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firstSheet="5" activeTab="5"/>
  </bookViews>
  <sheets>
    <sheet name="FY 2016-17" sheetId="1" r:id="rId1"/>
    <sheet name="FY 2016-17 (2)" sheetId="4" r:id="rId2"/>
    <sheet name="FY 2016-17 (3)" sheetId="5" r:id="rId3"/>
    <sheet name="FY 2016-17 (4)" sheetId="6" r:id="rId4"/>
    <sheet name="FY 2017-2018" sheetId="3" r:id="rId5"/>
    <sheet name="16-17,17-18 &amp; 18-19 (Pkg wise)" sheetId="9" r:id="rId6"/>
  </sheets>
  <definedNames>
    <definedName name="_xlnm.Print_Titles" localSheetId="5">'16-17,17-18 &amp; 18-19 (Pkg wise)'!$1:$3</definedName>
    <definedName name="_xlnm.Print_Titles" localSheetId="0">'FY 2016-17'!$2:$3</definedName>
    <definedName name="_xlnm.Print_Titles" localSheetId="1">'FY 2016-17 (2)'!$2:$3</definedName>
    <definedName name="_xlnm.Print_Titles" localSheetId="2">'FY 2016-17 (3)'!$2:$5</definedName>
    <definedName name="_xlnm.Print_Titles" localSheetId="3">'FY 2016-17 (4)'!$2:$5</definedName>
  </definedNames>
  <calcPr calcId="144525"/>
  <fileRecoveryPr autoRecover="0"/>
</workbook>
</file>

<file path=xl/calcChain.xml><?xml version="1.0" encoding="utf-8"?>
<calcChain xmlns="http://schemas.openxmlformats.org/spreadsheetml/2006/main">
  <c r="BD5" i="9" l="1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D89" i="9"/>
  <c r="BD90" i="9"/>
  <c r="BD91" i="9"/>
  <c r="BD92" i="9"/>
  <c r="BD93" i="9"/>
  <c r="BD94" i="9"/>
  <c r="BD95" i="9"/>
  <c r="BD96" i="9"/>
  <c r="BD97" i="9"/>
  <c r="BD98" i="9"/>
  <c r="BD99" i="9"/>
  <c r="BD100" i="9"/>
  <c r="BD101" i="9"/>
  <c r="BD102" i="9"/>
  <c r="BD103" i="9"/>
  <c r="BD104" i="9"/>
  <c r="BD105" i="9"/>
  <c r="BD106" i="9"/>
  <c r="BD107" i="9"/>
  <c r="BD108" i="9"/>
  <c r="BD109" i="9"/>
  <c r="BD110" i="9"/>
  <c r="BD111" i="9"/>
  <c r="BD112" i="9"/>
  <c r="BD113" i="9"/>
  <c r="BD114" i="9"/>
  <c r="BD115" i="9"/>
  <c r="BD116" i="9"/>
  <c r="BD117" i="9"/>
  <c r="BD118" i="9"/>
  <c r="BD119" i="9"/>
  <c r="BD120" i="9"/>
  <c r="BD121" i="9"/>
  <c r="BD122" i="9"/>
  <c r="BD123" i="9"/>
  <c r="BD124" i="9"/>
  <c r="BD125" i="9"/>
  <c r="BD126" i="9"/>
  <c r="BD127" i="9"/>
  <c r="BD128" i="9"/>
  <c r="BD129" i="9"/>
  <c r="BD130" i="9"/>
  <c r="BD131" i="9"/>
  <c r="BD132" i="9"/>
  <c r="BD133" i="9"/>
  <c r="BD134" i="9"/>
  <c r="BD135" i="9"/>
  <c r="BD136" i="9"/>
  <c r="BD137" i="9"/>
  <c r="BD138" i="9"/>
  <c r="BD139" i="9"/>
  <c r="BD140" i="9"/>
  <c r="BD141" i="9"/>
  <c r="BD142" i="9"/>
  <c r="BD143" i="9"/>
  <c r="BD144" i="9"/>
  <c r="BD145" i="9"/>
  <c r="BD146" i="9"/>
  <c r="BD147" i="9"/>
  <c r="BD148" i="9"/>
  <c r="BD149" i="9"/>
  <c r="BD150" i="9"/>
  <c r="BD151" i="9"/>
  <c r="BD152" i="9"/>
  <c r="BD153" i="9"/>
  <c r="BD154" i="9"/>
  <c r="BD155" i="9"/>
  <c r="BD156" i="9"/>
  <c r="BD157" i="9"/>
  <c r="BD158" i="9"/>
  <c r="BD159" i="9"/>
  <c r="BD160" i="9"/>
  <c r="BD161" i="9"/>
  <c r="BD162" i="9"/>
  <c r="BD163" i="9"/>
  <c r="BD164" i="9"/>
  <c r="BD165" i="9"/>
  <c r="BD166" i="9"/>
  <c r="BD167" i="9"/>
  <c r="BD168" i="9"/>
  <c r="BD169" i="9"/>
  <c r="BD170" i="9"/>
  <c r="BD171" i="9"/>
  <c r="BD172" i="9"/>
  <c r="BD173" i="9"/>
  <c r="BD174" i="9"/>
  <c r="BD175" i="9"/>
  <c r="BD176" i="9"/>
  <c r="BD177" i="9"/>
  <c r="BD178" i="9"/>
  <c r="BD179" i="9"/>
  <c r="BD180" i="9"/>
  <c r="BD181" i="9"/>
  <c r="BD182" i="9"/>
  <c r="BD183" i="9"/>
  <c r="BD184" i="9"/>
  <c r="BD185" i="9"/>
  <c r="BD186" i="9"/>
  <c r="BD187" i="9"/>
  <c r="BD188" i="9"/>
  <c r="BD189" i="9"/>
  <c r="BD190" i="9"/>
  <c r="BD191" i="9"/>
  <c r="BD192" i="9"/>
  <c r="BD193" i="9"/>
  <c r="BD194" i="9"/>
  <c r="BD195" i="9"/>
  <c r="BD196" i="9"/>
  <c r="BD197" i="9"/>
  <c r="BD198" i="9"/>
  <c r="BD199" i="9"/>
  <c r="BD200" i="9"/>
  <c r="BD201" i="9"/>
  <c r="BD202" i="9"/>
  <c r="BD203" i="9"/>
  <c r="BD204" i="9"/>
  <c r="BD205" i="9"/>
  <c r="BD206" i="9"/>
  <c r="BD207" i="9"/>
  <c r="BD208" i="9"/>
  <c r="BD209" i="9"/>
  <c r="BD210" i="9"/>
  <c r="BD4" i="9"/>
  <c r="BC206" i="9"/>
  <c r="BC207" i="9"/>
  <c r="BC208" i="9"/>
  <c r="BC209" i="9"/>
  <c r="BC210" i="9"/>
  <c r="BC205" i="9"/>
  <c r="BC204" i="9"/>
  <c r="BC201" i="9"/>
  <c r="BC202" i="9"/>
  <c r="BC203" i="9"/>
  <c r="BC199" i="9"/>
  <c r="BC200" i="9"/>
  <c r="BC198" i="9"/>
  <c r="BC197" i="9"/>
  <c r="BC196" i="9"/>
  <c r="BC195" i="9"/>
  <c r="BC194" i="9"/>
  <c r="BC193" i="9"/>
  <c r="BC192" i="9"/>
  <c r="BC185" i="9"/>
  <c r="BC186" i="9"/>
  <c r="BC187" i="9"/>
  <c r="BC188" i="9"/>
  <c r="BC189" i="9"/>
  <c r="BC190" i="9"/>
  <c r="BC191" i="9"/>
  <c r="BC181" i="9"/>
  <c r="BC182" i="9"/>
  <c r="BC183" i="9"/>
  <c r="BC184" i="9"/>
  <c r="BC177" i="9"/>
  <c r="BC178" i="9"/>
  <c r="BC179" i="9"/>
  <c r="BC180" i="9"/>
  <c r="BC176" i="9"/>
  <c r="BC173" i="9"/>
  <c r="BC174" i="9"/>
  <c r="BC175" i="9"/>
  <c r="BC169" i="9"/>
  <c r="BC170" i="9"/>
  <c r="BC171" i="9"/>
  <c r="BC172" i="9"/>
  <c r="BC166" i="9"/>
  <c r="BC167" i="9"/>
  <c r="BC168" i="9"/>
  <c r="BC162" i="9"/>
  <c r="BC163" i="9"/>
  <c r="BC164" i="9"/>
  <c r="BC165" i="9"/>
  <c r="BC158" i="9"/>
  <c r="BC159" i="9"/>
  <c r="BC160" i="9"/>
  <c r="BC161" i="9"/>
  <c r="BC151" i="9"/>
  <c r="BC152" i="9"/>
  <c r="BC153" i="9"/>
  <c r="BC154" i="9"/>
  <c r="BC155" i="9"/>
  <c r="BC156" i="9"/>
  <c r="BC157" i="9"/>
  <c r="BC148" i="9"/>
  <c r="BC149" i="9"/>
  <c r="BC150" i="9"/>
  <c r="BC144" i="9"/>
  <c r="BC145" i="9"/>
  <c r="BC146" i="9"/>
  <c r="BC147" i="9"/>
  <c r="BC141" i="9"/>
  <c r="BC142" i="9"/>
  <c r="BC143" i="9"/>
  <c r="BC136" i="9"/>
  <c r="BC137" i="9"/>
  <c r="BC138" i="9"/>
  <c r="BC139" i="9"/>
  <c r="BC140" i="9"/>
  <c r="BC134" i="9"/>
  <c r="BC135" i="9"/>
  <c r="BC129" i="9"/>
  <c r="BC130" i="9"/>
  <c r="BC131" i="9"/>
  <c r="BC132" i="9"/>
  <c r="BC133" i="9"/>
  <c r="BC124" i="9"/>
  <c r="BC125" i="9"/>
  <c r="BC126" i="9"/>
  <c r="BC127" i="9"/>
  <c r="BC128" i="9"/>
  <c r="BC117" i="9"/>
  <c r="BC118" i="9"/>
  <c r="BC119" i="9"/>
  <c r="BC120" i="9"/>
  <c r="BC121" i="9"/>
  <c r="BC122" i="9"/>
  <c r="BC123" i="9"/>
  <c r="BC115" i="9"/>
  <c r="BC116" i="9"/>
  <c r="BC113" i="9"/>
  <c r="BC114" i="9"/>
  <c r="BC109" i="9"/>
  <c r="BC110" i="9"/>
  <c r="BC111" i="9"/>
  <c r="BC112" i="9"/>
  <c r="BC108" i="9"/>
  <c r="BC104" i="9"/>
  <c r="BC105" i="9"/>
  <c r="BC106" i="9"/>
  <c r="BC107" i="9"/>
  <c r="BC97" i="9"/>
  <c r="BC98" i="9"/>
  <c r="BC99" i="9"/>
  <c r="BC100" i="9"/>
  <c r="BC101" i="9"/>
  <c r="BC102" i="9"/>
  <c r="BC103" i="9"/>
  <c r="BC88" i="9"/>
  <c r="BC89" i="9"/>
  <c r="BC90" i="9"/>
  <c r="BC91" i="9"/>
  <c r="BC92" i="9"/>
  <c r="BC93" i="9"/>
  <c r="BC94" i="9"/>
  <c r="BC95" i="9"/>
  <c r="BC96" i="9"/>
  <c r="BC82" i="9"/>
  <c r="BC83" i="9"/>
  <c r="BC84" i="9"/>
  <c r="BC85" i="9"/>
  <c r="BC86" i="9"/>
  <c r="BC87" i="9"/>
  <c r="BC79" i="9"/>
  <c r="BC80" i="9"/>
  <c r="BC81" i="9"/>
  <c r="BC75" i="9"/>
  <c r="BC76" i="9"/>
  <c r="BC77" i="9"/>
  <c r="BC78" i="9"/>
  <c r="BC72" i="9"/>
  <c r="BC73" i="9"/>
  <c r="BC74" i="9"/>
  <c r="BC69" i="9"/>
  <c r="BC70" i="9"/>
  <c r="BC71" i="9"/>
  <c r="BC67" i="9"/>
  <c r="BC68" i="9"/>
  <c r="BC65" i="9"/>
  <c r="BC66" i="9"/>
  <c r="BC63" i="9"/>
  <c r="BC64" i="9"/>
  <c r="BC61" i="9"/>
  <c r="BC62" i="9"/>
  <c r="BC59" i="9"/>
  <c r="BC60" i="9"/>
  <c r="BC56" i="9"/>
  <c r="BC57" i="9"/>
  <c r="BC58" i="9"/>
  <c r="BC51" i="9"/>
  <c r="BC52" i="9"/>
  <c r="BC53" i="9"/>
  <c r="BC54" i="9"/>
  <c r="BC55" i="9"/>
  <c r="BC50" i="9"/>
  <c r="BC49" i="9"/>
  <c r="BC48" i="9"/>
  <c r="BC47" i="9"/>
  <c r="BC42" i="9"/>
  <c r="BC43" i="9"/>
  <c r="BC44" i="9"/>
  <c r="BC45" i="9"/>
  <c r="BC46" i="9"/>
  <c r="BC39" i="9"/>
  <c r="BC40" i="9"/>
  <c r="BC41" i="9"/>
  <c r="BC37" i="9"/>
  <c r="BC38" i="9"/>
  <c r="BC35" i="9"/>
  <c r="BC36" i="9"/>
  <c r="BC33" i="9"/>
  <c r="BC34" i="9"/>
  <c r="BC31" i="9"/>
  <c r="BC32" i="9"/>
  <c r="BC30" i="9"/>
  <c r="BC29" i="9"/>
  <c r="BC24" i="9"/>
  <c r="BC25" i="9"/>
  <c r="BC26" i="9"/>
  <c r="BC27" i="9"/>
  <c r="BC28" i="9"/>
  <c r="BC20" i="9"/>
  <c r="BC21" i="9"/>
  <c r="BC22" i="9"/>
  <c r="BC23" i="9"/>
  <c r="BC16" i="9"/>
  <c r="BC17" i="9"/>
  <c r="BC18" i="9"/>
  <c r="BC19" i="9"/>
  <c r="BC15" i="9"/>
  <c r="BC14" i="9"/>
  <c r="BC13" i="9"/>
  <c r="BC12" i="9"/>
  <c r="BC11" i="9"/>
  <c r="BC5" i="9"/>
  <c r="BC6" i="9"/>
  <c r="BC7" i="9"/>
  <c r="BC8" i="9"/>
  <c r="BC9" i="9"/>
  <c r="BC10" i="9"/>
  <c r="BC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BA89" i="9"/>
  <c r="BA90" i="9"/>
  <c r="BA91" i="9"/>
  <c r="BA92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BA121" i="9"/>
  <c r="BA122" i="9"/>
  <c r="BA123" i="9"/>
  <c r="BA124" i="9"/>
  <c r="BA125" i="9"/>
  <c r="BA126" i="9"/>
  <c r="BA127" i="9"/>
  <c r="BA128" i="9"/>
  <c r="BA129" i="9"/>
  <c r="BA130" i="9"/>
  <c r="BA131" i="9"/>
  <c r="BA132" i="9"/>
  <c r="BA133" i="9"/>
  <c r="BA134" i="9"/>
  <c r="BA135" i="9"/>
  <c r="BA136" i="9"/>
  <c r="BA137" i="9"/>
  <c r="BA138" i="9"/>
  <c r="BA139" i="9"/>
  <c r="BA140" i="9"/>
  <c r="BA141" i="9"/>
  <c r="BA142" i="9"/>
  <c r="BA143" i="9"/>
  <c r="BA144" i="9"/>
  <c r="BA145" i="9"/>
  <c r="BA146" i="9"/>
  <c r="BA147" i="9"/>
  <c r="BA148" i="9"/>
  <c r="BA149" i="9"/>
  <c r="BA150" i="9"/>
  <c r="BA151" i="9"/>
  <c r="BA152" i="9"/>
  <c r="BA153" i="9"/>
  <c r="BA154" i="9"/>
  <c r="BA155" i="9"/>
  <c r="BA156" i="9"/>
  <c r="BA157" i="9"/>
  <c r="BA158" i="9"/>
  <c r="BA159" i="9"/>
  <c r="BA160" i="9"/>
  <c r="BA161" i="9"/>
  <c r="BA162" i="9"/>
  <c r="BA163" i="9"/>
  <c r="BA164" i="9"/>
  <c r="BA165" i="9"/>
  <c r="BA166" i="9"/>
  <c r="BA167" i="9"/>
  <c r="BA168" i="9"/>
  <c r="BA169" i="9"/>
  <c r="BA170" i="9"/>
  <c r="BA171" i="9"/>
  <c r="BA172" i="9"/>
  <c r="BA173" i="9"/>
  <c r="BA174" i="9"/>
  <c r="BA175" i="9"/>
  <c r="BA176" i="9"/>
  <c r="BA177" i="9"/>
  <c r="BA178" i="9"/>
  <c r="BA179" i="9"/>
  <c r="BA180" i="9"/>
  <c r="BA181" i="9"/>
  <c r="BA182" i="9"/>
  <c r="BA183" i="9"/>
  <c r="BA184" i="9"/>
  <c r="BA185" i="9"/>
  <c r="BA186" i="9"/>
  <c r="BA187" i="9"/>
  <c r="BA188" i="9"/>
  <c r="BA189" i="9"/>
  <c r="BA190" i="9"/>
  <c r="BA191" i="9"/>
  <c r="BA192" i="9"/>
  <c r="BA193" i="9"/>
  <c r="BA194" i="9"/>
  <c r="BA195" i="9"/>
  <c r="BA196" i="9"/>
  <c r="BA197" i="9"/>
  <c r="BA198" i="9"/>
  <c r="BA199" i="9"/>
  <c r="BA200" i="9"/>
  <c r="BA201" i="9"/>
  <c r="BA202" i="9"/>
  <c r="BA203" i="9"/>
  <c r="BA204" i="9"/>
  <c r="BA205" i="9"/>
  <c r="BA206" i="9"/>
  <c r="BA207" i="9"/>
  <c r="BA208" i="9"/>
  <c r="BA209" i="9"/>
  <c r="BA210" i="9"/>
  <c r="BA4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Z89" i="9"/>
  <c r="AZ90" i="9"/>
  <c r="AZ91" i="9"/>
  <c r="AZ92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Z121" i="9"/>
  <c r="AZ122" i="9"/>
  <c r="AZ123" i="9"/>
  <c r="AZ124" i="9"/>
  <c r="AZ125" i="9"/>
  <c r="AZ126" i="9"/>
  <c r="AZ127" i="9"/>
  <c r="AZ128" i="9"/>
  <c r="AZ129" i="9"/>
  <c r="AZ130" i="9"/>
  <c r="AZ131" i="9"/>
  <c r="AZ132" i="9"/>
  <c r="AZ133" i="9"/>
  <c r="AZ134" i="9"/>
  <c r="AZ135" i="9"/>
  <c r="AZ136" i="9"/>
  <c r="AZ137" i="9"/>
  <c r="AZ138" i="9"/>
  <c r="AZ139" i="9"/>
  <c r="AZ140" i="9"/>
  <c r="AZ141" i="9"/>
  <c r="AZ142" i="9"/>
  <c r="AZ143" i="9"/>
  <c r="AZ144" i="9"/>
  <c r="AZ145" i="9"/>
  <c r="AZ146" i="9"/>
  <c r="AZ147" i="9"/>
  <c r="AZ148" i="9"/>
  <c r="AZ149" i="9"/>
  <c r="AZ150" i="9"/>
  <c r="AZ151" i="9"/>
  <c r="AZ152" i="9"/>
  <c r="AZ153" i="9"/>
  <c r="AZ154" i="9"/>
  <c r="AZ155" i="9"/>
  <c r="AZ156" i="9"/>
  <c r="AZ157" i="9"/>
  <c r="AZ158" i="9"/>
  <c r="AZ159" i="9"/>
  <c r="AZ160" i="9"/>
  <c r="AZ161" i="9"/>
  <c r="AZ162" i="9"/>
  <c r="AZ163" i="9"/>
  <c r="AZ164" i="9"/>
  <c r="AZ165" i="9"/>
  <c r="AZ166" i="9"/>
  <c r="AZ167" i="9"/>
  <c r="AZ168" i="9"/>
  <c r="AZ169" i="9"/>
  <c r="AZ170" i="9"/>
  <c r="AZ171" i="9"/>
  <c r="AZ172" i="9"/>
  <c r="AZ173" i="9"/>
  <c r="AZ174" i="9"/>
  <c r="AZ175" i="9"/>
  <c r="AZ176" i="9"/>
  <c r="AZ177" i="9"/>
  <c r="AZ178" i="9"/>
  <c r="AZ179" i="9"/>
  <c r="AZ180" i="9"/>
  <c r="AZ181" i="9"/>
  <c r="AZ182" i="9"/>
  <c r="AZ183" i="9"/>
  <c r="AZ184" i="9"/>
  <c r="AZ185" i="9"/>
  <c r="AZ186" i="9"/>
  <c r="AZ187" i="9"/>
  <c r="AZ188" i="9"/>
  <c r="AZ189" i="9"/>
  <c r="AZ190" i="9"/>
  <c r="AZ191" i="9"/>
  <c r="AZ192" i="9"/>
  <c r="AZ193" i="9"/>
  <c r="AZ194" i="9"/>
  <c r="AZ195" i="9"/>
  <c r="AZ196" i="9"/>
  <c r="AZ197" i="9"/>
  <c r="AZ198" i="9"/>
  <c r="AZ199" i="9"/>
  <c r="AZ200" i="9"/>
  <c r="AZ201" i="9"/>
  <c r="AZ202" i="9"/>
  <c r="AZ203" i="9"/>
  <c r="AZ204" i="9"/>
  <c r="AZ205" i="9"/>
  <c r="AZ206" i="9"/>
  <c r="AZ207" i="9"/>
  <c r="AZ208" i="9"/>
  <c r="AZ209" i="9"/>
  <c r="AZ210" i="9"/>
  <c r="AZ5" i="9"/>
  <c r="AZ6" i="9"/>
  <c r="AZ7" i="9"/>
  <c r="AZ8" i="9"/>
  <c r="AZ9" i="9"/>
  <c r="AZ10" i="9"/>
  <c r="AZ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4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X89" i="9"/>
  <c r="AX90" i="9"/>
  <c r="AX91" i="9"/>
  <c r="AX92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X121" i="9"/>
  <c r="AX122" i="9"/>
  <c r="AX123" i="9"/>
  <c r="AX124" i="9"/>
  <c r="AX125" i="9"/>
  <c r="AX126" i="9"/>
  <c r="AX127" i="9"/>
  <c r="AX128" i="9"/>
  <c r="AX129" i="9"/>
  <c r="AX130" i="9"/>
  <c r="AX131" i="9"/>
  <c r="AX132" i="9"/>
  <c r="AX133" i="9"/>
  <c r="AX134" i="9"/>
  <c r="AX135" i="9"/>
  <c r="AX136" i="9"/>
  <c r="AX137" i="9"/>
  <c r="AX138" i="9"/>
  <c r="AX139" i="9"/>
  <c r="AX140" i="9"/>
  <c r="AX141" i="9"/>
  <c r="AX142" i="9"/>
  <c r="AX143" i="9"/>
  <c r="AX144" i="9"/>
  <c r="AX145" i="9"/>
  <c r="AX146" i="9"/>
  <c r="AX147" i="9"/>
  <c r="AX148" i="9"/>
  <c r="AX149" i="9"/>
  <c r="AX150" i="9"/>
  <c r="AX151" i="9"/>
  <c r="AX152" i="9"/>
  <c r="AX153" i="9"/>
  <c r="AX154" i="9"/>
  <c r="AX155" i="9"/>
  <c r="AX156" i="9"/>
  <c r="AX157" i="9"/>
  <c r="AX158" i="9"/>
  <c r="AX159" i="9"/>
  <c r="AX160" i="9"/>
  <c r="AX161" i="9"/>
  <c r="AX162" i="9"/>
  <c r="AX163" i="9"/>
  <c r="AX164" i="9"/>
  <c r="AX165" i="9"/>
  <c r="AX166" i="9"/>
  <c r="AX167" i="9"/>
  <c r="AX168" i="9"/>
  <c r="AX169" i="9"/>
  <c r="AX170" i="9"/>
  <c r="AX171" i="9"/>
  <c r="AX172" i="9"/>
  <c r="AX173" i="9"/>
  <c r="AX174" i="9"/>
  <c r="AX175" i="9"/>
  <c r="AX176" i="9"/>
  <c r="AX177" i="9"/>
  <c r="AX178" i="9"/>
  <c r="AX179" i="9"/>
  <c r="AX180" i="9"/>
  <c r="AX181" i="9"/>
  <c r="AX182" i="9"/>
  <c r="AX183" i="9"/>
  <c r="AX184" i="9"/>
  <c r="AX185" i="9"/>
  <c r="AX186" i="9"/>
  <c r="AX187" i="9"/>
  <c r="AX188" i="9"/>
  <c r="AX189" i="9"/>
  <c r="AX190" i="9"/>
  <c r="AX191" i="9"/>
  <c r="AX192" i="9"/>
  <c r="AX193" i="9"/>
  <c r="AX194" i="9"/>
  <c r="AX195" i="9"/>
  <c r="AX196" i="9"/>
  <c r="AX197" i="9"/>
  <c r="AX198" i="9"/>
  <c r="AX199" i="9"/>
  <c r="AX200" i="9"/>
  <c r="AX201" i="9"/>
  <c r="AX202" i="9"/>
  <c r="AX203" i="9"/>
  <c r="AX204" i="9"/>
  <c r="AX205" i="9"/>
  <c r="AX206" i="9"/>
  <c r="AX207" i="9"/>
  <c r="AX208" i="9"/>
  <c r="AX209" i="9"/>
  <c r="AX210" i="9"/>
  <c r="AX51" i="9"/>
  <c r="AX52" i="9"/>
  <c r="AX53" i="9"/>
  <c r="AX54" i="9"/>
  <c r="AX55" i="9"/>
  <c r="AX47" i="9"/>
  <c r="AX48" i="9"/>
  <c r="AX49" i="9"/>
  <c r="AX50" i="9"/>
  <c r="AX42" i="9"/>
  <c r="AX43" i="9"/>
  <c r="AX44" i="9"/>
  <c r="AX45" i="9"/>
  <c r="AX46" i="9"/>
  <c r="AX35" i="9"/>
  <c r="AX36" i="9"/>
  <c r="AX37" i="9"/>
  <c r="AX38" i="9"/>
  <c r="AX39" i="9"/>
  <c r="AX40" i="9"/>
  <c r="AX41" i="9"/>
  <c r="AX31" i="9"/>
  <c r="AX32" i="9"/>
  <c r="AX33" i="9"/>
  <c r="AX34" i="9"/>
  <c r="AX24" i="9"/>
  <c r="AX25" i="9"/>
  <c r="AX26" i="9"/>
  <c r="AX27" i="9"/>
  <c r="AX28" i="9"/>
  <c r="AX29" i="9"/>
  <c r="AX30" i="9"/>
  <c r="AX20" i="9"/>
  <c r="AX21" i="9"/>
  <c r="AX22" i="9"/>
  <c r="AX23" i="9"/>
  <c r="AX16" i="9"/>
  <c r="AX17" i="9"/>
  <c r="AX18" i="9"/>
  <c r="AX19" i="9"/>
  <c r="AX11" i="9"/>
  <c r="AX12" i="9"/>
  <c r="AX13" i="9"/>
  <c r="AX14" i="9"/>
  <c r="AX15" i="9"/>
  <c r="AX5" i="9"/>
  <c r="AX6" i="9"/>
  <c r="AX7" i="9"/>
  <c r="AX8" i="9"/>
  <c r="AX9" i="9"/>
  <c r="AX10" i="9"/>
  <c r="AX4" i="9"/>
  <c r="AW75" i="9"/>
  <c r="AW76" i="9"/>
  <c r="AW77" i="9"/>
  <c r="AW78" i="9"/>
  <c r="AW79" i="9"/>
  <c r="AW80" i="9"/>
  <c r="AW81" i="9"/>
  <c r="AW82" i="9"/>
  <c r="AW83" i="9"/>
  <c r="AW84" i="9"/>
  <c r="AW85" i="9"/>
  <c r="AW86" i="9"/>
  <c r="AW87" i="9"/>
  <c r="AW88" i="9"/>
  <c r="AW89" i="9"/>
  <c r="AW90" i="9"/>
  <c r="AW91" i="9"/>
  <c r="AW92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W121" i="9"/>
  <c r="AW122" i="9"/>
  <c r="AW123" i="9"/>
  <c r="AW124" i="9"/>
  <c r="AW125" i="9"/>
  <c r="AW126" i="9"/>
  <c r="AW127" i="9"/>
  <c r="AW128" i="9"/>
  <c r="AW129" i="9"/>
  <c r="AW130" i="9"/>
  <c r="AW131" i="9"/>
  <c r="AW132" i="9"/>
  <c r="AW133" i="9"/>
  <c r="AW134" i="9"/>
  <c r="AW135" i="9"/>
  <c r="AW136" i="9"/>
  <c r="AW137" i="9"/>
  <c r="AW138" i="9"/>
  <c r="AW139" i="9"/>
  <c r="AW140" i="9"/>
  <c r="AW141" i="9"/>
  <c r="AW142" i="9"/>
  <c r="AW143" i="9"/>
  <c r="AW144" i="9"/>
  <c r="AW145" i="9"/>
  <c r="AW146" i="9"/>
  <c r="AW147" i="9"/>
  <c r="AW148" i="9"/>
  <c r="AW149" i="9"/>
  <c r="AW150" i="9"/>
  <c r="AW151" i="9"/>
  <c r="AW152" i="9"/>
  <c r="AW153" i="9"/>
  <c r="AW154" i="9"/>
  <c r="AW155" i="9"/>
  <c r="AW156" i="9"/>
  <c r="AW157" i="9"/>
  <c r="AW158" i="9"/>
  <c r="AW159" i="9"/>
  <c r="AW160" i="9"/>
  <c r="AW161" i="9"/>
  <c r="AW162" i="9"/>
  <c r="AW163" i="9"/>
  <c r="AW164" i="9"/>
  <c r="AW165" i="9"/>
  <c r="AW166" i="9"/>
  <c r="AW167" i="9"/>
  <c r="AW168" i="9"/>
  <c r="AW169" i="9"/>
  <c r="AW170" i="9"/>
  <c r="AW171" i="9"/>
  <c r="AW172" i="9"/>
  <c r="AW173" i="9"/>
  <c r="AW174" i="9"/>
  <c r="AW175" i="9"/>
  <c r="AW176" i="9"/>
  <c r="AW177" i="9"/>
  <c r="AW178" i="9"/>
  <c r="AW179" i="9"/>
  <c r="AW180" i="9"/>
  <c r="AW181" i="9"/>
  <c r="AW182" i="9"/>
  <c r="AW183" i="9"/>
  <c r="AW184" i="9"/>
  <c r="AW185" i="9"/>
  <c r="AW186" i="9"/>
  <c r="AW187" i="9"/>
  <c r="AW188" i="9"/>
  <c r="AW189" i="9"/>
  <c r="AW190" i="9"/>
  <c r="AW191" i="9"/>
  <c r="AW192" i="9"/>
  <c r="AW193" i="9"/>
  <c r="AW194" i="9"/>
  <c r="AW195" i="9"/>
  <c r="AW196" i="9"/>
  <c r="AW197" i="9"/>
  <c r="AW198" i="9"/>
  <c r="AW199" i="9"/>
  <c r="AW200" i="9"/>
  <c r="AW201" i="9"/>
  <c r="AW202" i="9"/>
  <c r="AW203" i="9"/>
  <c r="AW204" i="9"/>
  <c r="AW205" i="9"/>
  <c r="AW206" i="9"/>
  <c r="AW207" i="9"/>
  <c r="AW208" i="9"/>
  <c r="AW209" i="9"/>
  <c r="AW210" i="9"/>
  <c r="AW70" i="9"/>
  <c r="AW71" i="9"/>
  <c r="AW72" i="9"/>
  <c r="AW73" i="9"/>
  <c r="AW74" i="9"/>
  <c r="AW69" i="9"/>
  <c r="AW64" i="9"/>
  <c r="AW65" i="9"/>
  <c r="AW66" i="9"/>
  <c r="AW67" i="9"/>
  <c r="AW68" i="9"/>
  <c r="AW63" i="9"/>
  <c r="AW57" i="9"/>
  <c r="AW58" i="9"/>
  <c r="AW59" i="9"/>
  <c r="AW60" i="9"/>
  <c r="AW61" i="9"/>
  <c r="AW62" i="9"/>
  <c r="AW56" i="9"/>
  <c r="AW52" i="9"/>
  <c r="AW53" i="9"/>
  <c r="AW54" i="9"/>
  <c r="AW55" i="9"/>
  <c r="AW51" i="9"/>
  <c r="AW48" i="9"/>
  <c r="AW49" i="9"/>
  <c r="AW50" i="9"/>
  <c r="AW47" i="9"/>
  <c r="AW46" i="9"/>
  <c r="AW45" i="9"/>
  <c r="AW44" i="9"/>
  <c r="AW43" i="9"/>
  <c r="AW42" i="9"/>
  <c r="AW36" i="9"/>
  <c r="AW37" i="9"/>
  <c r="AW38" i="9"/>
  <c r="AW39" i="9"/>
  <c r="AW40" i="9"/>
  <c r="AW41" i="9"/>
  <c r="AW35" i="9"/>
  <c r="AW34" i="9"/>
  <c r="AW33" i="9"/>
  <c r="AW32" i="9"/>
  <c r="AW31" i="9"/>
  <c r="AW30" i="9"/>
  <c r="AW29" i="9"/>
  <c r="AW28" i="9"/>
  <c r="AW27" i="9"/>
  <c r="AW26" i="9"/>
  <c r="AW25" i="9"/>
  <c r="AW24" i="9"/>
  <c r="AW21" i="9"/>
  <c r="AW22" i="9"/>
  <c r="AW23" i="9"/>
  <c r="AW20" i="9"/>
  <c r="AW17" i="9"/>
  <c r="AW18" i="9"/>
  <c r="AW19" i="9"/>
  <c r="AW16" i="9"/>
  <c r="AW12" i="9"/>
  <c r="AW13" i="9"/>
  <c r="AW14" i="9"/>
  <c r="AW15" i="9"/>
  <c r="AW11" i="9"/>
  <c r="AW5" i="9"/>
  <c r="AW6" i="9"/>
  <c r="AW7" i="9"/>
  <c r="AW8" i="9"/>
  <c r="AW9" i="9"/>
  <c r="AW10" i="9"/>
  <c r="AW4" i="9"/>
  <c r="BE196" i="9" l="1"/>
  <c r="BE169" i="9"/>
  <c r="BE162" i="9"/>
  <c r="BE151" i="9"/>
  <c r="BE135" i="9"/>
  <c r="BE109" i="9"/>
  <c r="BE56" i="9"/>
  <c r="BE51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63" i="9"/>
  <c r="AT64" i="9"/>
  <c r="AT65" i="9"/>
  <c r="AT66" i="9"/>
  <c r="AT69" i="9"/>
  <c r="AT70" i="9"/>
  <c r="AT71" i="9"/>
  <c r="AT72" i="9"/>
  <c r="AT73" i="9"/>
  <c r="AT74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117" i="9"/>
  <c r="AT118" i="9"/>
  <c r="AT119" i="9"/>
  <c r="AT120" i="9"/>
  <c r="AT121" i="9"/>
  <c r="AT122" i="9"/>
  <c r="AT123" i="9"/>
  <c r="AT47" i="9"/>
  <c r="AT48" i="9"/>
  <c r="AT49" i="9"/>
  <c r="AT51" i="9"/>
  <c r="AT52" i="9"/>
  <c r="AT53" i="9"/>
  <c r="AT54" i="9"/>
  <c r="AT88" i="9"/>
  <c r="AT89" i="9"/>
  <c r="AT90" i="9"/>
  <c r="AT91" i="9"/>
  <c r="AT92" i="9"/>
  <c r="AT93" i="9"/>
  <c r="AT94" i="9"/>
  <c r="AT95" i="9"/>
  <c r="AT158" i="9"/>
  <c r="AT159" i="9"/>
  <c r="AT160" i="9"/>
  <c r="AT161" i="9"/>
  <c r="AT79" i="9"/>
  <c r="AT80" i="9"/>
  <c r="AT81" i="9"/>
  <c r="AT82" i="9"/>
  <c r="AT83" i="9"/>
  <c r="AT84" i="9"/>
  <c r="AT85" i="9"/>
  <c r="AT86" i="9"/>
  <c r="AT181" i="9"/>
  <c r="AT182" i="9"/>
  <c r="AT183" i="9"/>
  <c r="AT184" i="9"/>
  <c r="AT129" i="9"/>
  <c r="AT130" i="9"/>
  <c r="AT131" i="9"/>
  <c r="AT132" i="9"/>
  <c r="AT133" i="9"/>
  <c r="AT134" i="9"/>
  <c r="AT144" i="9"/>
  <c r="AT145" i="9"/>
  <c r="AT146" i="9"/>
  <c r="AT147" i="9"/>
  <c r="AT97" i="9"/>
  <c r="AT98" i="9"/>
  <c r="AT99" i="9"/>
  <c r="AT100" i="9"/>
  <c r="AT101" i="9"/>
  <c r="AT102" i="9"/>
  <c r="AT103" i="9"/>
  <c r="AT162" i="9"/>
  <c r="AT163" i="9"/>
  <c r="AT164" i="9"/>
  <c r="AT75" i="9"/>
  <c r="AT76" i="9"/>
  <c r="AT77" i="9"/>
  <c r="AT78" i="9"/>
  <c r="AT151" i="9"/>
  <c r="AT152" i="9"/>
  <c r="AT153" i="9"/>
  <c r="AT154" i="9"/>
  <c r="AT155" i="9"/>
  <c r="AT156" i="9"/>
  <c r="AT148" i="9"/>
  <c r="AT149" i="9"/>
  <c r="AT150" i="9"/>
  <c r="AT42" i="9"/>
  <c r="AT43" i="9"/>
  <c r="AT44" i="9"/>
  <c r="AT45" i="9"/>
  <c r="AT56" i="9"/>
  <c r="AT57" i="9"/>
  <c r="AT58" i="9"/>
  <c r="AT59" i="9"/>
  <c r="AT60" i="9"/>
  <c r="AT61" i="9"/>
  <c r="AT109" i="9"/>
  <c r="AT110" i="9"/>
  <c r="AT111" i="9"/>
  <c r="AT104" i="9"/>
  <c r="AT105" i="9"/>
  <c r="AT106" i="9"/>
  <c r="AT107" i="9"/>
  <c r="AT108" i="9"/>
  <c r="AT141" i="9"/>
  <c r="AT142" i="9"/>
  <c r="AT143" i="9"/>
  <c r="AT124" i="9"/>
  <c r="AT125" i="9"/>
  <c r="AT126" i="9"/>
  <c r="AT127" i="9"/>
  <c r="AT201" i="9"/>
  <c r="AT202" i="9"/>
  <c r="AT203" i="9"/>
  <c r="AT136" i="9"/>
  <c r="AT137" i="9"/>
  <c r="AT138" i="9"/>
  <c r="AT139" i="9"/>
  <c r="AT166" i="9"/>
  <c r="AT167" i="9"/>
  <c r="AT168" i="9"/>
  <c r="AT173" i="9"/>
  <c r="AT174" i="9"/>
  <c r="AT175" i="9"/>
  <c r="AT177" i="9"/>
  <c r="AT178" i="9"/>
  <c r="AT179" i="9"/>
  <c r="AT169" i="9"/>
  <c r="AT170" i="9"/>
  <c r="AT171" i="9"/>
  <c r="AT192" i="9"/>
  <c r="AT193" i="9"/>
  <c r="AT194" i="9"/>
  <c r="AT206" i="9"/>
  <c r="AT207" i="9"/>
  <c r="AT208" i="9"/>
  <c r="AT209" i="9"/>
  <c r="AT199" i="9"/>
  <c r="AT200" i="9"/>
  <c r="AT196" i="9"/>
  <c r="AT197" i="9"/>
  <c r="AT185" i="9"/>
  <c r="AT186" i="9"/>
  <c r="AT187" i="9"/>
  <c r="AT188" i="9"/>
  <c r="AT211" i="9"/>
  <c r="AT4" i="9"/>
  <c r="AM213" i="9"/>
  <c r="AN213" i="9"/>
  <c r="AP213" i="9"/>
  <c r="AL213" i="9"/>
  <c r="AO172" i="9"/>
  <c r="AS172" i="9" s="1"/>
  <c r="AT172" i="9" s="1"/>
  <c r="AO165" i="9"/>
  <c r="AQ165" i="9" s="1"/>
  <c r="AR165" i="9" s="1"/>
  <c r="AO116" i="9"/>
  <c r="AQ116" i="9" s="1"/>
  <c r="AR116" i="9" s="1"/>
  <c r="AO62" i="9"/>
  <c r="AS62" i="9" s="1"/>
  <c r="AT62" i="9" s="1"/>
  <c r="AO140" i="9"/>
  <c r="AQ140" i="9" s="1"/>
  <c r="AR140" i="9" s="1"/>
  <c r="AO135" i="9"/>
  <c r="AQ135" i="9" s="1"/>
  <c r="AR135" i="9" s="1"/>
  <c r="AO205" i="9"/>
  <c r="AQ205" i="9" s="1"/>
  <c r="AR205" i="9" s="1"/>
  <c r="AO87" i="9"/>
  <c r="AS87" i="9" s="1"/>
  <c r="AT87" i="9" s="1"/>
  <c r="AO195" i="9"/>
  <c r="AQ195" i="9" s="1"/>
  <c r="AR195" i="9" s="1"/>
  <c r="AO68" i="9"/>
  <c r="AQ68" i="9" s="1"/>
  <c r="AR68" i="9" s="1"/>
  <c r="AO67" i="9"/>
  <c r="AO128" i="9"/>
  <c r="AS128" i="9" s="1"/>
  <c r="AT128" i="9" s="1"/>
  <c r="AO46" i="9"/>
  <c r="AQ46" i="9" s="1"/>
  <c r="AR46" i="9" s="1"/>
  <c r="AO198" i="9"/>
  <c r="AQ198" i="9" s="1"/>
  <c r="AR198" i="9" s="1"/>
  <c r="AO157" i="9"/>
  <c r="AS157" i="9" s="1"/>
  <c r="AT157" i="9" s="1"/>
  <c r="AO55" i="9"/>
  <c r="AS55" i="9" s="1"/>
  <c r="AT55" i="9" s="1"/>
  <c r="AO50" i="9"/>
  <c r="AS50" i="9" s="1"/>
  <c r="AT50" i="9" s="1"/>
  <c r="AO96" i="9"/>
  <c r="AQ96" i="9" s="1"/>
  <c r="AR96" i="9" s="1"/>
  <c r="AO114" i="9"/>
  <c r="AS114" i="9" s="1"/>
  <c r="AT114" i="9" s="1"/>
  <c r="AO180" i="9"/>
  <c r="AQ180" i="9" s="1"/>
  <c r="AR180" i="9" s="1"/>
  <c r="AO113" i="9"/>
  <c r="AQ113" i="9" s="1"/>
  <c r="AR113" i="9" s="1"/>
  <c r="AO112" i="9"/>
  <c r="AQ112" i="9" s="1"/>
  <c r="AR112" i="9" s="1"/>
  <c r="AO210" i="9"/>
  <c r="AS210" i="9" s="1"/>
  <c r="AT210" i="9" s="1"/>
  <c r="AO115" i="9"/>
  <c r="AQ115" i="9" s="1"/>
  <c r="AR115" i="9" s="1"/>
  <c r="AO176" i="9"/>
  <c r="AS176" i="9" s="1"/>
  <c r="AT176" i="9" s="1"/>
  <c r="AO191" i="9"/>
  <c r="AQ191" i="9" s="1"/>
  <c r="AR191" i="9" s="1"/>
  <c r="AO204" i="9"/>
  <c r="AQ204" i="9" s="1"/>
  <c r="AR204" i="9" s="1"/>
  <c r="AO190" i="9"/>
  <c r="AS190" i="9" s="1"/>
  <c r="AT190" i="9" s="1"/>
  <c r="AO189" i="9"/>
  <c r="AS189" i="9" s="1"/>
  <c r="AT189" i="9" s="1"/>
  <c r="BE113" i="9" l="1"/>
  <c r="BE115" i="9"/>
  <c r="BE79" i="9"/>
  <c r="BE88" i="9"/>
  <c r="BE124" i="9"/>
  <c r="BE136" i="9"/>
  <c r="BE192" i="9"/>
  <c r="BE206" i="9"/>
  <c r="BE176" i="9"/>
  <c r="BE47" i="9"/>
  <c r="BE42" i="9"/>
  <c r="AS112" i="9"/>
  <c r="AT112" i="9" s="1"/>
  <c r="AO213" i="9"/>
  <c r="AS68" i="9"/>
  <c r="AT68" i="9" s="1"/>
  <c r="AS205" i="9"/>
  <c r="AT205" i="9" s="1"/>
  <c r="AQ62" i="9"/>
  <c r="AR62" i="9" s="1"/>
  <c r="AS204" i="9"/>
  <c r="AT204" i="9" s="1"/>
  <c r="AQ176" i="9"/>
  <c r="AR176" i="9" s="1"/>
  <c r="AS96" i="9"/>
  <c r="AT96" i="9" s="1"/>
  <c r="AQ157" i="9"/>
  <c r="AR157" i="9" s="1"/>
  <c r="AS67" i="9"/>
  <c r="AS115" i="9"/>
  <c r="AT115" i="9" s="1"/>
  <c r="AS198" i="9"/>
  <c r="AT198" i="9" s="1"/>
  <c r="AQ67" i="9"/>
  <c r="AS116" i="9"/>
  <c r="AT116" i="9" s="1"/>
  <c r="AQ190" i="9"/>
  <c r="AR190" i="9" s="1"/>
  <c r="AQ128" i="9"/>
  <c r="AR128" i="9" s="1"/>
  <c r="AQ87" i="9"/>
  <c r="AR87" i="9" s="1"/>
  <c r="AQ189" i="9"/>
  <c r="AR189" i="9" s="1"/>
  <c r="AS191" i="9"/>
  <c r="AT191" i="9" s="1"/>
  <c r="AS113" i="9"/>
  <c r="AT113" i="9" s="1"/>
  <c r="AS140" i="9"/>
  <c r="AT140" i="9" s="1"/>
  <c r="AQ50" i="9"/>
  <c r="AR50" i="9" s="1"/>
  <c r="AS46" i="9"/>
  <c r="AT46" i="9" s="1"/>
  <c r="AS195" i="9"/>
  <c r="AT195" i="9" s="1"/>
  <c r="AS135" i="9"/>
  <c r="AT135" i="9" s="1"/>
  <c r="AS165" i="9"/>
  <c r="AT165" i="9" s="1"/>
  <c r="AQ114" i="9"/>
  <c r="AR114" i="9" s="1"/>
  <c r="AQ172" i="9"/>
  <c r="AR172" i="9" s="1"/>
  <c r="AQ55" i="9"/>
  <c r="AR55" i="9" s="1"/>
  <c r="AS180" i="9"/>
  <c r="AT180" i="9" s="1"/>
  <c r="AQ210" i="9"/>
  <c r="AR210" i="9" s="1"/>
  <c r="BE204" i="9" l="1"/>
  <c r="BE185" i="9"/>
  <c r="BE63" i="9"/>
  <c r="AR67" i="9"/>
  <c r="AR213" i="9" s="1"/>
  <c r="AQ213" i="9"/>
  <c r="AT67" i="9"/>
  <c r="AT213" i="9" s="1"/>
  <c r="AS213" i="9"/>
  <c r="AD95" i="9" l="1"/>
  <c r="AF95" i="9" s="1"/>
  <c r="AI108" i="9"/>
  <c r="AD108" i="9"/>
  <c r="AF108" i="9" s="1"/>
  <c r="AD86" i="9"/>
  <c r="AD78" i="9"/>
  <c r="AF78" i="9" s="1"/>
  <c r="AD10" i="9"/>
  <c r="AH10" i="9" s="1"/>
  <c r="AI10" i="9" s="1"/>
  <c r="AD133" i="9"/>
  <c r="AD127" i="9"/>
  <c r="AD134" i="9"/>
  <c r="AF134" i="9" s="1"/>
  <c r="AD74" i="9"/>
  <c r="AF74" i="9" s="1"/>
  <c r="AG74" i="9" s="1"/>
  <c r="AD171" i="9"/>
  <c r="AH171" i="9" s="1"/>
  <c r="AI171" i="9" s="1"/>
  <c r="AD164" i="9"/>
  <c r="AF164" i="9" s="1"/>
  <c r="AD197" i="9"/>
  <c r="AH197" i="9" s="1"/>
  <c r="AD111" i="9"/>
  <c r="AH111" i="9" s="1"/>
  <c r="AI111" i="9" s="1"/>
  <c r="AD200" i="9"/>
  <c r="AH200" i="9" s="1"/>
  <c r="AD23" i="9"/>
  <c r="AH23" i="9" s="1"/>
  <c r="AD34" i="9"/>
  <c r="AG95" i="9" l="1"/>
  <c r="AG108" i="9"/>
  <c r="AF10" i="9"/>
  <c r="AG10" i="9" s="1"/>
  <c r="AH95" i="9"/>
  <c r="AF133" i="9"/>
  <c r="AG133" i="9" s="1"/>
  <c r="AH86" i="9"/>
  <c r="AH133" i="9"/>
  <c r="AI133" i="9" s="1"/>
  <c r="AH127" i="9"/>
  <c r="AG78" i="9"/>
  <c r="AG134" i="9"/>
  <c r="AF34" i="9"/>
  <c r="AG34" i="9" s="1"/>
  <c r="AH34" i="9"/>
  <c r="AH134" i="9"/>
  <c r="AF127" i="9"/>
  <c r="AH78" i="9"/>
  <c r="AF86" i="9"/>
  <c r="AI23" i="9"/>
  <c r="AG164" i="9"/>
  <c r="AF197" i="9"/>
  <c r="AF111" i="9"/>
  <c r="AI197" i="9"/>
  <c r="AH164" i="9"/>
  <c r="AH74" i="9"/>
  <c r="AI74" i="9" s="1"/>
  <c r="AF23" i="9"/>
  <c r="AF171" i="9"/>
  <c r="AI200" i="9"/>
  <c r="AF200" i="9"/>
  <c r="AI127" i="9" l="1"/>
  <c r="AI86" i="9"/>
  <c r="AI95" i="9"/>
  <c r="AG86" i="9"/>
  <c r="BE134" i="9"/>
  <c r="AI134" i="9"/>
  <c r="AI78" i="9"/>
  <c r="AI34" i="9"/>
  <c r="AG127" i="9"/>
  <c r="AG111" i="9"/>
  <c r="AG171" i="9"/>
  <c r="AG23" i="9"/>
  <c r="AG197" i="9"/>
  <c r="AI164" i="9"/>
  <c r="AG200" i="9"/>
  <c r="AD175" i="9" l="1"/>
  <c r="AH175" i="9" s="1"/>
  <c r="AI175" i="9" s="1"/>
  <c r="AD147" i="9"/>
  <c r="AD19" i="9"/>
  <c r="AF19" i="9" s="1"/>
  <c r="AD184" i="9"/>
  <c r="AH184" i="9" s="1"/>
  <c r="AD168" i="9"/>
  <c r="AH143" i="9"/>
  <c r="AD209" i="9"/>
  <c r="AH209" i="9" s="1"/>
  <c r="AD139" i="9"/>
  <c r="AD41" i="9"/>
  <c r="AH41" i="9" s="1"/>
  <c r="AF147" i="9" l="1"/>
  <c r="AG147" i="9" s="1"/>
  <c r="AG19" i="9"/>
  <c r="AI184" i="9"/>
  <c r="AF184" i="9"/>
  <c r="AH19" i="9"/>
  <c r="AH147" i="9"/>
  <c r="AF139" i="9"/>
  <c r="AF209" i="9"/>
  <c r="AF143" i="9"/>
  <c r="AF175" i="9"/>
  <c r="AF168" i="9"/>
  <c r="AH168" i="9"/>
  <c r="AI168" i="9" s="1"/>
  <c r="AI143" i="9"/>
  <c r="AI209" i="9"/>
  <c r="AH139" i="9"/>
  <c r="AI41" i="9"/>
  <c r="AF41" i="9"/>
  <c r="AD33" i="9"/>
  <c r="AD150" i="9"/>
  <c r="AH150" i="9" s="1"/>
  <c r="AD138" i="9"/>
  <c r="AH138" i="9" s="1"/>
  <c r="AG143" i="9" l="1"/>
  <c r="AG209" i="9"/>
  <c r="AG175" i="9"/>
  <c r="AG139" i="9"/>
  <c r="AI19" i="9"/>
  <c r="AI147" i="9"/>
  <c r="AG168" i="9"/>
  <c r="AG184" i="9"/>
  <c r="AI139" i="9"/>
  <c r="AG41" i="9"/>
  <c r="AF138" i="9"/>
  <c r="AF33" i="9"/>
  <c r="AF150" i="9"/>
  <c r="AH33" i="9"/>
  <c r="AI33" i="9" s="1"/>
  <c r="AI150" i="9"/>
  <c r="AI138" i="9"/>
  <c r="AD45" i="9"/>
  <c r="AH45" i="9" s="1"/>
  <c r="AD188" i="9"/>
  <c r="AD149" i="9"/>
  <c r="AH149" i="9" s="1"/>
  <c r="AD196" i="9"/>
  <c r="AF196" i="9" s="1"/>
  <c r="AD170" i="9"/>
  <c r="AH170" i="9" s="1"/>
  <c r="AI170" i="9" s="1"/>
  <c r="AF188" i="9" l="1"/>
  <c r="AG196" i="9"/>
  <c r="AG150" i="9"/>
  <c r="AG138" i="9"/>
  <c r="AG33" i="9"/>
  <c r="AF170" i="9"/>
  <c r="AH196" i="9"/>
  <c r="AF149" i="9"/>
  <c r="AH188" i="9"/>
  <c r="AF45" i="9"/>
  <c r="AI45" i="9"/>
  <c r="AI149" i="9"/>
  <c r="AG188" i="9" l="1"/>
  <c r="AI196" i="9"/>
  <c r="AG45" i="9"/>
  <c r="AG149" i="9"/>
  <c r="AI188" i="9"/>
  <c r="AG170" i="9"/>
  <c r="AD156" i="9"/>
  <c r="AH156" i="9" s="1"/>
  <c r="AD61" i="9"/>
  <c r="AH61" i="9" s="1"/>
  <c r="AD94" i="9"/>
  <c r="AH94" i="9" s="1"/>
  <c r="AD183" i="9"/>
  <c r="AF183" i="9" s="1"/>
  <c r="AF94" i="9" l="1"/>
  <c r="AG94" i="9" s="1"/>
  <c r="AF156" i="9"/>
  <c r="AI94" i="9"/>
  <c r="AG183" i="9"/>
  <c r="AI156" i="9"/>
  <c r="AF61" i="9"/>
  <c r="AH183" i="9"/>
  <c r="AI61" i="9"/>
  <c r="AD126" i="9"/>
  <c r="AD179" i="9"/>
  <c r="AH179" i="9" s="1"/>
  <c r="AI179" i="9" s="1"/>
  <c r="AD103" i="9"/>
  <c r="AF179" i="9" l="1"/>
  <c r="AG156" i="9"/>
  <c r="AG61" i="9"/>
  <c r="AI183" i="9"/>
  <c r="AH126" i="9"/>
  <c r="AF126" i="9"/>
  <c r="AF103" i="9"/>
  <c r="AH103" i="9"/>
  <c r="AD174" i="9"/>
  <c r="AD107" i="9"/>
  <c r="AF107" i="9" l="1"/>
  <c r="AG179" i="9"/>
  <c r="AH107" i="9"/>
  <c r="AF174" i="9"/>
  <c r="AG103" i="9"/>
  <c r="AI126" i="9"/>
  <c r="AG126" i="9"/>
  <c r="AI103" i="9"/>
  <c r="AH174" i="9"/>
  <c r="AI174" i="9" s="1"/>
  <c r="AD132" i="9"/>
  <c r="AF132" i="9" s="1"/>
  <c r="AD60" i="9"/>
  <c r="AH60" i="9" s="1"/>
  <c r="AI107" i="9" l="1"/>
  <c r="AG107" i="9"/>
  <c r="AG174" i="9"/>
  <c r="AG132" i="9"/>
  <c r="AH132" i="9"/>
  <c r="AF60" i="9"/>
  <c r="AI60" i="9"/>
  <c r="AD169" i="9"/>
  <c r="AH169" i="9" s="1"/>
  <c r="AI169" i="9" s="1"/>
  <c r="AD193" i="9"/>
  <c r="AD203" i="9"/>
  <c r="AH203" i="9" s="1"/>
  <c r="AD208" i="9"/>
  <c r="AH208" i="9" s="1"/>
  <c r="AI208" i="9" s="1"/>
  <c r="AD125" i="9"/>
  <c r="AH125" i="9" s="1"/>
  <c r="AD85" i="9"/>
  <c r="AD32" i="9"/>
  <c r="AD178" i="9"/>
  <c r="AH32" i="9" l="1"/>
  <c r="AI32" i="9" s="1"/>
  <c r="AF85" i="9"/>
  <c r="AH85" i="9"/>
  <c r="AI132" i="9"/>
  <c r="AG60" i="9"/>
  <c r="AF178" i="9"/>
  <c r="AF208" i="9"/>
  <c r="AF32" i="9"/>
  <c r="AG32" i="9" s="1"/>
  <c r="AF193" i="9"/>
  <c r="AF203" i="9"/>
  <c r="AF169" i="9"/>
  <c r="AH193" i="9"/>
  <c r="AI203" i="9"/>
  <c r="AF125" i="9"/>
  <c r="AI125" i="9"/>
  <c r="AH178" i="9"/>
  <c r="AI178" i="9" s="1"/>
  <c r="AD199" i="9"/>
  <c r="AF199" i="9" s="1"/>
  <c r="AC225" i="9"/>
  <c r="AC228" i="9" s="1"/>
  <c r="AG227" i="9"/>
  <c r="AG225" i="9" s="1"/>
  <c r="AG228" i="9" s="1"/>
  <c r="AD102" i="9"/>
  <c r="AD167" i="9"/>
  <c r="AH167" i="9" s="1"/>
  <c r="AI167" i="9" s="1"/>
  <c r="AD59" i="9"/>
  <c r="AD40" i="9"/>
  <c r="AH40" i="9" s="1"/>
  <c r="AD137" i="9"/>
  <c r="AH137" i="9" s="1"/>
  <c r="AD155" i="9"/>
  <c r="AD148" i="9"/>
  <c r="AH148" i="9" s="1"/>
  <c r="AD207" i="9"/>
  <c r="AG203" i="9" l="1"/>
  <c r="AG85" i="9"/>
  <c r="AI85" i="9"/>
  <c r="AH199" i="9"/>
  <c r="AI199" i="9" s="1"/>
  <c r="AG208" i="9"/>
  <c r="AI40" i="9"/>
  <c r="AF167" i="9"/>
  <c r="AG178" i="9"/>
  <c r="AF155" i="9"/>
  <c r="AG155" i="9" s="1"/>
  <c r="AF40" i="9"/>
  <c r="AF137" i="9"/>
  <c r="AG193" i="9"/>
  <c r="AI193" i="9"/>
  <c r="AG169" i="9"/>
  <c r="AG125" i="9"/>
  <c r="AG199" i="9"/>
  <c r="AH155" i="9"/>
  <c r="AI155" i="9" s="1"/>
  <c r="AF102" i="9"/>
  <c r="AH102" i="9"/>
  <c r="AH59" i="9"/>
  <c r="AF59" i="9"/>
  <c r="AF207" i="9"/>
  <c r="AF148" i="9"/>
  <c r="BE148" i="9"/>
  <c r="AI148" i="9"/>
  <c r="AI137" i="9"/>
  <c r="AH207" i="9"/>
  <c r="AD106" i="9"/>
  <c r="AD163" i="9"/>
  <c r="AF163" i="9" s="1"/>
  <c r="AD131" i="9"/>
  <c r="AH131" i="9" s="1"/>
  <c r="BB226" i="9"/>
  <c r="BE199" i="9" l="1"/>
  <c r="AG40" i="9"/>
  <c r="AH163" i="9"/>
  <c r="AG148" i="9"/>
  <c r="AI102" i="9"/>
  <c r="AH106" i="9"/>
  <c r="AF106" i="9"/>
  <c r="AG163" i="9"/>
  <c r="AG167" i="9"/>
  <c r="AG137" i="9"/>
  <c r="AG102" i="9"/>
  <c r="AG59" i="9"/>
  <c r="AI59" i="9"/>
  <c r="AG207" i="9"/>
  <c r="AI207" i="9"/>
  <c r="AF131" i="9"/>
  <c r="AI131" i="9"/>
  <c r="AD31" i="9"/>
  <c r="AK220" i="9"/>
  <c r="AI106" i="9" l="1"/>
  <c r="AG106" i="9"/>
  <c r="AI163" i="9"/>
  <c r="AG131" i="9"/>
  <c r="AH31" i="9"/>
  <c r="AF31" i="9"/>
  <c r="BE221" i="9"/>
  <c r="BF223" i="9" s="1"/>
  <c r="BF225" i="9" l="1"/>
  <c r="AI31" i="9"/>
  <c r="AG31" i="9"/>
  <c r="AD44" i="9"/>
  <c r="AH44" i="9" s="1"/>
  <c r="AD177" i="9"/>
  <c r="AD173" i="9"/>
  <c r="AH173" i="9" s="1"/>
  <c r="AI173" i="9" s="1"/>
  <c r="BE173" i="9" s="1"/>
  <c r="AD93" i="9"/>
  <c r="AF93" i="9" s="1"/>
  <c r="AD77" i="9"/>
  <c r="AF77" i="9" s="1"/>
  <c r="AD206" i="9"/>
  <c r="AH206" i="9" s="1"/>
  <c r="AD202" i="9"/>
  <c r="AD192" i="9"/>
  <c r="AD110" i="9"/>
  <c r="AF110" i="9" s="1"/>
  <c r="AD58" i="9"/>
  <c r="AH58" i="9" s="1"/>
  <c r="AD101" i="9"/>
  <c r="AH192" i="9" l="1"/>
  <c r="AI192" i="9" s="1"/>
  <c r="BE177" i="9"/>
  <c r="AH101" i="9"/>
  <c r="AF173" i="9"/>
  <c r="AF58" i="9"/>
  <c r="AF177" i="9"/>
  <c r="AF202" i="9"/>
  <c r="AH93" i="9"/>
  <c r="AF44" i="9"/>
  <c r="AG44" i="9" s="1"/>
  <c r="AG93" i="9"/>
  <c r="AI44" i="9"/>
  <c r="AI58" i="9"/>
  <c r="AG77" i="9"/>
  <c r="AG110" i="9"/>
  <c r="AF101" i="9"/>
  <c r="AH110" i="9"/>
  <c r="AF192" i="9"/>
  <c r="AF206" i="9"/>
  <c r="AH77" i="9"/>
  <c r="AH177" i="9"/>
  <c r="AI177" i="9" s="1"/>
  <c r="AG173" i="9"/>
  <c r="AI206" i="9"/>
  <c r="AH202" i="9"/>
  <c r="AD166" i="9"/>
  <c r="AD146" i="9"/>
  <c r="AH146" i="9" s="1"/>
  <c r="AD142" i="9"/>
  <c r="AF142" i="9" s="1"/>
  <c r="AG58" i="9" l="1"/>
  <c r="AF166" i="9"/>
  <c r="AG177" i="9"/>
  <c r="AI101" i="9"/>
  <c r="AF146" i="9"/>
  <c r="AG206" i="9"/>
  <c r="AG202" i="9"/>
  <c r="AI93" i="9"/>
  <c r="AG142" i="9"/>
  <c r="AI146" i="9"/>
  <c r="AG101" i="9"/>
  <c r="AI77" i="9"/>
  <c r="AI110" i="9"/>
  <c r="AH142" i="9"/>
  <c r="AH166" i="9"/>
  <c r="AI166" i="9" s="1"/>
  <c r="BE166" i="9" s="1"/>
  <c r="AG192" i="9"/>
  <c r="AI202" i="9"/>
  <c r="AG166" i="9" l="1"/>
  <c r="AG146" i="9"/>
  <c r="AI142" i="9"/>
  <c r="AD105" i="9"/>
  <c r="AD84" i="9"/>
  <c r="AF84" i="9" s="1"/>
  <c r="AD154" i="9"/>
  <c r="AD136" i="9"/>
  <c r="AD201" i="9"/>
  <c r="AF201" i="9" s="1"/>
  <c r="AD30" i="9"/>
  <c r="AD124" i="9"/>
  <c r="AF124" i="9" s="1"/>
  <c r="AG124" i="9" s="1"/>
  <c r="AF136" i="9" l="1"/>
  <c r="AF30" i="9"/>
  <c r="AF105" i="9"/>
  <c r="AG105" i="9" s="1"/>
  <c r="AH105" i="9"/>
  <c r="AH136" i="9"/>
  <c r="AF154" i="9"/>
  <c r="AG84" i="9"/>
  <c r="AG201" i="9"/>
  <c r="AH30" i="9"/>
  <c r="AH154" i="9"/>
  <c r="AH201" i="9"/>
  <c r="AH84" i="9"/>
  <c r="AH124" i="9"/>
  <c r="AD100" i="9"/>
  <c r="AF100" i="9" s="1"/>
  <c r="AD141" i="9"/>
  <c r="AF141" i="9" s="1"/>
  <c r="AG141" i="9" s="1"/>
  <c r="AD57" i="9"/>
  <c r="AF57" i="9" s="1"/>
  <c r="AD92" i="9"/>
  <c r="AD43" i="9"/>
  <c r="S43" i="9"/>
  <c r="AD99" i="9"/>
  <c r="AH99" i="9" s="1"/>
  <c r="AD9" i="9"/>
  <c r="AF9" i="9" s="1"/>
  <c r="AG9" i="9" s="1"/>
  <c r="AI105" i="9" l="1"/>
  <c r="AG136" i="9"/>
  <c r="AH43" i="9"/>
  <c r="AG30" i="9"/>
  <c r="AF92" i="9"/>
  <c r="AH92" i="9"/>
  <c r="AH9" i="9"/>
  <c r="AI9" i="9" s="1"/>
  <c r="AI136" i="9"/>
  <c r="AF99" i="9"/>
  <c r="AG154" i="9"/>
  <c r="AG57" i="9"/>
  <c r="AG100" i="9"/>
  <c r="AI99" i="9"/>
  <c r="AI124" i="9"/>
  <c r="AI84" i="9"/>
  <c r="AI30" i="9"/>
  <c r="AF43" i="9"/>
  <c r="AH141" i="9"/>
  <c r="AH100" i="9"/>
  <c r="BE201" i="9"/>
  <c r="AI201" i="9"/>
  <c r="AI154" i="9"/>
  <c r="AH57" i="9"/>
  <c r="W43" i="9"/>
  <c r="AB213" i="9"/>
  <c r="AC213" i="9"/>
  <c r="AE213" i="9"/>
  <c r="AA213" i="9"/>
  <c r="AD153" i="9"/>
  <c r="V185" i="9"/>
  <c r="V186" i="9"/>
  <c r="S185" i="9"/>
  <c r="S186" i="9"/>
  <c r="S187" i="9"/>
  <c r="U187" i="9" s="1"/>
  <c r="U76" i="9"/>
  <c r="S76" i="9"/>
  <c r="U104" i="9"/>
  <c r="S104" i="9"/>
  <c r="J186" i="9"/>
  <c r="K186" i="9" s="1"/>
  <c r="H186" i="9"/>
  <c r="L186" i="9" s="1"/>
  <c r="J185" i="9"/>
  <c r="H185" i="9"/>
  <c r="U83" i="9"/>
  <c r="S83" i="9"/>
  <c r="U15" i="9"/>
  <c r="S15" i="9"/>
  <c r="W15" i="9" s="1"/>
  <c r="U98" i="9"/>
  <c r="V98" i="9" s="1"/>
  <c r="S98" i="9"/>
  <c r="U123" i="9"/>
  <c r="S123" i="9"/>
  <c r="S8" i="9"/>
  <c r="U8" i="9" s="1"/>
  <c r="U66" i="9"/>
  <c r="S66" i="9"/>
  <c r="W66" i="9" s="1"/>
  <c r="U18" i="9"/>
  <c r="S18" i="9"/>
  <c r="W18" i="9" s="1"/>
  <c r="AI43" i="9" l="1"/>
  <c r="AG92" i="9"/>
  <c r="W98" i="9"/>
  <c r="AI92" i="9"/>
  <c r="AG99" i="9"/>
  <c r="AI100" i="9"/>
  <c r="V18" i="9"/>
  <c r="AH153" i="9"/>
  <c r="AG43" i="9"/>
  <c r="AD213" i="9"/>
  <c r="BE141" i="9"/>
  <c r="AI141" i="9"/>
  <c r="AI57" i="9"/>
  <c r="AF153" i="9"/>
  <c r="V187" i="9"/>
  <c r="W104" i="9"/>
  <c r="BE104" i="9" s="1"/>
  <c r="V76" i="9"/>
  <c r="W76" i="9"/>
  <c r="V104" i="9"/>
  <c r="V66" i="9"/>
  <c r="W187" i="9"/>
  <c r="W8" i="9"/>
  <c r="V8" i="9"/>
  <c r="L185" i="9"/>
  <c r="V15" i="9"/>
  <c r="V83" i="9"/>
  <c r="W83" i="9"/>
  <c r="V123" i="9"/>
  <c r="W123" i="9"/>
  <c r="U91" i="9"/>
  <c r="V91" i="9" s="1"/>
  <c r="S91" i="9"/>
  <c r="U54" i="9"/>
  <c r="S54" i="9"/>
  <c r="U49" i="9"/>
  <c r="S49" i="9"/>
  <c r="U29" i="9"/>
  <c r="S29" i="9"/>
  <c r="U74" i="9"/>
  <c r="S74" i="9"/>
  <c r="U109" i="9"/>
  <c r="S109" i="9"/>
  <c r="W109" i="9" s="1"/>
  <c r="U161" i="9"/>
  <c r="S161" i="9"/>
  <c r="W74" i="9" l="1"/>
  <c r="AG153" i="9"/>
  <c r="AF213" i="9"/>
  <c r="X104" i="9"/>
  <c r="AI153" i="9"/>
  <c r="AI213" i="9" s="1"/>
  <c r="AH213" i="9"/>
  <c r="X187" i="9"/>
  <c r="W49" i="9"/>
  <c r="M185" i="9"/>
  <c r="W54" i="9"/>
  <c r="V29" i="9"/>
  <c r="V49" i="9"/>
  <c r="W91" i="9"/>
  <c r="V54" i="9"/>
  <c r="W29" i="9"/>
  <c r="V109" i="9"/>
  <c r="X109" i="9"/>
  <c r="V161" i="9"/>
  <c r="W161" i="9"/>
  <c r="U56" i="9"/>
  <c r="S56" i="9"/>
  <c r="U42" i="9"/>
  <c r="S42" i="9"/>
  <c r="U14" i="9"/>
  <c r="S14" i="9"/>
  <c r="W14" i="9" s="1"/>
  <c r="U152" i="9"/>
  <c r="S152" i="9"/>
  <c r="W152" i="9" s="1"/>
  <c r="U28" i="9"/>
  <c r="S28" i="9"/>
  <c r="U22" i="9"/>
  <c r="S22" i="9"/>
  <c r="U130" i="9"/>
  <c r="S130" i="9"/>
  <c r="W130" i="9" s="1"/>
  <c r="U122" i="9"/>
  <c r="S122" i="9"/>
  <c r="U39" i="9"/>
  <c r="S39" i="9"/>
  <c r="U73" i="9"/>
  <c r="S73" i="9"/>
  <c r="U53" i="9"/>
  <c r="S53" i="9"/>
  <c r="U90" i="9"/>
  <c r="S90" i="9"/>
  <c r="U151" i="9"/>
  <c r="S151" i="9"/>
  <c r="W151" i="9" s="1"/>
  <c r="S7" i="9"/>
  <c r="W7" i="9" s="1"/>
  <c r="U82" i="9"/>
  <c r="V82" i="9" s="1"/>
  <c r="S82" i="9"/>
  <c r="U75" i="9"/>
  <c r="S75" i="9"/>
  <c r="U145" i="9"/>
  <c r="S145" i="9"/>
  <c r="U160" i="9"/>
  <c r="S160" i="9"/>
  <c r="W160" i="9" s="1"/>
  <c r="U27" i="9"/>
  <c r="S27" i="9"/>
  <c r="U162" i="9"/>
  <c r="V162" i="9" s="1"/>
  <c r="S162" i="9"/>
  <c r="W162" i="9" s="1"/>
  <c r="U81" i="9"/>
  <c r="S81" i="9"/>
  <c r="U121" i="9"/>
  <c r="V121" i="9" s="1"/>
  <c r="S121" i="9"/>
  <c r="W121" i="9" s="1"/>
  <c r="U26" i="9"/>
  <c r="S26" i="9"/>
  <c r="U97" i="9"/>
  <c r="S97" i="9"/>
  <c r="U144" i="9"/>
  <c r="S144" i="9"/>
  <c r="U182" i="9"/>
  <c r="S182" i="9"/>
  <c r="W182" i="9" s="1"/>
  <c r="V74" i="9" l="1"/>
  <c r="AG213" i="9"/>
  <c r="U7" i="9"/>
  <c r="V7" i="9" s="1"/>
  <c r="X7" i="9"/>
  <c r="V14" i="9"/>
  <c r="X151" i="9"/>
  <c r="W28" i="9"/>
  <c r="V22" i="9"/>
  <c r="W122" i="9"/>
  <c r="W56" i="9"/>
  <c r="V56" i="9"/>
  <c r="X162" i="9"/>
  <c r="V152" i="9"/>
  <c r="V28" i="9"/>
  <c r="V42" i="9"/>
  <c r="W42" i="9"/>
  <c r="W22" i="9"/>
  <c r="W27" i="9"/>
  <c r="V160" i="9"/>
  <c r="W145" i="9"/>
  <c r="V145" i="9"/>
  <c r="V27" i="9"/>
  <c r="V130" i="9"/>
  <c r="V122" i="9"/>
  <c r="W39" i="9"/>
  <c r="W73" i="9"/>
  <c r="V53" i="9"/>
  <c r="W53" i="9"/>
  <c r="V90" i="9"/>
  <c r="W90" i="9"/>
  <c r="V151" i="9"/>
  <c r="W82" i="9"/>
  <c r="V75" i="9"/>
  <c r="W75" i="9"/>
  <c r="X75" i="9" s="1"/>
  <c r="V81" i="9"/>
  <c r="W81" i="9"/>
  <c r="W26" i="9"/>
  <c r="W144" i="9"/>
  <c r="V97" i="9"/>
  <c r="W97" i="9"/>
  <c r="X97" i="9" s="1"/>
  <c r="V144" i="9"/>
  <c r="V182" i="9"/>
  <c r="U72" i="9"/>
  <c r="S72" i="9"/>
  <c r="U159" i="9"/>
  <c r="S159" i="9"/>
  <c r="S158" i="9"/>
  <c r="X56" i="9" l="1"/>
  <c r="X144" i="9"/>
  <c r="X42" i="9"/>
  <c r="V73" i="9"/>
  <c r="V39" i="9"/>
  <c r="BE75" i="9"/>
  <c r="BE144" i="9"/>
  <c r="W72" i="9"/>
  <c r="BE97" i="9"/>
  <c r="W159" i="9"/>
  <c r="V159" i="9"/>
  <c r="U129" i="9"/>
  <c r="S129" i="9"/>
  <c r="U80" i="9"/>
  <c r="S80" i="9"/>
  <c r="W80" i="9" s="1"/>
  <c r="V72" i="9" l="1"/>
  <c r="W129" i="9"/>
  <c r="X129" i="9" s="1"/>
  <c r="V129" i="9"/>
  <c r="V80" i="9"/>
  <c r="AZ212" i="9"/>
  <c r="U89" i="9"/>
  <c r="S89" i="9"/>
  <c r="W89" i="9" s="1"/>
  <c r="U120" i="9"/>
  <c r="S120" i="9"/>
  <c r="W120" i="9" s="1"/>
  <c r="BE129" i="9" l="1"/>
  <c r="V89" i="9"/>
  <c r="V120" i="9"/>
  <c r="U65" i="9" l="1"/>
  <c r="S65" i="9"/>
  <c r="W65" i="9" s="1"/>
  <c r="V65" i="9" l="1"/>
  <c r="U181" i="9"/>
  <c r="V181" i="9" s="1"/>
  <c r="S181" i="9"/>
  <c r="W181" i="9" l="1"/>
  <c r="U17" i="9"/>
  <c r="S17" i="9"/>
  <c r="W17" i="9" s="1"/>
  <c r="V17" i="9" l="1"/>
  <c r="BE181" i="9"/>
  <c r="X181" i="9"/>
  <c r="U48" i="9"/>
  <c r="S48" i="9"/>
  <c r="V48" i="9" l="1"/>
  <c r="W48" i="9"/>
  <c r="U20" i="9"/>
  <c r="U21" i="9"/>
  <c r="S21" i="9"/>
  <c r="W21" i="9" l="1"/>
  <c r="U52" i="9"/>
  <c r="S52" i="9"/>
  <c r="W52" i="9" l="1"/>
  <c r="V52" i="9"/>
  <c r="U38" i="9"/>
  <c r="S38" i="9"/>
  <c r="W38" i="9" l="1"/>
  <c r="V38" i="9" s="1"/>
  <c r="U71" i="9"/>
  <c r="S71" i="9"/>
  <c r="W71" i="9" l="1"/>
  <c r="U119" i="9"/>
  <c r="V119" i="9" s="1"/>
  <c r="S119" i="9"/>
  <c r="T79" i="9"/>
  <c r="Q79" i="9"/>
  <c r="W119" i="9" l="1"/>
  <c r="U79" i="9"/>
  <c r="S79" i="9"/>
  <c r="U158" i="9"/>
  <c r="W158" i="9" l="1"/>
  <c r="X158" i="9" s="1"/>
  <c r="W79" i="9"/>
  <c r="X79" i="9" s="1"/>
  <c r="V79" i="9"/>
  <c r="V158" i="9"/>
  <c r="U88" i="9"/>
  <c r="S88" i="9"/>
  <c r="BE158" i="9" l="1"/>
  <c r="W88" i="9"/>
  <c r="X88" i="9" s="1"/>
  <c r="V88" i="9"/>
  <c r="U36" i="9" l="1"/>
  <c r="U37" i="9"/>
  <c r="S36" i="9"/>
  <c r="S37" i="9"/>
  <c r="W37" i="9" l="1"/>
  <c r="V37" i="9" s="1"/>
  <c r="W36" i="9"/>
  <c r="U51" i="9" l="1"/>
  <c r="V51" i="9" s="1"/>
  <c r="S51" i="9"/>
  <c r="U47" i="9"/>
  <c r="V47" i="9" s="1"/>
  <c r="S47" i="9"/>
  <c r="U25" i="9"/>
  <c r="S20" i="9"/>
  <c r="W20" i="9" s="1"/>
  <c r="X20" i="9" s="1"/>
  <c r="S24" i="9"/>
  <c r="W24" i="9" s="1"/>
  <c r="S25" i="9"/>
  <c r="W25" i="9" l="1"/>
  <c r="X24" i="9" s="1"/>
  <c r="W47" i="9"/>
  <c r="X47" i="9" s="1"/>
  <c r="W51" i="9"/>
  <c r="X51" i="9" s="1"/>
  <c r="T213" i="9" l="1"/>
  <c r="R213" i="9"/>
  <c r="Q213" i="9"/>
  <c r="P213" i="9"/>
  <c r="E213" i="9"/>
  <c r="BD212" i="9"/>
  <c r="BC212" i="9"/>
  <c r="BB212" i="9"/>
  <c r="BA212" i="9"/>
  <c r="AY212" i="9"/>
  <c r="AW212" i="9"/>
  <c r="M212" i="9"/>
  <c r="U118" i="9"/>
  <c r="S118" i="9"/>
  <c r="U117" i="9"/>
  <c r="S117" i="9"/>
  <c r="M117" i="9"/>
  <c r="J36" i="9"/>
  <c r="H36" i="9"/>
  <c r="U35" i="9"/>
  <c r="S35" i="9"/>
  <c r="W35" i="9" s="1"/>
  <c r="X35" i="9" s="1"/>
  <c r="J35" i="9"/>
  <c r="H35" i="9"/>
  <c r="J24" i="9"/>
  <c r="K24" i="9" s="1"/>
  <c r="H24" i="9"/>
  <c r="J20" i="9"/>
  <c r="H20" i="9"/>
  <c r="U70" i="9"/>
  <c r="S70" i="9"/>
  <c r="U69" i="9"/>
  <c r="S69" i="9"/>
  <c r="W69" i="9" s="1"/>
  <c r="J69" i="9"/>
  <c r="H69" i="9"/>
  <c r="U64" i="9"/>
  <c r="S64" i="9"/>
  <c r="W64" i="9" s="1"/>
  <c r="X63" i="9" s="1"/>
  <c r="J64" i="9"/>
  <c r="K64" i="9" s="1"/>
  <c r="H64" i="9"/>
  <c r="L64" i="9" s="1"/>
  <c r="U16" i="9"/>
  <c r="V16" i="9" s="1"/>
  <c r="S16" i="9"/>
  <c r="W16" i="9" s="1"/>
  <c r="X16" i="9" s="1"/>
  <c r="J16" i="9"/>
  <c r="H16" i="9"/>
  <c r="I63" i="9"/>
  <c r="I213" i="9" s="1"/>
  <c r="G63" i="9"/>
  <c r="G213" i="9" s="1"/>
  <c r="F63" i="9"/>
  <c r="U13" i="9"/>
  <c r="S13" i="9"/>
  <c r="W13" i="9" s="1"/>
  <c r="U12" i="9"/>
  <c r="S12" i="9"/>
  <c r="W12" i="9" s="1"/>
  <c r="J12" i="9"/>
  <c r="H12" i="9"/>
  <c r="L12" i="9" s="1"/>
  <c r="U11" i="9"/>
  <c r="S11" i="9"/>
  <c r="J11" i="9"/>
  <c r="H11" i="9"/>
  <c r="L11" i="9" s="1"/>
  <c r="J6" i="9"/>
  <c r="K6" i="9" s="1"/>
  <c r="H6" i="9"/>
  <c r="L6" i="9" s="1"/>
  <c r="H5" i="9"/>
  <c r="L5" i="9" s="1"/>
  <c r="J4" i="9"/>
  <c r="H4" i="9"/>
  <c r="K69" i="9" l="1"/>
  <c r="L69" i="9"/>
  <c r="W70" i="9"/>
  <c r="L36" i="9"/>
  <c r="L35" i="9"/>
  <c r="W118" i="9"/>
  <c r="W117" i="9"/>
  <c r="L24" i="9"/>
  <c r="M24" i="9" s="1"/>
  <c r="L20" i="9"/>
  <c r="AW213" i="9"/>
  <c r="C219" i="9" s="1"/>
  <c r="BA213" i="9"/>
  <c r="K16" i="9"/>
  <c r="AX213" i="9"/>
  <c r="C216" i="9" s="1"/>
  <c r="U213" i="9"/>
  <c r="K12" i="9"/>
  <c r="V118" i="9"/>
  <c r="K36" i="9"/>
  <c r="M11" i="9"/>
  <c r="L4" i="9"/>
  <c r="W11" i="9"/>
  <c r="X11" i="9" s="1"/>
  <c r="H63" i="9"/>
  <c r="L63" i="9" s="1"/>
  <c r="M63" i="9" s="1"/>
  <c r="AY213" i="9"/>
  <c r="C217" i="9" s="1"/>
  <c r="K20" i="9"/>
  <c r="K35" i="9"/>
  <c r="F213" i="9"/>
  <c r="J63" i="9"/>
  <c r="K11" i="9"/>
  <c r="X69" i="9" l="1"/>
  <c r="BE69" i="9"/>
  <c r="BE20" i="9"/>
  <c r="BE35" i="9"/>
  <c r="X117" i="9"/>
  <c r="X213" i="9" s="1"/>
  <c r="BE11" i="9"/>
  <c r="BE117" i="9"/>
  <c r="M69" i="9"/>
  <c r="BE24" i="9"/>
  <c r="M35" i="9"/>
  <c r="M20" i="9"/>
  <c r="V213" i="9"/>
  <c r="BC213" i="9"/>
  <c r="C218" i="9"/>
  <c r="C220" i="9" s="1"/>
  <c r="L16" i="9"/>
  <c r="L213" i="9" s="1"/>
  <c r="H213" i="9"/>
  <c r="BB213" i="9"/>
  <c r="AZ213" i="9"/>
  <c r="J213" i="9"/>
  <c r="BE4" i="9"/>
  <c r="M4" i="9"/>
  <c r="K213" i="9"/>
  <c r="W213" i="9"/>
  <c r="BE16" i="9" l="1"/>
  <c r="M16" i="9"/>
  <c r="M213" i="9" s="1"/>
  <c r="BD213" i="9" l="1"/>
  <c r="BE213" i="9"/>
  <c r="J8" i="3"/>
  <c r="H8" i="3"/>
  <c r="L8" i="3" s="1"/>
  <c r="C31" i="6"/>
  <c r="E23" i="6"/>
  <c r="J21" i="6"/>
  <c r="K21" i="6" s="1"/>
  <c r="H21" i="6"/>
  <c r="L21" i="6" s="1"/>
  <c r="J20" i="6"/>
  <c r="K20" i="6" s="1"/>
  <c r="H20" i="6"/>
  <c r="L20" i="6" s="1"/>
  <c r="J19" i="6"/>
  <c r="K19" i="6" s="1"/>
  <c r="H19" i="6"/>
  <c r="L19" i="6" s="1"/>
  <c r="J18" i="6"/>
  <c r="K18" i="6" s="1"/>
  <c r="H18" i="6"/>
  <c r="L18" i="6" s="1"/>
  <c r="J17" i="6"/>
  <c r="K17" i="6" s="1"/>
  <c r="L17" i="6" s="1"/>
  <c r="H17" i="6"/>
  <c r="J16" i="6"/>
  <c r="K16" i="6" s="1"/>
  <c r="H16" i="6"/>
  <c r="L16" i="6" s="1"/>
  <c r="J15" i="6"/>
  <c r="K15" i="6" s="1"/>
  <c r="H15" i="6"/>
  <c r="L15" i="6" s="1"/>
  <c r="J14" i="6"/>
  <c r="K14" i="6" s="1"/>
  <c r="H14" i="6"/>
  <c r="L14" i="6" s="1"/>
  <c r="J13" i="6"/>
  <c r="K13" i="6" s="1"/>
  <c r="H13" i="6"/>
  <c r="L13" i="6" s="1"/>
  <c r="I12" i="6"/>
  <c r="I23" i="6" s="1"/>
  <c r="G12" i="6"/>
  <c r="G23" i="6" s="1"/>
  <c r="C28" i="6" s="1"/>
  <c r="F12" i="6"/>
  <c r="J11" i="6"/>
  <c r="H11" i="6"/>
  <c r="L11" i="6" s="1"/>
  <c r="J10" i="6"/>
  <c r="K10" i="6" s="1"/>
  <c r="H10" i="6"/>
  <c r="L10" i="6" s="1"/>
  <c r="J9" i="6"/>
  <c r="K9" i="6" s="1"/>
  <c r="H9" i="6"/>
  <c r="L9" i="6" s="1"/>
  <c r="H8" i="6"/>
  <c r="L8" i="6" s="1"/>
  <c r="J7" i="6"/>
  <c r="H7" i="6"/>
  <c r="L7" i="6" s="1"/>
  <c r="Q22" i="5"/>
  <c r="R22" i="5"/>
  <c r="P22" i="5"/>
  <c r="S8" i="5"/>
  <c r="S7" i="5"/>
  <c r="E22" i="5"/>
  <c r="J21" i="5"/>
  <c r="K21" i="5" s="1"/>
  <c r="H21" i="5"/>
  <c r="L21" i="5" s="1"/>
  <c r="J20" i="5"/>
  <c r="K20" i="5" s="1"/>
  <c r="H20" i="5"/>
  <c r="L20" i="5" s="1"/>
  <c r="J19" i="5"/>
  <c r="K19" i="5" s="1"/>
  <c r="H19" i="5"/>
  <c r="L19" i="5" s="1"/>
  <c r="J18" i="5"/>
  <c r="K18" i="5" s="1"/>
  <c r="H18" i="5"/>
  <c r="L18" i="5" s="1"/>
  <c r="J17" i="5"/>
  <c r="K17" i="5" s="1"/>
  <c r="L17" i="5" s="1"/>
  <c r="H17" i="5"/>
  <c r="J16" i="5"/>
  <c r="K16" i="5" s="1"/>
  <c r="H16" i="5"/>
  <c r="L16" i="5" s="1"/>
  <c r="J15" i="5"/>
  <c r="K15" i="5" s="1"/>
  <c r="H15" i="5"/>
  <c r="L15" i="5" s="1"/>
  <c r="J14" i="5"/>
  <c r="K14" i="5" s="1"/>
  <c r="H14" i="5"/>
  <c r="L14" i="5" s="1"/>
  <c r="J13" i="5"/>
  <c r="K13" i="5" s="1"/>
  <c r="H13" i="5"/>
  <c r="L13" i="5" s="1"/>
  <c r="I12" i="5"/>
  <c r="I22" i="5" s="1"/>
  <c r="G12" i="5"/>
  <c r="G22" i="5" s="1"/>
  <c r="F12" i="5"/>
  <c r="F22" i="5" s="1"/>
  <c r="J11" i="5"/>
  <c r="H11" i="5"/>
  <c r="L11" i="5" s="1"/>
  <c r="J10" i="5"/>
  <c r="K10" i="5" s="1"/>
  <c r="H10" i="5"/>
  <c r="L10" i="5" s="1"/>
  <c r="J9" i="5"/>
  <c r="K9" i="5" s="1"/>
  <c r="H9" i="5"/>
  <c r="L9" i="5" s="1"/>
  <c r="H8" i="5"/>
  <c r="L8" i="5" s="1"/>
  <c r="J7" i="5"/>
  <c r="H7" i="5"/>
  <c r="L7" i="5" s="1"/>
  <c r="I5" i="4"/>
  <c r="I6" i="4"/>
  <c r="G20" i="4"/>
  <c r="H20" i="4"/>
  <c r="F20" i="4"/>
  <c r="J20" i="4"/>
  <c r="C26" i="4" s="1"/>
  <c r="P26" i="4"/>
  <c r="P28" i="4" s="1"/>
  <c r="O26" i="4"/>
  <c r="O28" i="4" s="1"/>
  <c r="O19" i="4"/>
  <c r="P19" i="4" s="1"/>
  <c r="M19" i="4"/>
  <c r="Q19" i="4" s="1"/>
  <c r="O18" i="4"/>
  <c r="P18" i="4" s="1"/>
  <c r="M18" i="4"/>
  <c r="Q18" i="4" s="1"/>
  <c r="O17" i="4"/>
  <c r="P17" i="4" s="1"/>
  <c r="M17" i="4"/>
  <c r="Q17" i="4" s="1"/>
  <c r="O16" i="4"/>
  <c r="P16" i="4" s="1"/>
  <c r="M16" i="4"/>
  <c r="Q16" i="4" s="1"/>
  <c r="O15" i="4"/>
  <c r="P15" i="4" s="1"/>
  <c r="Q15" i="4" s="1"/>
  <c r="M15" i="4"/>
  <c r="O14" i="4"/>
  <c r="P14" i="4" s="1"/>
  <c r="M14" i="4"/>
  <c r="Q14" i="4" s="1"/>
  <c r="O13" i="4"/>
  <c r="P13" i="4" s="1"/>
  <c r="M13" i="4"/>
  <c r="Q13" i="4" s="1"/>
  <c r="O12" i="4"/>
  <c r="P12" i="4" s="1"/>
  <c r="M12" i="4"/>
  <c r="Q12" i="4" s="1"/>
  <c r="O11" i="4"/>
  <c r="P11" i="4" s="1"/>
  <c r="M11" i="4"/>
  <c r="Q11" i="4" s="1"/>
  <c r="N10" i="4"/>
  <c r="N20" i="4" s="1"/>
  <c r="L10" i="4"/>
  <c r="L20" i="4" s="1"/>
  <c r="C24" i="4" s="1"/>
  <c r="K10" i="4"/>
  <c r="K20" i="4" s="1"/>
  <c r="C23" i="4" s="1"/>
  <c r="O9" i="4"/>
  <c r="M9" i="4"/>
  <c r="Q9" i="4" s="1"/>
  <c r="O8" i="4"/>
  <c r="P8" i="4" s="1"/>
  <c r="M8" i="4"/>
  <c r="Q8" i="4" s="1"/>
  <c r="O7" i="4"/>
  <c r="P7" i="4" s="1"/>
  <c r="M7" i="4"/>
  <c r="Q7" i="4" s="1"/>
  <c r="M6" i="4"/>
  <c r="Q6" i="4" s="1"/>
  <c r="O5" i="4"/>
  <c r="M5" i="4"/>
  <c r="J7" i="3"/>
  <c r="H7" i="3"/>
  <c r="L7" i="3" s="1"/>
  <c r="J6" i="3"/>
  <c r="H6" i="3"/>
  <c r="L6" i="3" s="1"/>
  <c r="J5" i="3"/>
  <c r="H5" i="3"/>
  <c r="L5" i="3" s="1"/>
  <c r="K10" i="3"/>
  <c r="I10" i="3"/>
  <c r="G10" i="3"/>
  <c r="C14" i="3" s="1"/>
  <c r="F10" i="3"/>
  <c r="E10" i="3"/>
  <c r="C16" i="3" s="1"/>
  <c r="J4" i="3"/>
  <c r="H4" i="3"/>
  <c r="L4" i="3" s="1"/>
  <c r="K25" i="1"/>
  <c r="K27" i="1" s="1"/>
  <c r="J25" i="1"/>
  <c r="J27" i="1" s="1"/>
  <c r="F9" i="1"/>
  <c r="F19" i="1" s="1"/>
  <c r="J18" i="1"/>
  <c r="K18" i="1" s="1"/>
  <c r="H18" i="1"/>
  <c r="L18" i="1" s="1"/>
  <c r="E19" i="1"/>
  <c r="C25" i="1" s="1"/>
  <c r="J17" i="1"/>
  <c r="K17" i="1" s="1"/>
  <c r="H17" i="1"/>
  <c r="L17" i="1" s="1"/>
  <c r="J16" i="1"/>
  <c r="K16" i="1" s="1"/>
  <c r="H16" i="1"/>
  <c r="L16" i="1" s="1"/>
  <c r="J15" i="1"/>
  <c r="K15" i="1" s="1"/>
  <c r="H15" i="1"/>
  <c r="L15" i="1" s="1"/>
  <c r="J14" i="1"/>
  <c r="K14" i="1" s="1"/>
  <c r="L14" i="1" s="1"/>
  <c r="H14" i="1"/>
  <c r="J13" i="1"/>
  <c r="K13" i="1" s="1"/>
  <c r="H13" i="1"/>
  <c r="L13" i="1" s="1"/>
  <c r="H5" i="1"/>
  <c r="L5" i="1" s="1"/>
  <c r="H6" i="1"/>
  <c r="L6" i="1" s="1"/>
  <c r="H7" i="1"/>
  <c r="H8" i="1"/>
  <c r="L8" i="1" s="1"/>
  <c r="H10" i="1"/>
  <c r="L10" i="1" s="1"/>
  <c r="H11" i="1"/>
  <c r="L11" i="1" s="1"/>
  <c r="H12" i="1"/>
  <c r="L12" i="1" s="1"/>
  <c r="H4" i="1"/>
  <c r="L4" i="1" s="1"/>
  <c r="J12" i="1"/>
  <c r="K12" i="1" s="1"/>
  <c r="J11" i="1"/>
  <c r="K11" i="1" s="1"/>
  <c r="J10" i="1"/>
  <c r="K10" i="1" s="1"/>
  <c r="I9" i="1"/>
  <c r="I19" i="1" s="1"/>
  <c r="G9" i="1"/>
  <c r="H9" i="1" s="1"/>
  <c r="L9" i="1" s="1"/>
  <c r="J8" i="1"/>
  <c r="H19" i="1" l="1"/>
  <c r="I20" i="4"/>
  <c r="L7" i="1"/>
  <c r="G19" i="1"/>
  <c r="C23" i="1" s="1"/>
  <c r="S22" i="5"/>
  <c r="K23" i="6"/>
  <c r="H12" i="6"/>
  <c r="L12" i="6" s="1"/>
  <c r="L23" i="6" s="1"/>
  <c r="C30" i="6" s="1"/>
  <c r="C32" i="6" s="1"/>
  <c r="J12" i="6"/>
  <c r="J23" i="6" s="1"/>
  <c r="F23" i="6"/>
  <c r="C27" i="6" s="1"/>
  <c r="C29" i="6" s="1"/>
  <c r="K22" i="5"/>
  <c r="H12" i="5"/>
  <c r="L12" i="5" s="1"/>
  <c r="L22" i="5" s="1"/>
  <c r="J12" i="5"/>
  <c r="J22" i="5" s="1"/>
  <c r="P20" i="4"/>
  <c r="C25" i="4"/>
  <c r="C27" i="4" s="1"/>
  <c r="Q5" i="4"/>
  <c r="M10" i="4"/>
  <c r="Q10" i="4" s="1"/>
  <c r="O10" i="4"/>
  <c r="O20" i="4" s="1"/>
  <c r="J10" i="3"/>
  <c r="C13" i="3" s="1"/>
  <c r="C15" i="3" s="1"/>
  <c r="L10" i="3"/>
  <c r="C17" i="3" s="1"/>
  <c r="H10" i="3"/>
  <c r="L19" i="1"/>
  <c r="J9" i="1"/>
  <c r="C22" i="1"/>
  <c r="J6" i="1"/>
  <c r="K6" i="1" s="1"/>
  <c r="J7" i="1"/>
  <c r="K7" i="1" s="1"/>
  <c r="J4" i="1"/>
  <c r="K19" i="1" l="1"/>
  <c r="J19" i="1"/>
  <c r="Q20" i="4"/>
  <c r="H23" i="6"/>
  <c r="H22" i="5"/>
  <c r="M20" i="4"/>
  <c r="C24" i="1"/>
  <c r="C26" i="1" s="1"/>
  <c r="S213" i="9"/>
</calcChain>
</file>

<file path=xl/sharedStrings.xml><?xml version="1.0" encoding="utf-8"?>
<sst xmlns="http://schemas.openxmlformats.org/spreadsheetml/2006/main" count="866" uniqueCount="367">
  <si>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</si>
  <si>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</si>
  <si>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</si>
  <si>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</si>
  <si>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</si>
  <si>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</si>
  <si>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</si>
  <si>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FC-MGSJV</t>
  </si>
  <si>
    <t>SD</t>
  </si>
  <si>
    <t xml:space="preserve">Total TAX, VAT&amp; SD (BDT) </t>
  </si>
  <si>
    <t>Leton Traders</t>
  </si>
  <si>
    <t>BWDB/Kish/HFMLIP/02</t>
  </si>
  <si>
    <t>BWDB/Kish/HFMLIP/03</t>
  </si>
  <si>
    <t>BWDB/Kish/HFMLIP/07</t>
  </si>
  <si>
    <t>ARC-LT(JV)</t>
  </si>
  <si>
    <t>Total VAT &amp; IT</t>
  </si>
  <si>
    <t>Total VAT</t>
  </si>
  <si>
    <t>Total IT</t>
  </si>
  <si>
    <t>IT GOB</t>
  </si>
  <si>
    <t>Cheque Amount (BDT)</t>
  </si>
  <si>
    <t>Cheque No. (CDB/CDA)</t>
  </si>
  <si>
    <t>Xen, Dhaka ME</t>
  </si>
  <si>
    <t>GOB</t>
  </si>
  <si>
    <t>M/S Amin &amp; Co.</t>
  </si>
  <si>
    <t>BWDB/Kish/HFMLIP/13</t>
  </si>
  <si>
    <t>Total</t>
  </si>
  <si>
    <t>RPA</t>
  </si>
  <si>
    <t>PMPL-TTSL (JV)</t>
  </si>
  <si>
    <t>BWDB/Kish/HFMLIP/14</t>
  </si>
  <si>
    <t>26 No. MS Lift Gate at Netrokona O&amp;M Division (5969932.00)</t>
  </si>
  <si>
    <t>SA-SI &amp; Israt Enterprice (JV)</t>
  </si>
  <si>
    <t>BWDB/Kish/HFMLIP/05</t>
  </si>
  <si>
    <t>Eco. Code</t>
  </si>
  <si>
    <t>BWDB/Kish/HFMLIP/06</t>
  </si>
  <si>
    <t>Binimoy Construction Co. JV</t>
  </si>
  <si>
    <t>Total Bill</t>
  </si>
  <si>
    <t>Contractor Bill Statement  (FY-2016-17)</t>
  </si>
  <si>
    <t>Total GoB</t>
  </si>
  <si>
    <t>Total RPA</t>
  </si>
  <si>
    <t>BWDB/Kish/HFMLIP/04</t>
  </si>
  <si>
    <t>Khal</t>
  </si>
  <si>
    <t>Regulator</t>
  </si>
  <si>
    <t>Embankment</t>
  </si>
  <si>
    <t>Grand Total</t>
  </si>
  <si>
    <t>Item</t>
  </si>
  <si>
    <t>GoB Cost</t>
  </si>
  <si>
    <t>RPA Cost</t>
  </si>
  <si>
    <t>Reb. Gate (Revenue)</t>
  </si>
  <si>
    <t>Sub -Total (Capital)</t>
  </si>
  <si>
    <t>`</t>
  </si>
  <si>
    <t>Contractor Bill Statement  (FY-2017-18)</t>
  </si>
  <si>
    <t>M/S. Amin &amp; Co.</t>
  </si>
  <si>
    <t>BWDB/Kish/HFMLIP/03  (4th R/A)</t>
  </si>
  <si>
    <t>FC-MS JV</t>
  </si>
  <si>
    <t>BWDB/Kish/HFMLIP/24  (1st R/A)</t>
  </si>
  <si>
    <t>Payment upto June, 2017</t>
  </si>
  <si>
    <t>Cont=</t>
  </si>
  <si>
    <t>Trng=</t>
  </si>
  <si>
    <r>
      <t>Cheque No. (</t>
    </r>
    <r>
      <rPr>
        <b/>
        <sz val="9"/>
        <color theme="1"/>
        <rFont val="Times New Roman"/>
        <family val="1"/>
      </rPr>
      <t>CDB/CDA</t>
    </r>
    <r>
      <rPr>
        <b/>
        <sz val="10"/>
        <color theme="1"/>
        <rFont val="Times New Roman"/>
        <family val="1"/>
      </rPr>
      <t>)</t>
    </r>
  </si>
  <si>
    <t>Cumulative Progress</t>
  </si>
  <si>
    <t>Taing</t>
  </si>
  <si>
    <t>Livelihood Trining</t>
  </si>
  <si>
    <t>Cont. RPA</t>
  </si>
  <si>
    <t>Training RPA</t>
  </si>
  <si>
    <t>Liton Traders</t>
  </si>
  <si>
    <t>BWDB/Kish/HFMLIP/07 (3rd R/A)</t>
  </si>
  <si>
    <t xml:space="preserve"> FY- 2017-18</t>
  </si>
  <si>
    <t>BWDB/Kish/HFMLIP/03 (5th R/A)</t>
  </si>
  <si>
    <t>BWDB/Kish/HFMLIP/14(2nd R/A)</t>
  </si>
  <si>
    <t>BWDB/Kish/HFMLIP/24  (2nd  R/A)</t>
  </si>
  <si>
    <t>2016-17</t>
  </si>
  <si>
    <t>2017-18</t>
  </si>
  <si>
    <t>BWDB/Kish/HFMLIP/06(1st R/A)</t>
  </si>
  <si>
    <t>BWDB/Kish/HFMLIP/06(2nd R/A)</t>
  </si>
  <si>
    <t>MARCO-MANIR JV</t>
  </si>
  <si>
    <t>BWDB/Kish/HFMLIP/10  (1st  R/A)</t>
  </si>
  <si>
    <t>BWDB/Kish/HFMLIP/11  (1st  R/A)</t>
  </si>
  <si>
    <t>BWDB/Kish/HFMLIP/14(1st R/A)</t>
  </si>
  <si>
    <t>BWDB/Kish/HFMLIP/07(4th R/A)</t>
  </si>
  <si>
    <t>AKA-UCL (JV)</t>
  </si>
  <si>
    <t>BWDB/Kish/HFMLIP/17  (1st  R/A)</t>
  </si>
  <si>
    <t>Tazul-Noona JV</t>
  </si>
  <si>
    <t>BWDB/Hobi/HFMLIP/07  (1st  R/A)</t>
  </si>
  <si>
    <t>7041/7081</t>
  </si>
  <si>
    <t>BWDB/Kish/HFMLIP/16  (1st  R/A)</t>
  </si>
  <si>
    <t>BWDB/Kish/HFMLIP/24  (3rd  R/A)</t>
  </si>
  <si>
    <t>BWDB/Kish/HFMLIP/14(3rd R/A)</t>
  </si>
  <si>
    <t>BWDB/Kish/HFMLIP/07(5th R/A)</t>
  </si>
  <si>
    <t>BWDB/Kish/HFMLIP/11  (2nd  R/A)</t>
  </si>
  <si>
    <t>BWDB/Kish/HFMLIP/05 (1st R/A)</t>
  </si>
  <si>
    <t>BWDB/Kish/HFMLIP/05 (2nd R/A)</t>
  </si>
  <si>
    <t>BWDB/Kish/HFMLIP/10  (2nd  R/A)</t>
  </si>
  <si>
    <t>BWDB/Kish/HFMLIP/04/(1st R/A)</t>
  </si>
  <si>
    <t>BWDB/Kish/HFMLIP/04/(3rd R/A)</t>
  </si>
  <si>
    <t>Western-Bhawal-M.M JV</t>
  </si>
  <si>
    <t>BWDB/Netr/HFMLIP/07  (1st  R/A)</t>
  </si>
  <si>
    <t>BWDB/Kish/HFMLIP/13 (3rd R/A)</t>
  </si>
  <si>
    <t>BWDB/Kish/HFMLIP/13 (2nd R/A)</t>
  </si>
  <si>
    <t>BWDB/Kish/HFMLIP/17  (2nd R/A)</t>
  </si>
  <si>
    <t>BWDB/Kish/HFMLIP/16  (2nd  R/A)</t>
  </si>
  <si>
    <t>MRC-GE JV</t>
  </si>
  <si>
    <t>BWDB/Kish/HFMLIP/26 (1st R/A)</t>
  </si>
  <si>
    <t>BWDB/Kish/HFMLIP/24  (4th  R/A)</t>
  </si>
  <si>
    <t>BWDB/Hobi/HFMLIP/07  (2nd  R/A)</t>
  </si>
  <si>
    <t>BWDB/Kish/HFMLIP/14(4th R/A)</t>
  </si>
  <si>
    <t>BWDB/Netr/HFMLIP/07  (2nd  R/A)</t>
  </si>
  <si>
    <t>TI-FB (JV)</t>
  </si>
  <si>
    <t>BWDB/Hobi/HFMLIP/04  (1st  R/A)</t>
  </si>
  <si>
    <t>FC-MS (JV)</t>
  </si>
  <si>
    <t>BWDB/Kish/HFMLIP/06(3rd R/A)</t>
  </si>
  <si>
    <t>BWDB/Kish/HFMLIP/24  (5th  R/A)</t>
  </si>
  <si>
    <t>BWDB/Netr/HFMLIP/01  (1st  R/A)</t>
  </si>
  <si>
    <t>BWDB/Kish/HFMLIP/06(4rd R/A)</t>
  </si>
  <si>
    <t>BWDB/kish/HFMLIP/18  (1st  R/A)</t>
  </si>
  <si>
    <t>BWDB/Hobi/HFMLIP/04  (2nd  R/A)</t>
  </si>
  <si>
    <t>BWDB/Hobi/HFMLIP/07  (3rd  R/A)</t>
  </si>
  <si>
    <t>M/S Kamrul Enterprise</t>
  </si>
  <si>
    <t>BWDB/kish/HFMLIP/15  (1st  R/A)</t>
  </si>
  <si>
    <t>BWDB/Kish/HFMLIP/16  (3rd  R/A)</t>
  </si>
  <si>
    <t>BWDB/Kish/HFMLIP/16  (4th  R/A)</t>
  </si>
  <si>
    <t>BWDB/Kish/HFMLIP/02 (3rd R/A Bill)</t>
  </si>
  <si>
    <t>BWDB/Hobi/HFMLIP/06  (1st  R/A)</t>
  </si>
  <si>
    <t>SA-BTC (JV)</t>
  </si>
  <si>
    <t>BWDB/Kish/HFMLIP/17  (3rd R/A)</t>
  </si>
  <si>
    <t>BWDB/Kish/HFMLIP/11  (3rd  R/A)</t>
  </si>
  <si>
    <t>BWDB/Kish/HFMLIP/14(5th R/A)</t>
  </si>
  <si>
    <t>BWDB/Kish/HFMLIP/07(6th R/A)</t>
  </si>
  <si>
    <t>BWDB/Kish/HFMLIP/24  (6th  R/A)</t>
  </si>
  <si>
    <t>BWDB/Kish/HFMLIP/26 (2nd R/A)</t>
  </si>
  <si>
    <t>BWDB/Kish/HFMLIP/05 (3rd R/A)</t>
  </si>
  <si>
    <t>BWDB/Kish/HFMLIP/06(5th R/A)</t>
  </si>
  <si>
    <t>BWDB/Kish/HFMLIP/03 (6th R/A)</t>
  </si>
  <si>
    <t>ARC-GE(JV)</t>
  </si>
  <si>
    <t>BWDB/Kish/HFMLIP/09 (1st R/A)</t>
  </si>
  <si>
    <t>PMPL-LA-TTSL (JV)</t>
  </si>
  <si>
    <t>BWDB/Kish/HFMLIP/12 (1st R/A)</t>
  </si>
  <si>
    <t>BWDB/Hobi/HFMLIP/07  (4th  R/A)</t>
  </si>
  <si>
    <t>AS-SS-PE (JV)</t>
  </si>
  <si>
    <t>BWDB/Kish/HFMLIP/20 (1st R/A)</t>
  </si>
  <si>
    <t>BWDB/Kish/HFMLIP/06(6th R/A)</t>
  </si>
  <si>
    <t>BWDB/Kish/HFMLIP/10  (3rd  R/A)</t>
  </si>
  <si>
    <t>BWDB/Kish/HFMLIP/11  (4th  R/A)</t>
  </si>
  <si>
    <t>BWDB/Kish/HFMLIP/04/(4th R/A)</t>
  </si>
  <si>
    <t>BWDB/Kish/HFMLIP/13 (4th R/A)</t>
  </si>
  <si>
    <t>BWDB/Kish/HFMLIP/02 (4th R/A Bill)</t>
  </si>
  <si>
    <t>BWDB/Kish/HFMLIP/24  (7th  R/A)</t>
  </si>
  <si>
    <t>BWDB/kish/HFMLIP/18  (2nd  R/A)</t>
  </si>
  <si>
    <t>BWDB/Kish/HFMLIP/03 (7th R/A)</t>
  </si>
  <si>
    <t>BWDB/Kish/HFMLIP/16  (5th  R/A)</t>
  </si>
  <si>
    <t>LT-MC (JV)</t>
  </si>
  <si>
    <t>BWDB/Kish/HFMLIP/19 (1st R/A)</t>
  </si>
  <si>
    <t>BWDB/kish/HFMLIP/15  (2nd  R/A)</t>
  </si>
  <si>
    <t>13 No. MS Lift Gate at Netrokona O&amp;M Division (5969932.00)</t>
  </si>
  <si>
    <t>BWDB/Kish/HFMLIP/17  (4th R/A)</t>
  </si>
  <si>
    <t>Total 2018-2019</t>
  </si>
  <si>
    <t>BWDB/Hobi/HFMLIP/06  (2nd  R/A)</t>
  </si>
  <si>
    <t>BWDB/Hobi/HFMLIP/06  (3rd  R/A)</t>
  </si>
  <si>
    <t>BWDB/Kish/HFMLIP/02 (5th R/A Bill)</t>
  </si>
  <si>
    <t>BWDB/kish/HFMLIP/18  (3rd  R/A)</t>
  </si>
  <si>
    <t>BWDB/Kish/HFMLIP/17  (5th R/A)</t>
  </si>
  <si>
    <t>BWDB/Kish/HFMLIP/12 (2nd R/A)</t>
  </si>
  <si>
    <t>HU-AS (JV)</t>
  </si>
  <si>
    <t>05.12.18</t>
  </si>
  <si>
    <t>BWDB/kish/HFMLIP/18  (4th R/A)</t>
  </si>
  <si>
    <t>MS-RE (JV)</t>
  </si>
  <si>
    <t>BWDB/Kish/HFMLIP/25(1st R/A)</t>
  </si>
  <si>
    <t>30.01.19</t>
  </si>
  <si>
    <t>BWDB/Kish/HFMLIP/06(7th R/A)</t>
  </si>
  <si>
    <t>31.01.19</t>
  </si>
  <si>
    <t>ARKL-AS (JV)</t>
  </si>
  <si>
    <t>BWDB/Sunam/HFMLIP/04(1st R/A)</t>
  </si>
  <si>
    <t>Noona-HB (JV)</t>
  </si>
  <si>
    <t>BWDB/Habi/HFMLIP/01 (1st R/A)</t>
  </si>
  <si>
    <t>03.02.19</t>
  </si>
  <si>
    <t>BWDB/Kish/HFMLIP/16  (6th  R/A)</t>
  </si>
  <si>
    <t>04.02.19</t>
  </si>
  <si>
    <t>BWDB/Habi/HFMLIP/02 (2nd R/A)</t>
  </si>
  <si>
    <t>BWDB/Habi/HFMLIP/02 (1st R/A)</t>
  </si>
  <si>
    <t>10.02.19</t>
  </si>
  <si>
    <t>BWDB/Hobi/HFMLIP/06  (4th  R/A)</t>
  </si>
  <si>
    <t>BWDB/Hobi/HFMLIP/04  (3rd  R/A)</t>
  </si>
  <si>
    <t>10-02.19</t>
  </si>
  <si>
    <t>BWDB/Netr/HFMLIP/02 (1st R/A)</t>
  </si>
  <si>
    <t>BWDB/kish/HFMLIP/18  (5th R/A)</t>
  </si>
  <si>
    <t>BWDB/Kish/HFMLIP/12 (3rd R/A)</t>
  </si>
  <si>
    <t>BWDB/Kish/HFMLIP/20 (2nd R/A)</t>
  </si>
  <si>
    <t>BWDB/Sunam/HFMLIP/01(1st R/A)</t>
  </si>
  <si>
    <t>BWDB/Sunam/HFMLIP/04(2nd R/A)</t>
  </si>
  <si>
    <t>13.02.19</t>
  </si>
  <si>
    <t>BWDB/Sunam/HFMLIP/06(1st R/A)</t>
  </si>
  <si>
    <t>13.12.2019</t>
  </si>
  <si>
    <t>BWDB/kish/HFMLIP/15  (3rd  R/A)</t>
  </si>
  <si>
    <t>13.02.2019</t>
  </si>
  <si>
    <t>BWDB/Kish/HFMLIP/17  (6th R/A)</t>
  </si>
  <si>
    <t>Eunus &amp; Brothers</t>
  </si>
  <si>
    <t>BWDB/Netr/HFMLIP/04 (1st R/A)</t>
  </si>
  <si>
    <t>BWDB/Netr/HFMLIP/06 (1st R/A)</t>
  </si>
  <si>
    <t>BWDB/Kish/HFMLIP/09 (2nd R/A)</t>
  </si>
  <si>
    <t>BWDB/Kish/HFMLIP/09 (3rd R/A)</t>
  </si>
  <si>
    <t xml:space="preserve">Livelihood </t>
  </si>
  <si>
    <t>Livelihood</t>
  </si>
  <si>
    <t>2015-16</t>
  </si>
  <si>
    <t>2018-19</t>
  </si>
  <si>
    <t>Grand Total RPA</t>
  </si>
  <si>
    <t>VAT &amp; TAX</t>
  </si>
  <si>
    <t>Consultant</t>
  </si>
  <si>
    <t>Contractor</t>
  </si>
  <si>
    <t>Consultant DPA</t>
  </si>
  <si>
    <t>BWDB/Kish/HFMLIP/06(8th R/A)</t>
  </si>
  <si>
    <t>Total (RPA+DPA)</t>
  </si>
  <si>
    <t>Total Contract</t>
  </si>
  <si>
    <t>Civil Works</t>
  </si>
  <si>
    <t xml:space="preserve">                                                </t>
  </si>
  <si>
    <t>Gate</t>
  </si>
  <si>
    <t>BWDB/Kish/HFMLIP/26 (3cd R/A)</t>
  </si>
  <si>
    <t>BWDB/Netr/HFMLIP/01  (2nd  R/A)</t>
  </si>
  <si>
    <t>BWDB/Kish/HFMLIP/19 (2nd R/A)</t>
  </si>
  <si>
    <t>BWDB/Kish/HFMLIP/19 (3rd R/A)</t>
  </si>
  <si>
    <t>BWDB/Sunam/HFMLIP/06(2nd R/A)</t>
  </si>
  <si>
    <t>Dewn-Mamck (JV)</t>
  </si>
  <si>
    <t>BWDB/Hobi/HFMLIP/05  (1st  R/A)</t>
  </si>
  <si>
    <t>BWDB/Hobi/HFMLIP/06  (5th  R/A)</t>
  </si>
  <si>
    <t>BWDB/Habi/HFMLIP/01 (2nd R/A)</t>
  </si>
  <si>
    <t>BWDB/Kish/HFMLIP/12 (4th  R/A)</t>
  </si>
  <si>
    <t>BWDB/Netr/HFMLIP/02 (2nd R/A)</t>
  </si>
  <si>
    <t>BWDB/kish/HFMLIP/18  (6th R/A)</t>
  </si>
  <si>
    <t>Total (up to 25-03-2019)</t>
  </si>
  <si>
    <t>GoB</t>
  </si>
  <si>
    <t>PA</t>
  </si>
  <si>
    <t>DPA</t>
  </si>
  <si>
    <t>GoB+PA</t>
  </si>
  <si>
    <t>During This Year (2018-19)</t>
  </si>
  <si>
    <t>HB-TI(JV)</t>
  </si>
  <si>
    <t>BWDB/Sunam/HFMLIP/03(2nd R/A)</t>
  </si>
  <si>
    <t>BWDB/Netr/HFMLIP/06 (2nd R/A)</t>
  </si>
  <si>
    <t>BWDB/Kish/HFMLIP/06(9th R/A)</t>
  </si>
  <si>
    <t>BWDB/Kish/HFMLIP/16  (7th  R/A)</t>
  </si>
  <si>
    <t>BWDB/Kish/HFMLIP/25(2nd R/A)</t>
  </si>
  <si>
    <t>BWDB/Sunam/HFMLIP/06(3rd R/A)</t>
  </si>
  <si>
    <t>BWDB/Sunam/HFMLIP/04(3rd R/A)</t>
  </si>
  <si>
    <t>BWDB/Sunam/HFMLIP/01(2nd R/A)</t>
  </si>
  <si>
    <t>BWDB/Netr/HFMLIP/03 (1st R/A)</t>
  </si>
  <si>
    <t>BWDB/Kish/HFMLIP/12 (5th  R/A)</t>
  </si>
  <si>
    <t>02.05.19</t>
  </si>
  <si>
    <t>BWDB/Kish/HFMLIP/26 (4th R/A)</t>
  </si>
  <si>
    <t>BWDB/Kish/HFMLIP/19 (4th R/A)</t>
  </si>
  <si>
    <t>BWDB/Netr/HFMLIP/04 (2nd R/A)</t>
  </si>
  <si>
    <t>27.05.19</t>
  </si>
  <si>
    <t>BWDB/kish/HFMLIP/18  (7th R/A)</t>
  </si>
  <si>
    <t>BWDB/Netr/HFMLIP/06 (3rd R/A)</t>
  </si>
  <si>
    <t>BWDB/Kish/HFMLIP/25(3rd R/A)</t>
  </si>
  <si>
    <t>BWDB/Netr/HFMLIP/07  (3rd  R/A)</t>
  </si>
  <si>
    <t>BWDB/Kish/HFMLIP/17  (7th R/A)</t>
  </si>
  <si>
    <t>BWDB/Kish/HFMLIP/12 (6th  R/A)</t>
  </si>
  <si>
    <t>BWDB/Hobi/HFMLIP/06  (6th  R/A)</t>
  </si>
  <si>
    <t>29.05.19</t>
  </si>
  <si>
    <t>BWDB/Netr/HFMLIP/03 (2nd R/A)</t>
  </si>
  <si>
    <t>30.05.2019</t>
  </si>
  <si>
    <t>BWDB/Sunam/HFMLIP/02(1st R/A)</t>
  </si>
  <si>
    <t>30.05.19</t>
  </si>
  <si>
    <t>6 No. MS Lift Gate at Netrokona O&amp;M Division (5969932.00)</t>
  </si>
  <si>
    <t>BWDB/Habi/HFMLIP/01 (3rd R/A)</t>
  </si>
  <si>
    <t>18.06.2019</t>
  </si>
  <si>
    <t>BWDB/Kish/HFMLIP/09 (4th R/A)</t>
  </si>
  <si>
    <t>BWDB/Hobi/HFMLIP/05  (2nd R/A)1st Part</t>
  </si>
  <si>
    <t>BWDB/Hobi/HFMLIP/05  (2nd R/A) 2nd Part</t>
  </si>
  <si>
    <t>20.06.19</t>
  </si>
  <si>
    <t>BWDB/Kish/HFMLIP/06(10th R/A)</t>
  </si>
  <si>
    <t>BWDB/Kish/HFMLIP/07(7th R/A)</t>
  </si>
  <si>
    <t>BWDB/Kish/HFMLIP/07(8th R/A)</t>
  </si>
  <si>
    <t>30.06.19</t>
  </si>
  <si>
    <t>BWDB/Habi/HFMLIP/01 (4th R/A)</t>
  </si>
  <si>
    <t>BWDB/Sunam/HFMLIP/06(4th  R/A)</t>
  </si>
  <si>
    <t>BWDB/Habi/HFMLIP/02 (3rd R/A)</t>
  </si>
  <si>
    <t>BWDB/Netr/HFMLIP/02 (3rd R/A)</t>
  </si>
  <si>
    <t>BWDB/Netr/HFMLIP/07  (4th  R/A)</t>
  </si>
  <si>
    <t>BWDB/Kish/HFMLIP/04/(5th R/A)</t>
  </si>
  <si>
    <t>BWDB/Hobi/HFMLIP/04  (4th  R/A)</t>
  </si>
  <si>
    <t>BWDB/Netr/HFMLIP/04 (3rd R/A)</t>
  </si>
  <si>
    <t>BWDB/Kish/HFMLIP/06(11th R/A)</t>
  </si>
  <si>
    <t>BWDB/Sunam/HFMLIP/01(3rd R/A)</t>
  </si>
  <si>
    <t>BWDB/Netr/HFMLIP/03 (3rd R/A)</t>
  </si>
  <si>
    <t>BWDB/Netr/HFMLIP/01  (3rd  R/A)</t>
  </si>
  <si>
    <t>BWDB/Kish/HFMLIP/05 (4th R/A)</t>
  </si>
  <si>
    <t>BWDB/Sunam/HFMLIP/03(1st R/A)</t>
  </si>
  <si>
    <t>BWDB/Kish/HFMLIP/20 (3rd R/A)</t>
  </si>
  <si>
    <t>9965952</t>
  </si>
  <si>
    <t>9965954</t>
  </si>
  <si>
    <t>9965953</t>
  </si>
  <si>
    <t>9965955</t>
  </si>
  <si>
    <r>
      <t>BWDB/Sunam/HFMLIP/02</t>
    </r>
    <r>
      <rPr>
        <b/>
        <sz val="10"/>
        <color rgb="FFFF0000"/>
        <rFont val="Calibri"/>
        <family val="2"/>
        <scheme val="minor"/>
      </rPr>
      <t>(2nd R/A)</t>
    </r>
  </si>
  <si>
    <t>9965957</t>
  </si>
  <si>
    <t>9965962</t>
  </si>
  <si>
    <t>9965963</t>
  </si>
  <si>
    <t>BWDB/Kish/HFMLIP/14(6th R/A)</t>
  </si>
  <si>
    <t>9965972</t>
  </si>
  <si>
    <t>MM-MC (JV)
(WMG)</t>
  </si>
  <si>
    <t>BWDB/Kish/HFMLIP/28 (1st R/A BILL)</t>
  </si>
  <si>
    <t>9965979</t>
  </si>
  <si>
    <t>BWDB/Kish/HFMLIP/25(4rd R/A)</t>
  </si>
  <si>
    <t>99659777</t>
  </si>
  <si>
    <t>BWDB/Kish/HFMLIP/26 (5th R/A)</t>
  </si>
  <si>
    <t>9965980</t>
  </si>
  <si>
    <t>BWDB/Kish/HFMLIP/02 (6th R/A Bill)</t>
  </si>
  <si>
    <t>9965985</t>
  </si>
  <si>
    <t>BWDB/kish/HFMLIP/15  (4th  R/A)</t>
  </si>
  <si>
    <t>9965986</t>
  </si>
  <si>
    <t>BWDB/Kish/HFMLIP/16  (8th  R/A)</t>
  </si>
  <si>
    <t>9965984</t>
  </si>
  <si>
    <t>BWDB/Kish/HFMLIP/19 (5th R/A)</t>
  </si>
  <si>
    <t>9965981</t>
  </si>
  <si>
    <t>BWDB/Kish/HFMLIP/17  (8th R/A)</t>
  </si>
  <si>
    <t>9965983</t>
  </si>
  <si>
    <t>Contractor Bill Statement  (2016-17)</t>
  </si>
  <si>
    <t>Total 2019-20</t>
  </si>
  <si>
    <t>M/S. Mousomi Enterprise</t>
  </si>
  <si>
    <t>Netrakona Gate Replacement,  ME, Dhaka (Final)</t>
  </si>
  <si>
    <t>Md. Motiar Rahman</t>
  </si>
  <si>
    <t>Netrakona Gate Replacement,  ME, Dhaka (1st R/A)</t>
  </si>
  <si>
    <t>GS-AS (JV)</t>
  </si>
  <si>
    <t>BWDB/Sunam-1/ HFMLIP/05 (1st R/A BILL)</t>
  </si>
  <si>
    <t>41111307
(7041)</t>
  </si>
  <si>
    <t>Netrakona Gate Replacement,  ME, Dhaka (2nd R/A &amp; Final)</t>
  </si>
  <si>
    <t xml:space="preserve">3258114 
(4947)
</t>
  </si>
  <si>
    <t>Ataur Rahman Khan Ltd.-Ashim Singh JV</t>
  </si>
  <si>
    <t>BWDB/Netr/HFMLIP/
PW-05 (1st  R/A BILL)</t>
  </si>
  <si>
    <t>AKA-UCL(JV)</t>
  </si>
  <si>
    <t>BWDB/Kish/HFMLIP/PW-23 (1st R/A BILL)</t>
  </si>
  <si>
    <t>Mohammd Eunus &amp; Brother (Pvt) Ltd.</t>
  </si>
  <si>
    <t>BWDB/Netr/HFMLIP/
PW-06 (4th  R/A BILL)</t>
  </si>
  <si>
    <t>BWDB/Sunam-1/ HFMLIP/
PW-06 (5th   R/A BILL)</t>
  </si>
  <si>
    <t>Ashim Sing-M/S Subroto Sutradhar-M/S Pritom Enterprise (JV)</t>
  </si>
  <si>
    <t>BWDB/Kish/HFMLIP/20 (4th  R/A BILL)</t>
  </si>
  <si>
    <t xml:space="preserve">4111307 
(7041)
</t>
  </si>
  <si>
    <t>FC-A &amp; Co (JV)</t>
  </si>
  <si>
    <t>BWDB/Kish/HFMLIP/22 (1st  R/A BILL)</t>
  </si>
  <si>
    <t xml:space="preserve">4111201 
(7081)
</t>
  </si>
  <si>
    <t>BWDB/Kish/HFMLIP/22 (1st  R/A BILL)(Part)</t>
  </si>
  <si>
    <t>BWDB/Kish/HFMLIP/PW-17 (9th R/A BILL)
(Part)</t>
  </si>
  <si>
    <t xml:space="preserve">BWDB/Kish/HFMLIP/PW-10 (4th R/A BILL)
</t>
  </si>
  <si>
    <t xml:space="preserve">BWDB/Kish/HFMLIP/PW-11 (4th R/A BILL)
</t>
  </si>
  <si>
    <t>SA-BTC JV</t>
  </si>
  <si>
    <t xml:space="preserve">BWDB/Habi/HFMLIP/PW-06 (7th R/A BILL)
</t>
  </si>
  <si>
    <t>BWDB/Sunam-2/ HFMLIP/
PW-02 (2nd  R/A BILL)</t>
  </si>
  <si>
    <t>9966.....</t>
  </si>
  <si>
    <t>ARC-GE (JV)</t>
  </si>
  <si>
    <t xml:space="preserve">BWDB/Kish/HFMLIP/
PW-09 (5th R/A BILL)
</t>
  </si>
  <si>
    <t xml:space="preserve">BWDB/Kish/HFMLIP/
PW-25 (5th R/A BILL)
</t>
  </si>
  <si>
    <t>M/S. Amin &amp; Co. (JV)</t>
  </si>
  <si>
    <t xml:space="preserve">BWDB/Kish/HFMLIP/
PW-13 (5th  R/A BILL)
</t>
  </si>
  <si>
    <t xml:space="preserve">BWDB/Kish/HFMLIP/
PW-13 (6th  R/A BILL)
</t>
  </si>
  <si>
    <t>BWDB/Sunam-2/ HFMLIP/
PW-01 (4th  R/A BILL)</t>
  </si>
  <si>
    <t>ARC-LT (JV)</t>
  </si>
  <si>
    <t xml:space="preserve">BWDB/Kish/HFMLIP/
PW-16 (9th R/A BILL)
</t>
  </si>
  <si>
    <t>BWDB/Sunam-1/ HFMLIP/05 (2nd R/A BILL)</t>
  </si>
  <si>
    <t>Md. Zahidur Rahman</t>
  </si>
  <si>
    <t xml:space="preserve">BWDB/Kish/HFMLIP/
PW-28/Lot-04 (1st R/A BILL)
</t>
  </si>
  <si>
    <t>NOONA-HB (JV)</t>
  </si>
  <si>
    <t xml:space="preserve">BWDB/Habi/HFMLIP/
PW-01 (5th R/A BILL)
</t>
  </si>
  <si>
    <t>PMPL-LA TTSL (JV)</t>
  </si>
  <si>
    <t xml:space="preserve">BWDB/Kish/HFMLIP/
PW-12/ (7th R/A BILL)
</t>
  </si>
  <si>
    <t xml:space="preserve">BWDB/Kish/HFMLIP/
PW-23/ (2nd R/A BILL)
</t>
  </si>
  <si>
    <t>Western Engg. (Pvt) Ltd./M/S. Bhawal Const. MM Blders Engrs Ltd.</t>
  </si>
  <si>
    <t>BWDB/NETRO/HFMLIP/  PW-01 (4th  R/A)</t>
  </si>
  <si>
    <t>Western Engg. (Pvt) Ltd./M/S. Bhawal Const. JV</t>
  </si>
  <si>
    <t>BWDB/NETRO/HFMLIP/  PW-03 (4th  R/A)</t>
  </si>
  <si>
    <t>Total (2016-17, 2017-18 ,18-19 &amp; 19-20)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</si>
</sst>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b/>
      <sz val="10"/>
      <color rgb="FF00B0F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24"/>
      <color theme="1"/>
      <name val="Times New Roman"/>
      <family val="1"/>
    </font>
    <font>
      <b/>
      <u/>
      <sz val="24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b/>
      <u/>
      <sz val="14"/>
      <color theme="1"/>
      <name val="Times New Roman"/>
      <family val="1"/>
    </font>
    <font>
      <sz val="18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79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3" fontId="3" fillId="0" borderId="0" xfId="0" applyNumberFormat="1" applyFont="1" applyFill="1"/>
    <xf numFmtId="0" fontId="3" fillId="0" borderId="0" xfId="0" applyFont="1" applyFill="1" applyBorder="1"/>
    <xf numFmtId="0" fontId="5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6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/>
    <xf numFmtId="0" fontId="9" fillId="0" borderId="3" xfId="0" applyFont="1" applyFill="1" applyBorder="1"/>
    <xf numFmtId="0" fontId="8" fillId="0" borderId="3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 vertical="center"/>
    </xf>
    <xf numFmtId="43" fontId="8" fillId="2" borderId="2" xfId="1" applyFont="1" applyFill="1" applyBorder="1" applyAlignment="1">
      <alignment horizontal="center" vertical="center"/>
    </xf>
    <xf numFmtId="43" fontId="8" fillId="0" borderId="2" xfId="0" applyNumberFormat="1" applyFont="1" applyFill="1" applyBorder="1" applyAlignment="1">
      <alignment horizontal="center" vertical="center"/>
    </xf>
    <xf numFmtId="43" fontId="8" fillId="2" borderId="2" xfId="0" applyNumberFormat="1" applyFont="1" applyFill="1" applyBorder="1" applyAlignment="1">
      <alignment horizontal="center" vertical="center"/>
    </xf>
    <xf numFmtId="1" fontId="8" fillId="0" borderId="2" xfId="1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/>
    <xf numFmtId="0" fontId="8" fillId="0" borderId="6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 vertical="center"/>
    </xf>
    <xf numFmtId="43" fontId="8" fillId="0" borderId="4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43" fontId="10" fillId="0" borderId="4" xfId="1" applyFont="1" applyFill="1" applyBorder="1" applyAlignment="1">
      <alignment horizontal="center" vertical="center"/>
    </xf>
    <xf numFmtId="43" fontId="10" fillId="2" borderId="4" xfId="1" applyFont="1" applyFill="1" applyBorder="1" applyAlignment="1">
      <alignment horizontal="center" vertical="center"/>
    </xf>
    <xf numFmtId="43" fontId="10" fillId="0" borderId="4" xfId="0" applyNumberFormat="1" applyFont="1" applyFill="1" applyBorder="1" applyAlignment="1">
      <alignment horizontal="center" vertical="center"/>
    </xf>
    <xf numFmtId="43" fontId="10" fillId="2" borderId="4" xfId="0" applyNumberFormat="1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7" fillId="0" borderId="4" xfId="0" applyFont="1" applyFill="1" applyBorder="1" applyAlignment="1">
      <alignment horizontal="right"/>
    </xf>
    <xf numFmtId="43" fontId="7" fillId="0" borderId="4" xfId="0" applyNumberFormat="1" applyFont="1" applyFill="1" applyBorder="1"/>
    <xf numFmtId="43" fontId="7" fillId="2" borderId="4" xfId="0" applyNumberFormat="1" applyFont="1" applyFill="1" applyBorder="1" applyAlignment="1">
      <alignment vertical="top"/>
    </xf>
    <xf numFmtId="0" fontId="7" fillId="0" borderId="2" xfId="0" applyFont="1" applyFill="1" applyBorder="1"/>
    <xf numFmtId="0" fontId="7" fillId="0" borderId="0" xfId="0" applyFont="1" applyFill="1" applyBorder="1" applyAlignment="1">
      <alignment horizontal="center"/>
    </xf>
    <xf numFmtId="43" fontId="7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7" fillId="0" borderId="2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 vertical="top"/>
    </xf>
    <xf numFmtId="43" fontId="7" fillId="0" borderId="0" xfId="0" applyNumberFormat="1" applyFont="1" applyFill="1" applyBorder="1" applyAlignment="1">
      <alignment horizontal="right" vertical="top"/>
    </xf>
    <xf numFmtId="43" fontId="7" fillId="0" borderId="2" xfId="0" applyNumberFormat="1" applyFont="1" applyFill="1" applyBorder="1"/>
    <xf numFmtId="43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7" fillId="0" borderId="3" xfId="0" applyFont="1" applyFill="1" applyBorder="1"/>
    <xf numFmtId="0" fontId="4" fillId="0" borderId="3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2" borderId="2" xfId="0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top" wrapText="1"/>
    </xf>
    <xf numFmtId="43" fontId="4" fillId="0" borderId="2" xfId="1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vertical="top"/>
    </xf>
    <xf numFmtId="43" fontId="4" fillId="2" borderId="2" xfId="1" applyFont="1" applyFill="1" applyBorder="1" applyAlignment="1">
      <alignment horizontal="center" vertical="top"/>
    </xf>
    <xf numFmtId="43" fontId="4" fillId="2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2" fontId="12" fillId="0" borderId="2" xfId="0" applyNumberFormat="1" applyFont="1" applyFill="1" applyBorder="1" applyAlignment="1">
      <alignment vertical="top" wrapText="1"/>
    </xf>
    <xf numFmtId="2" fontId="12" fillId="0" borderId="2" xfId="0" applyNumberFormat="1" applyFont="1" applyFill="1" applyBorder="1" applyAlignment="1">
      <alignment vertical="top"/>
    </xf>
    <xf numFmtId="43" fontId="12" fillId="2" borderId="2" xfId="1" applyFont="1" applyFill="1" applyBorder="1" applyAlignment="1">
      <alignment horizontal="center" vertical="top"/>
    </xf>
    <xf numFmtId="43" fontId="12" fillId="2" borderId="2" xfId="0" applyNumberFormat="1" applyFont="1" applyFill="1" applyBorder="1" applyAlignment="1">
      <alignment horizontal="center" vertical="top"/>
    </xf>
    <xf numFmtId="1" fontId="12" fillId="0" borderId="2" xfId="0" applyNumberFormat="1" applyFont="1" applyFill="1" applyBorder="1" applyAlignment="1">
      <alignment horizontal="center" vertical="top"/>
    </xf>
    <xf numFmtId="0" fontId="13" fillId="0" borderId="2" xfId="0" applyFont="1" applyFill="1" applyBorder="1"/>
    <xf numFmtId="0" fontId="7" fillId="0" borderId="2" xfId="0" applyFont="1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right" vertical="top"/>
    </xf>
    <xf numFmtId="0" fontId="7" fillId="0" borderId="2" xfId="0" applyFont="1" applyFill="1" applyBorder="1" applyAlignment="1">
      <alignment horizontal="right" vertical="top"/>
    </xf>
    <xf numFmtId="43" fontId="7" fillId="0" borderId="2" xfId="0" applyNumberFormat="1" applyFont="1" applyFill="1" applyBorder="1" applyAlignment="1">
      <alignment horizontal="right" vertical="top"/>
    </xf>
    <xf numFmtId="14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top"/>
    </xf>
    <xf numFmtId="14" fontId="12" fillId="0" borderId="2" xfId="0" applyNumberFormat="1" applyFont="1" applyFill="1" applyBorder="1" applyAlignment="1">
      <alignment horizontal="center" vertical="top"/>
    </xf>
    <xf numFmtId="14" fontId="4" fillId="0" borderId="5" xfId="0" applyNumberFormat="1" applyFont="1" applyFill="1" applyBorder="1" applyAlignment="1">
      <alignment horizontal="center" vertical="top"/>
    </xf>
    <xf numFmtId="0" fontId="9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0" fontId="12" fillId="0" borderId="13" xfId="0" applyFont="1" applyFill="1" applyBorder="1" applyAlignment="1">
      <alignment horizontal="center" vertical="top"/>
    </xf>
    <xf numFmtId="0" fontId="12" fillId="0" borderId="11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right"/>
    </xf>
    <xf numFmtId="2" fontId="4" fillId="0" borderId="9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4" fillId="0" borderId="14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2" fontId="4" fillId="0" borderId="11" xfId="0" applyNumberFormat="1" applyFont="1" applyFill="1" applyBorder="1" applyAlignment="1">
      <alignment horizontal="center"/>
    </xf>
    <xf numFmtId="2" fontId="7" fillId="0" borderId="6" xfId="0" applyNumberFormat="1" applyFont="1" applyFill="1" applyBorder="1" applyAlignment="1">
      <alignment horizontal="right"/>
    </xf>
    <xf numFmtId="0" fontId="3" fillId="0" borderId="2" xfId="0" applyFont="1" applyFill="1" applyBorder="1"/>
    <xf numFmtId="0" fontId="4" fillId="0" borderId="7" xfId="0" applyFont="1" applyFill="1" applyBorder="1"/>
    <xf numFmtId="0" fontId="4" fillId="0" borderId="5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top"/>
    </xf>
    <xf numFmtId="0" fontId="12" fillId="0" borderId="10" xfId="0" applyNumberFormat="1" applyFont="1" applyFill="1" applyBorder="1" applyAlignment="1">
      <alignment horizontal="center" vertical="top"/>
    </xf>
    <xf numFmtId="0" fontId="4" fillId="0" borderId="4" xfId="0" applyNumberFormat="1" applyFont="1" applyFill="1" applyBorder="1" applyAlignment="1">
      <alignment horizontal="center" vertical="top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top"/>
    </xf>
    <xf numFmtId="0" fontId="4" fillId="0" borderId="11" xfId="0" applyNumberFormat="1" applyFont="1" applyFill="1" applyBorder="1" applyAlignment="1">
      <alignment horizontal="center" vertical="top"/>
    </xf>
    <xf numFmtId="0" fontId="12" fillId="0" borderId="13" xfId="0" applyNumberFormat="1" applyFont="1" applyFill="1" applyBorder="1" applyAlignment="1">
      <alignment horizontal="center" vertical="top"/>
    </xf>
    <xf numFmtId="0" fontId="12" fillId="0" borderId="11" xfId="0" applyNumberFormat="1" applyFont="1" applyFill="1" applyBorder="1" applyAlignment="1">
      <alignment horizontal="center" vertical="top"/>
    </xf>
    <xf numFmtId="0" fontId="4" fillId="0" borderId="14" xfId="0" applyNumberFormat="1" applyFont="1" applyFill="1" applyBorder="1" applyAlignment="1">
      <alignment horizontal="center" vertical="top"/>
    </xf>
    <xf numFmtId="0" fontId="4" fillId="0" borderId="6" xfId="0" applyNumberFormat="1" applyFont="1" applyFill="1" applyBorder="1" applyAlignment="1">
      <alignment horizontal="center" vertical="top"/>
    </xf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0" fontId="4" fillId="0" borderId="9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right" vertical="center"/>
    </xf>
    <xf numFmtId="2" fontId="4" fillId="0" borderId="1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top" wrapText="1"/>
    </xf>
    <xf numFmtId="2" fontId="4" fillId="0" borderId="4" xfId="0" applyNumberFormat="1" applyFont="1" applyFill="1" applyBorder="1" applyAlignment="1">
      <alignment vertical="top" wrapText="1"/>
    </xf>
    <xf numFmtId="2" fontId="4" fillId="0" borderId="4" xfId="0" applyNumberFormat="1" applyFont="1" applyFill="1" applyBorder="1" applyAlignment="1">
      <alignment vertical="top"/>
    </xf>
    <xf numFmtId="43" fontId="4" fillId="2" borderId="4" xfId="1" applyFont="1" applyFill="1" applyBorder="1" applyAlignment="1">
      <alignment horizontal="center" vertical="top"/>
    </xf>
    <xf numFmtId="43" fontId="4" fillId="2" borderId="4" xfId="0" applyNumberFormat="1" applyFont="1" applyFill="1" applyBorder="1" applyAlignment="1">
      <alignment horizontal="center" vertical="top"/>
    </xf>
    <xf numFmtId="43" fontId="7" fillId="0" borderId="4" xfId="0" applyNumberFormat="1" applyFont="1" applyFill="1" applyBorder="1" applyAlignment="1">
      <alignment horizontal="right"/>
    </xf>
    <xf numFmtId="43" fontId="8" fillId="2" borderId="4" xfId="1" applyFont="1" applyFill="1" applyBorder="1" applyAlignment="1">
      <alignment horizontal="center" vertical="center"/>
    </xf>
    <xf numFmtId="43" fontId="8" fillId="2" borderId="4" xfId="0" applyNumberFormat="1" applyFont="1" applyFill="1" applyBorder="1" applyAlignment="1">
      <alignment horizontal="center" vertical="center"/>
    </xf>
    <xf numFmtId="0" fontId="11" fillId="0" borderId="3" xfId="0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  <xf numFmtId="43" fontId="8" fillId="4" borderId="4" xfId="1" applyFont="1" applyFill="1" applyBorder="1" applyAlignment="1">
      <alignment horizontal="center" vertical="center"/>
    </xf>
    <xf numFmtId="43" fontId="8" fillId="4" borderId="4" xfId="0" applyNumberFormat="1" applyFont="1" applyFill="1" applyBorder="1" applyAlignment="1">
      <alignment horizontal="center" vertical="center"/>
    </xf>
    <xf numFmtId="0" fontId="16" fillId="0" borderId="2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/>
    <xf numFmtId="43" fontId="17" fillId="0" borderId="0" xfId="0" applyNumberFormat="1" applyFont="1" applyFill="1" applyBorder="1"/>
    <xf numFmtId="4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top"/>
    </xf>
    <xf numFmtId="43" fontId="17" fillId="0" borderId="0" xfId="0" applyNumberFormat="1" applyFont="1" applyFill="1" applyBorder="1" applyAlignment="1">
      <alignment horizontal="right" vertical="top"/>
    </xf>
    <xf numFmtId="43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right" vertical="top"/>
    </xf>
    <xf numFmtId="43" fontId="16" fillId="0" borderId="0" xfId="0" applyNumberFormat="1" applyFont="1" applyFill="1" applyBorder="1" applyAlignment="1">
      <alignment horizontal="right" vertical="top"/>
    </xf>
    <xf numFmtId="43" fontId="16" fillId="0" borderId="0" xfId="0" applyNumberFormat="1" applyFont="1" applyFill="1" applyBorder="1"/>
    <xf numFmtId="2" fontId="17" fillId="0" borderId="0" xfId="0" applyNumberFormat="1" applyFont="1" applyFill="1" applyBorder="1" applyAlignment="1">
      <alignment horizontal="right" vertical="top"/>
    </xf>
    <xf numFmtId="43" fontId="4" fillId="0" borderId="4" xfId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vertical="center"/>
    </xf>
    <xf numFmtId="1" fontId="20" fillId="0" borderId="4" xfId="0" applyNumberFormat="1" applyFont="1" applyFill="1" applyBorder="1" applyAlignment="1">
      <alignment horizontal="center" vertical="center"/>
    </xf>
    <xf numFmtId="14" fontId="20" fillId="0" borderId="14" xfId="0" applyNumberFormat="1" applyFont="1" applyFill="1" applyBorder="1" applyAlignment="1">
      <alignment horizontal="center" vertical="center"/>
    </xf>
    <xf numFmtId="14" fontId="20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2" fontId="4" fillId="4" borderId="4" xfId="0" applyNumberFormat="1" applyFont="1" applyFill="1" applyBorder="1" applyAlignment="1">
      <alignment vertical="center"/>
    </xf>
    <xf numFmtId="43" fontId="4" fillId="4" borderId="4" xfId="1" applyFont="1" applyFill="1" applyBorder="1" applyAlignment="1">
      <alignment horizontal="center" vertical="center"/>
    </xf>
    <xf numFmtId="1" fontId="18" fillId="0" borderId="4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" fontId="19" fillId="0" borderId="4" xfId="1" applyNumberFormat="1" applyFont="1" applyFill="1" applyBorder="1" applyAlignment="1">
      <alignment horizontal="center" vertical="center"/>
    </xf>
    <xf numFmtId="14" fontId="19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top"/>
    </xf>
    <xf numFmtId="0" fontId="16" fillId="0" borderId="4" xfId="0" applyFont="1" applyFill="1" applyBorder="1" applyAlignment="1">
      <alignment vertical="top" wrapText="1"/>
    </xf>
    <xf numFmtId="0" fontId="17" fillId="0" borderId="4" xfId="0" applyFont="1" applyFill="1" applyBorder="1" applyAlignment="1">
      <alignment horizontal="center" vertical="top"/>
    </xf>
    <xf numFmtId="43" fontId="21" fillId="0" borderId="2" xfId="0" applyNumberFormat="1" applyFont="1" applyFill="1" applyBorder="1" applyAlignment="1">
      <alignment horizontal="center" vertical="center"/>
    </xf>
    <xf numFmtId="43" fontId="4" fillId="4" borderId="4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43" fontId="21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/>
    <xf numFmtId="43" fontId="18" fillId="0" borderId="0" xfId="1" applyFont="1" applyFill="1" applyBorder="1"/>
    <xf numFmtId="43" fontId="20" fillId="0" borderId="0" xfId="1" applyFont="1" applyFill="1" applyBorder="1" applyAlignment="1">
      <alignment vertical="center"/>
    </xf>
    <xf numFmtId="43" fontId="3" fillId="0" borderId="0" xfId="1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 vertical="top" wrapText="1"/>
    </xf>
    <xf numFmtId="43" fontId="17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 wrapText="1"/>
    </xf>
    <xf numFmtId="43" fontId="31" fillId="0" borderId="4" xfId="1" applyFont="1" applyFill="1" applyBorder="1" applyAlignment="1">
      <alignment horizontal="center" vertical="center"/>
    </xf>
    <xf numFmtId="43" fontId="31" fillId="0" borderId="4" xfId="0" applyNumberFormat="1" applyFont="1" applyFill="1" applyBorder="1" applyAlignment="1">
      <alignment horizontal="center" vertical="center"/>
    </xf>
    <xf numFmtId="43" fontId="31" fillId="4" borderId="4" xfId="0" applyNumberFormat="1" applyFont="1" applyFill="1" applyBorder="1" applyAlignment="1">
      <alignment horizontal="center" vertical="center"/>
    </xf>
    <xf numFmtId="1" fontId="33" fillId="0" borderId="4" xfId="1" applyNumberFormat="1" applyFont="1" applyFill="1" applyBorder="1" applyAlignment="1">
      <alignment horizontal="center" vertical="center"/>
    </xf>
    <xf numFmtId="43" fontId="27" fillId="0" borderId="4" xfId="0" applyNumberFormat="1" applyFont="1" applyFill="1" applyBorder="1" applyAlignment="1">
      <alignment horizontal="center" vertical="center"/>
    </xf>
    <xf numFmtId="43" fontId="18" fillId="0" borderId="2" xfId="0" applyNumberFormat="1" applyFont="1" applyFill="1" applyBorder="1" applyAlignment="1">
      <alignment vertical="center"/>
    </xf>
    <xf numFmtId="0" fontId="22" fillId="4" borderId="5" xfId="0" applyFont="1" applyFill="1" applyBorder="1" applyAlignment="1">
      <alignment horizontal="center" vertical="center" wrapText="1"/>
    </xf>
    <xf numFmtId="43" fontId="31" fillId="4" borderId="4" xfId="1" applyFont="1" applyFill="1" applyBorder="1" applyAlignment="1">
      <alignment horizontal="center" vertical="center"/>
    </xf>
    <xf numFmtId="43" fontId="27" fillId="4" borderId="4" xfId="0" applyNumberFormat="1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top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43" fillId="0" borderId="0" xfId="1" applyNumberFormat="1" applyFont="1" applyFill="1" applyBorder="1" applyAlignment="1">
      <alignment vertical="center"/>
    </xf>
    <xf numFmtId="43" fontId="44" fillId="0" borderId="0" xfId="1" applyFont="1" applyFill="1" applyBorder="1" applyAlignment="1">
      <alignment vertical="center"/>
    </xf>
    <xf numFmtId="43" fontId="44" fillId="0" borderId="2" xfId="1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43" fontId="46" fillId="0" borderId="2" xfId="1" applyFont="1" applyFill="1" applyBorder="1" applyAlignment="1">
      <alignment vertical="center"/>
    </xf>
    <xf numFmtId="0" fontId="49" fillId="0" borderId="2" xfId="0" applyFont="1" applyFill="1" applyBorder="1" applyAlignment="1">
      <alignment horizontal="right"/>
    </xf>
    <xf numFmtId="0" fontId="50" fillId="0" borderId="2" xfId="0" applyFont="1" applyFill="1" applyBorder="1"/>
    <xf numFmtId="0" fontId="50" fillId="0" borderId="0" xfId="0" applyFont="1" applyFill="1" applyBorder="1"/>
    <xf numFmtId="0" fontId="45" fillId="0" borderId="2" xfId="0" applyFont="1" applyFill="1" applyBorder="1"/>
    <xf numFmtId="43" fontId="8" fillId="5" borderId="4" xfId="1" applyFont="1" applyFill="1" applyBorder="1" applyAlignment="1">
      <alignment horizontal="center" vertical="center"/>
    </xf>
    <xf numFmtId="43" fontId="8" fillId="5" borderId="4" xfId="0" applyNumberFormat="1" applyFont="1" applyFill="1" applyBorder="1" applyAlignment="1">
      <alignment horizontal="center" vertical="center"/>
    </xf>
    <xf numFmtId="43" fontId="27" fillId="0" borderId="15" xfId="0" applyNumberFormat="1" applyFont="1" applyFill="1" applyBorder="1" applyAlignment="1">
      <alignment horizontal="center" vertical="center"/>
    </xf>
    <xf numFmtId="43" fontId="33" fillId="5" borderId="2" xfId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top" wrapText="1"/>
    </xf>
    <xf numFmtId="0" fontId="34" fillId="9" borderId="4" xfId="0" applyFont="1" applyFill="1" applyBorder="1" applyAlignment="1">
      <alignment horizontal="center" vertical="center" wrapText="1"/>
    </xf>
    <xf numFmtId="43" fontId="8" fillId="9" borderId="4" xfId="1" applyFont="1" applyFill="1" applyBorder="1" applyAlignment="1">
      <alignment horizontal="center" vertical="center"/>
    </xf>
    <xf numFmtId="43" fontId="8" fillId="9" borderId="4" xfId="0" applyNumberFormat="1" applyFont="1" applyFill="1" applyBorder="1" applyAlignment="1">
      <alignment horizontal="center" vertical="center"/>
    </xf>
    <xf numFmtId="43" fontId="4" fillId="9" borderId="4" xfId="0" applyNumberFormat="1" applyFont="1" applyFill="1" applyBorder="1" applyAlignment="1">
      <alignment horizontal="center" vertical="center"/>
    </xf>
    <xf numFmtId="1" fontId="19" fillId="9" borderId="4" xfId="1" applyNumberFormat="1" applyFont="1" applyFill="1" applyBorder="1" applyAlignment="1">
      <alignment horizontal="center" vertical="center"/>
    </xf>
    <xf numFmtId="14" fontId="19" fillId="9" borderId="4" xfId="0" applyNumberFormat="1" applyFont="1" applyFill="1" applyBorder="1" applyAlignment="1">
      <alignment horizontal="center" vertical="center"/>
    </xf>
    <xf numFmtId="43" fontId="31" fillId="9" borderId="4" xfId="1" applyFont="1" applyFill="1" applyBorder="1" applyAlignment="1">
      <alignment horizontal="center" vertical="center"/>
    </xf>
    <xf numFmtId="43" fontId="31" fillId="9" borderId="4" xfId="0" applyNumberFormat="1" applyFont="1" applyFill="1" applyBorder="1" applyAlignment="1">
      <alignment horizontal="center" vertical="center"/>
    </xf>
    <xf numFmtId="43" fontId="32" fillId="9" borderId="4" xfId="0" applyNumberFormat="1" applyFont="1" applyFill="1" applyBorder="1" applyAlignment="1">
      <alignment horizontal="center" vertical="center"/>
    </xf>
    <xf numFmtId="1" fontId="33" fillId="9" borderId="4" xfId="1" applyNumberFormat="1" applyFont="1" applyFill="1" applyBorder="1" applyAlignment="1">
      <alignment horizontal="center" vertical="center"/>
    </xf>
    <xf numFmtId="14" fontId="33" fillId="9" borderId="14" xfId="0" applyNumberFormat="1" applyFont="1" applyFill="1" applyBorder="1" applyAlignment="1">
      <alignment horizontal="center" vertical="center"/>
    </xf>
    <xf numFmtId="0" fontId="3" fillId="9" borderId="0" xfId="0" applyFont="1" applyFill="1"/>
    <xf numFmtId="14" fontId="33" fillId="9" borderId="2" xfId="0" applyNumberFormat="1" applyFont="1" applyFill="1" applyBorder="1" applyAlignment="1">
      <alignment horizontal="center" vertical="center"/>
    </xf>
    <xf numFmtId="0" fontId="17" fillId="9" borderId="27" xfId="0" applyFont="1" applyFill="1" applyBorder="1" applyAlignment="1">
      <alignment horizontal="center" vertical="center" wrapText="1"/>
    </xf>
    <xf numFmtId="0" fontId="32" fillId="9" borderId="27" xfId="0" applyFont="1" applyFill="1" applyBorder="1" applyAlignment="1">
      <alignment horizontal="left" vertical="top" wrapText="1"/>
    </xf>
    <xf numFmtId="0" fontId="34" fillId="9" borderId="27" xfId="0" applyFont="1" applyFill="1" applyBorder="1" applyAlignment="1">
      <alignment horizontal="center" vertical="center" wrapText="1"/>
    </xf>
    <xf numFmtId="43" fontId="8" fillId="9" borderId="27" xfId="1" applyFont="1" applyFill="1" applyBorder="1" applyAlignment="1">
      <alignment horizontal="center" vertical="center"/>
    </xf>
    <xf numFmtId="43" fontId="8" fillId="9" borderId="27" xfId="0" applyNumberFormat="1" applyFont="1" applyFill="1" applyBorder="1" applyAlignment="1">
      <alignment horizontal="center" vertical="center"/>
    </xf>
    <xf numFmtId="43" fontId="4" fillId="9" borderId="27" xfId="0" applyNumberFormat="1" applyFont="1" applyFill="1" applyBorder="1" applyAlignment="1">
      <alignment horizontal="center" vertical="center"/>
    </xf>
    <xf numFmtId="1" fontId="19" fillId="9" borderId="27" xfId="1" applyNumberFormat="1" applyFont="1" applyFill="1" applyBorder="1" applyAlignment="1">
      <alignment horizontal="center" vertical="center"/>
    </xf>
    <xf numFmtId="14" fontId="19" fillId="9" borderId="27" xfId="0" applyNumberFormat="1" applyFont="1" applyFill="1" applyBorder="1" applyAlignment="1">
      <alignment horizontal="center" vertical="center"/>
    </xf>
    <xf numFmtId="43" fontId="31" fillId="9" borderId="27" xfId="1" applyFont="1" applyFill="1" applyBorder="1" applyAlignment="1">
      <alignment horizontal="center" vertical="center"/>
    </xf>
    <xf numFmtId="43" fontId="31" fillId="9" borderId="27" xfId="0" applyNumberFormat="1" applyFont="1" applyFill="1" applyBorder="1" applyAlignment="1">
      <alignment horizontal="center" vertical="center"/>
    </xf>
    <xf numFmtId="43" fontId="32" fillId="9" borderId="27" xfId="0" applyNumberFormat="1" applyFont="1" applyFill="1" applyBorder="1" applyAlignment="1">
      <alignment horizontal="center" vertical="center"/>
    </xf>
    <xf numFmtId="1" fontId="33" fillId="9" borderId="27" xfId="1" applyNumberFormat="1" applyFont="1" applyFill="1" applyBorder="1" applyAlignment="1">
      <alignment horizontal="center" vertical="center"/>
    </xf>
    <xf numFmtId="14" fontId="33" fillId="9" borderId="41" xfId="0" applyNumberFormat="1" applyFont="1" applyFill="1" applyBorder="1" applyAlignment="1">
      <alignment horizontal="center" vertical="center"/>
    </xf>
    <xf numFmtId="43" fontId="27" fillId="9" borderId="27" xfId="0" applyNumberFormat="1" applyFont="1" applyFill="1" applyBorder="1" applyAlignment="1">
      <alignment horizontal="center" vertical="center"/>
    </xf>
    <xf numFmtId="43" fontId="34" fillId="9" borderId="27" xfId="0" applyNumberFormat="1" applyFont="1" applyFill="1" applyBorder="1" applyAlignment="1">
      <alignment horizontal="center" vertical="center"/>
    </xf>
    <xf numFmtId="43" fontId="40" fillId="9" borderId="27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/>
    </xf>
    <xf numFmtId="43" fontId="31" fillId="9" borderId="42" xfId="1" applyFont="1" applyFill="1" applyBorder="1" applyAlignment="1">
      <alignment horizontal="center" vertical="center"/>
    </xf>
    <xf numFmtId="0" fontId="32" fillId="9" borderId="4" xfId="0" applyFont="1" applyFill="1" applyBorder="1" applyAlignment="1">
      <alignment horizontal="left" vertical="top" wrapText="1"/>
    </xf>
    <xf numFmtId="14" fontId="33" fillId="9" borderId="7" xfId="0" applyNumberFormat="1" applyFont="1" applyFill="1" applyBorder="1" applyAlignment="1">
      <alignment horizontal="center" vertical="center"/>
    </xf>
    <xf numFmtId="43" fontId="33" fillId="9" borderId="2" xfId="1" applyFont="1" applyFill="1" applyBorder="1" applyAlignment="1">
      <alignment horizontal="center" vertical="center"/>
    </xf>
    <xf numFmtId="43" fontId="31" fillId="9" borderId="3" xfId="1" applyFont="1" applyFill="1" applyBorder="1" applyAlignment="1">
      <alignment horizontal="center" vertical="center"/>
    </xf>
    <xf numFmtId="43" fontId="34" fillId="9" borderId="4" xfId="0" applyNumberFormat="1" applyFont="1" applyFill="1" applyBorder="1" applyAlignment="1">
      <alignment horizontal="center" vertical="center"/>
    </xf>
    <xf numFmtId="43" fontId="40" fillId="9" borderId="4" xfId="0" applyNumberFormat="1" applyFont="1" applyFill="1" applyBorder="1" applyAlignment="1">
      <alignment horizontal="center" vertical="center"/>
    </xf>
    <xf numFmtId="0" fontId="51" fillId="9" borderId="2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left" vertical="top" wrapText="1"/>
    </xf>
    <xf numFmtId="0" fontId="34" fillId="9" borderId="35" xfId="0" applyFont="1" applyFill="1" applyBorder="1" applyAlignment="1">
      <alignment horizontal="center" vertical="center" wrapText="1"/>
    </xf>
    <xf numFmtId="43" fontId="8" fillId="9" borderId="35" xfId="1" applyFont="1" applyFill="1" applyBorder="1" applyAlignment="1">
      <alignment horizontal="center" vertical="center"/>
    </xf>
    <xf numFmtId="43" fontId="8" fillId="9" borderId="35" xfId="0" applyNumberFormat="1" applyFont="1" applyFill="1" applyBorder="1" applyAlignment="1">
      <alignment horizontal="center" vertical="center"/>
    </xf>
    <xf numFmtId="43" fontId="4" fillId="9" borderId="35" xfId="0" applyNumberFormat="1" applyFont="1" applyFill="1" applyBorder="1" applyAlignment="1">
      <alignment horizontal="center" vertical="center"/>
    </xf>
    <xf numFmtId="1" fontId="19" fillId="9" borderId="35" xfId="1" applyNumberFormat="1" applyFont="1" applyFill="1" applyBorder="1" applyAlignment="1">
      <alignment horizontal="center" vertical="center"/>
    </xf>
    <xf numFmtId="14" fontId="19" fillId="9" borderId="35" xfId="0" applyNumberFormat="1" applyFont="1" applyFill="1" applyBorder="1" applyAlignment="1">
      <alignment horizontal="center" vertical="center"/>
    </xf>
    <xf numFmtId="43" fontId="31" fillId="9" borderId="35" xfId="1" applyFont="1" applyFill="1" applyBorder="1" applyAlignment="1">
      <alignment horizontal="center" vertical="center"/>
    </xf>
    <xf numFmtId="43" fontId="31" fillId="9" borderId="35" xfId="0" applyNumberFormat="1" applyFont="1" applyFill="1" applyBorder="1" applyAlignment="1">
      <alignment horizontal="center" vertical="center"/>
    </xf>
    <xf numFmtId="43" fontId="32" fillId="9" borderId="35" xfId="0" applyNumberFormat="1" applyFont="1" applyFill="1" applyBorder="1" applyAlignment="1">
      <alignment horizontal="center" vertical="center"/>
    </xf>
    <xf numFmtId="1" fontId="33" fillId="9" borderId="35" xfId="1" applyNumberFormat="1" applyFont="1" applyFill="1" applyBorder="1" applyAlignment="1">
      <alignment horizontal="center" vertical="center"/>
    </xf>
    <xf numFmtId="14" fontId="33" fillId="9" borderId="36" xfId="0" applyNumberFormat="1" applyFont="1" applyFill="1" applyBorder="1" applyAlignment="1">
      <alignment horizontal="center" vertical="center"/>
    </xf>
    <xf numFmtId="14" fontId="33" fillId="9" borderId="16" xfId="0" applyNumberFormat="1" applyFont="1" applyFill="1" applyBorder="1" applyAlignment="1">
      <alignment horizontal="center" vertical="center"/>
    </xf>
    <xf numFmtId="43" fontId="34" fillId="9" borderId="35" xfId="0" applyNumberFormat="1" applyFont="1" applyFill="1" applyBorder="1" applyAlignment="1">
      <alignment horizontal="center" vertical="center"/>
    </xf>
    <xf numFmtId="43" fontId="40" fillId="9" borderId="35" xfId="0" applyNumberFormat="1" applyFont="1" applyFill="1" applyBorder="1" applyAlignment="1">
      <alignment horizontal="center" vertical="center"/>
    </xf>
    <xf numFmtId="43" fontId="31" fillId="9" borderId="30" xfId="1" applyFont="1" applyFill="1" applyBorder="1" applyAlignment="1">
      <alignment horizontal="center" vertical="center"/>
    </xf>
    <xf numFmtId="0" fontId="51" fillId="9" borderId="1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3" fontId="30" fillId="4" borderId="25" xfId="0" applyNumberFormat="1" applyFont="1" applyFill="1" applyBorder="1" applyAlignment="1">
      <alignment horizontal="center" vertical="center"/>
    </xf>
    <xf numFmtId="43" fontId="32" fillId="4" borderId="4" xfId="0" applyNumberFormat="1" applyFont="1" applyFill="1" applyBorder="1" applyAlignment="1">
      <alignment horizontal="center" vertical="center"/>
    </xf>
    <xf numFmtId="43" fontId="43" fillId="0" borderId="2" xfId="1" applyFont="1" applyFill="1" applyBorder="1" applyAlignment="1">
      <alignment horizontal="center" vertical="center"/>
    </xf>
    <xf numFmtId="43" fontId="30" fillId="0" borderId="2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left" vertical="top" wrapText="1"/>
    </xf>
    <xf numFmtId="0" fontId="34" fillId="10" borderId="2" xfId="0" applyFont="1" applyFill="1" applyBorder="1" applyAlignment="1">
      <alignment horizontal="center" vertical="center" wrapText="1"/>
    </xf>
    <xf numFmtId="43" fontId="8" fillId="10" borderId="2" xfId="1" applyFont="1" applyFill="1" applyBorder="1" applyAlignment="1">
      <alignment horizontal="center" vertical="center"/>
    </xf>
    <xf numFmtId="43" fontId="8" fillId="10" borderId="2" xfId="0" applyNumberFormat="1" applyFont="1" applyFill="1" applyBorder="1" applyAlignment="1">
      <alignment horizontal="center" vertical="center"/>
    </xf>
    <xf numFmtId="43" fontId="4" fillId="10" borderId="2" xfId="0" applyNumberFormat="1" applyFont="1" applyFill="1" applyBorder="1" applyAlignment="1">
      <alignment horizontal="center" vertical="center"/>
    </xf>
    <xf numFmtId="1" fontId="19" fillId="10" borderId="2" xfId="1" applyNumberFormat="1" applyFont="1" applyFill="1" applyBorder="1" applyAlignment="1">
      <alignment horizontal="center" vertical="center"/>
    </xf>
    <xf numFmtId="14" fontId="19" fillId="10" borderId="2" xfId="0" applyNumberFormat="1" applyFont="1" applyFill="1" applyBorder="1" applyAlignment="1">
      <alignment horizontal="center" vertical="center"/>
    </xf>
    <xf numFmtId="43" fontId="31" fillId="10" borderId="2" xfId="1" applyFont="1" applyFill="1" applyBorder="1" applyAlignment="1">
      <alignment horizontal="center" vertical="center"/>
    </xf>
    <xf numFmtId="43" fontId="31" fillId="10" borderId="2" xfId="0" applyNumberFormat="1" applyFont="1" applyFill="1" applyBorder="1" applyAlignment="1">
      <alignment horizontal="center" vertical="center"/>
    </xf>
    <xf numFmtId="1" fontId="33" fillId="10" borderId="2" xfId="1" applyNumberFormat="1" applyFont="1" applyFill="1" applyBorder="1" applyAlignment="1">
      <alignment horizontal="center" vertical="center"/>
    </xf>
    <xf numFmtId="14" fontId="33" fillId="10" borderId="2" xfId="0" applyNumberFormat="1" applyFont="1" applyFill="1" applyBorder="1" applyAlignment="1">
      <alignment horizontal="center" vertical="center"/>
    </xf>
    <xf numFmtId="43" fontId="27" fillId="10" borderId="2" xfId="0" applyNumberFormat="1" applyFont="1" applyFill="1" applyBorder="1" applyAlignment="1">
      <alignment horizontal="center" vertical="center"/>
    </xf>
    <xf numFmtId="0" fontId="3" fillId="10" borderId="0" xfId="0" applyFont="1" applyFill="1"/>
    <xf numFmtId="0" fontId="8" fillId="10" borderId="15" xfId="0" applyFont="1" applyFill="1" applyBorder="1" applyAlignment="1">
      <alignment horizontal="center" vertical="top" wrapText="1"/>
    </xf>
    <xf numFmtId="43" fontId="8" fillId="10" borderId="15" xfId="1" applyFont="1" applyFill="1" applyBorder="1" applyAlignment="1">
      <alignment horizontal="center" vertical="center"/>
    </xf>
    <xf numFmtId="43" fontId="8" fillId="10" borderId="15" xfId="0" applyNumberFormat="1" applyFont="1" applyFill="1" applyBorder="1" applyAlignment="1">
      <alignment horizontal="center" vertical="center"/>
    </xf>
    <xf numFmtId="43" fontId="4" fillId="10" borderId="15" xfId="0" applyNumberFormat="1" applyFont="1" applyFill="1" applyBorder="1" applyAlignment="1">
      <alignment horizontal="center" vertical="center"/>
    </xf>
    <xf numFmtId="1" fontId="19" fillId="10" borderId="15" xfId="1" applyNumberFormat="1" applyFont="1" applyFill="1" applyBorder="1" applyAlignment="1">
      <alignment horizontal="center" vertical="center"/>
    </xf>
    <xf numFmtId="14" fontId="19" fillId="10" borderId="15" xfId="0" applyNumberFormat="1" applyFont="1" applyFill="1" applyBorder="1" applyAlignment="1">
      <alignment horizontal="center" vertical="center"/>
    </xf>
    <xf numFmtId="43" fontId="31" fillId="10" borderId="15" xfId="1" applyFont="1" applyFill="1" applyBorder="1" applyAlignment="1">
      <alignment horizontal="center" vertical="center"/>
    </xf>
    <xf numFmtId="43" fontId="31" fillId="10" borderId="15" xfId="0" applyNumberFormat="1" applyFont="1" applyFill="1" applyBorder="1" applyAlignment="1">
      <alignment horizontal="center" vertical="center"/>
    </xf>
    <xf numFmtId="1" fontId="33" fillId="10" borderId="15" xfId="1" applyNumberFormat="1" applyFont="1" applyFill="1" applyBorder="1" applyAlignment="1">
      <alignment horizontal="center" vertical="center"/>
    </xf>
    <xf numFmtId="14" fontId="33" fillId="10" borderId="15" xfId="0" applyNumberFormat="1" applyFont="1" applyFill="1" applyBorder="1" applyAlignment="1">
      <alignment horizontal="center" vertical="center"/>
    </xf>
    <xf numFmtId="0" fontId="33" fillId="10" borderId="15" xfId="0" applyNumberFormat="1" applyFont="1" applyFill="1" applyBorder="1" applyAlignment="1">
      <alignment horizontal="center" vertical="center"/>
    </xf>
    <xf numFmtId="0" fontId="32" fillId="10" borderId="15" xfId="0" applyFont="1" applyFill="1" applyBorder="1" applyAlignment="1">
      <alignment horizontal="left" vertical="center" wrapText="1"/>
    </xf>
    <xf numFmtId="14" fontId="33" fillId="10" borderId="1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14" fontId="33" fillId="0" borderId="7" xfId="0" applyNumberFormat="1" applyFont="1" applyFill="1" applyBorder="1" applyAlignment="1">
      <alignment horizontal="center" vertical="center"/>
    </xf>
    <xf numFmtId="14" fontId="33" fillId="10" borderId="7" xfId="0" applyNumberFormat="1" applyFont="1" applyFill="1" applyBorder="1" applyAlignment="1">
      <alignment horizontal="center" vertical="center"/>
    </xf>
    <xf numFmtId="0" fontId="34" fillId="10" borderId="10" xfId="0" applyFont="1" applyFill="1" applyBorder="1" applyAlignment="1">
      <alignment horizontal="center" vertical="center" wrapText="1"/>
    </xf>
    <xf numFmtId="43" fontId="8" fillId="10" borderId="10" xfId="1" applyFont="1" applyFill="1" applyBorder="1" applyAlignment="1">
      <alignment horizontal="center" vertical="center"/>
    </xf>
    <xf numFmtId="43" fontId="8" fillId="10" borderId="10" xfId="0" applyNumberFormat="1" applyFont="1" applyFill="1" applyBorder="1" applyAlignment="1">
      <alignment horizontal="center" vertical="center"/>
    </xf>
    <xf numFmtId="43" fontId="4" fillId="10" borderId="10" xfId="0" applyNumberFormat="1" applyFont="1" applyFill="1" applyBorder="1" applyAlignment="1">
      <alignment horizontal="center" vertical="center"/>
    </xf>
    <xf numFmtId="1" fontId="19" fillId="10" borderId="10" xfId="1" applyNumberFormat="1" applyFont="1" applyFill="1" applyBorder="1" applyAlignment="1">
      <alignment horizontal="center" vertical="center"/>
    </xf>
    <xf numFmtId="14" fontId="19" fillId="10" borderId="10" xfId="0" applyNumberFormat="1" applyFont="1" applyFill="1" applyBorder="1" applyAlignment="1">
      <alignment horizontal="center" vertical="center"/>
    </xf>
    <xf numFmtId="43" fontId="31" fillId="10" borderId="10" xfId="1" applyFont="1" applyFill="1" applyBorder="1" applyAlignment="1">
      <alignment horizontal="center" vertical="center"/>
    </xf>
    <xf numFmtId="43" fontId="31" fillId="10" borderId="10" xfId="0" applyNumberFormat="1" applyFont="1" applyFill="1" applyBorder="1" applyAlignment="1">
      <alignment horizontal="center" vertical="center"/>
    </xf>
    <xf numFmtId="1" fontId="33" fillId="10" borderId="10" xfId="1" applyNumberFormat="1" applyFont="1" applyFill="1" applyBorder="1" applyAlignment="1">
      <alignment horizontal="center" vertical="center"/>
    </xf>
    <xf numFmtId="14" fontId="33" fillId="10" borderId="13" xfId="0" applyNumberFormat="1" applyFont="1" applyFill="1" applyBorder="1" applyAlignment="1">
      <alignment horizontal="center" vertical="center"/>
    </xf>
    <xf numFmtId="43" fontId="8" fillId="5" borderId="10" xfId="1" applyFont="1" applyFill="1" applyBorder="1" applyAlignment="1">
      <alignment horizontal="center" vertical="center"/>
    </xf>
    <xf numFmtId="43" fontId="8" fillId="5" borderId="10" xfId="0" applyNumberFormat="1" applyFont="1" applyFill="1" applyBorder="1" applyAlignment="1">
      <alignment horizontal="center" vertical="center"/>
    </xf>
    <xf numFmtId="43" fontId="23" fillId="0" borderId="2" xfId="1" applyFont="1" applyFill="1" applyBorder="1" applyAlignment="1">
      <alignment horizontal="center" vertical="center"/>
    </xf>
    <xf numFmtId="0" fontId="33" fillId="10" borderId="29" xfId="0" applyNumberFormat="1" applyFont="1" applyFill="1" applyBorder="1" applyAlignment="1">
      <alignment horizontal="center" vertical="center"/>
    </xf>
    <xf numFmtId="0" fontId="33" fillId="10" borderId="2" xfId="0" applyNumberFormat="1" applyFont="1" applyFill="1" applyBorder="1" applyAlignment="1">
      <alignment horizontal="center" vertical="center"/>
    </xf>
    <xf numFmtId="43" fontId="8" fillId="5" borderId="2" xfId="1" applyFont="1" applyFill="1" applyBorder="1" applyAlignment="1">
      <alignment horizontal="center" vertical="center"/>
    </xf>
    <xf numFmtId="43" fontId="33" fillId="10" borderId="2" xfId="1" applyFont="1" applyFill="1" applyBorder="1" applyAlignment="1">
      <alignment horizontal="center" vertical="center"/>
    </xf>
    <xf numFmtId="43" fontId="42" fillId="0" borderId="0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3" fontId="4" fillId="0" borderId="4" xfId="0" applyNumberFormat="1" applyFont="1" applyFill="1" applyBorder="1" applyAlignment="1">
      <alignment horizontal="center" vertical="center"/>
    </xf>
    <xf numFmtId="43" fontId="4" fillId="4" borderId="14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43" fontId="30" fillId="0" borderId="16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3" fontId="18" fillId="0" borderId="0" xfId="1" applyFont="1" applyFill="1" applyBorder="1" applyAlignment="1">
      <alignment horizontal="center" vertical="center"/>
    </xf>
    <xf numFmtId="43" fontId="18" fillId="0" borderId="11" xfId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0" fontId="43" fillId="0" borderId="2" xfId="1" applyNumberFormat="1" applyFont="1" applyFill="1" applyBorder="1" applyAlignment="1">
      <alignment horizontal="center" vertical="center"/>
    </xf>
    <xf numFmtId="43" fontId="43" fillId="0" borderId="0" xfId="1" applyFont="1" applyFill="1" applyBorder="1" applyAlignment="1">
      <alignment horizontal="center" vertical="center"/>
    </xf>
    <xf numFmtId="0" fontId="43" fillId="0" borderId="0" xfId="1" applyNumberFormat="1" applyFont="1" applyFill="1" applyBorder="1" applyAlignment="1">
      <alignment horizontal="center" vertical="center"/>
    </xf>
    <xf numFmtId="43" fontId="44" fillId="0" borderId="2" xfId="1" applyFont="1" applyFill="1" applyBorder="1" applyAlignment="1">
      <alignment horizontal="center" vertical="center"/>
    </xf>
    <xf numFmtId="43" fontId="47" fillId="0" borderId="2" xfId="1" applyFont="1" applyFill="1" applyBorder="1" applyAlignment="1">
      <alignment horizontal="center" vertical="center"/>
    </xf>
    <xf numFmtId="43" fontId="48" fillId="0" borderId="2" xfId="1" applyFont="1" applyFill="1" applyBorder="1" applyAlignment="1">
      <alignment horizontal="center" vertical="center"/>
    </xf>
    <xf numFmtId="43" fontId="8" fillId="4" borderId="14" xfId="0" applyNumberFormat="1" applyFont="1" applyFill="1" applyBorder="1" applyAlignment="1">
      <alignment horizontal="center" vertical="center"/>
    </xf>
    <xf numFmtId="43" fontId="17" fillId="0" borderId="0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27" fillId="11" borderId="27" xfId="0" applyNumberFormat="1" applyFont="1" applyFill="1" applyBorder="1" applyAlignment="1">
      <alignment horizontal="center" vertical="center"/>
    </xf>
    <xf numFmtId="43" fontId="23" fillId="11" borderId="2" xfId="1" applyFont="1" applyFill="1" applyBorder="1" applyAlignment="1">
      <alignment horizontal="center" vertical="center"/>
    </xf>
    <xf numFmtId="43" fontId="8" fillId="11" borderId="2" xfId="1" applyFont="1" applyFill="1" applyBorder="1" applyAlignment="1">
      <alignment horizontal="center" vertical="center"/>
    </xf>
    <xf numFmtId="43" fontId="27" fillId="12" borderId="27" xfId="0" applyNumberFormat="1" applyFont="1" applyFill="1" applyBorder="1" applyAlignment="1">
      <alignment horizontal="center" vertical="center"/>
    </xf>
    <xf numFmtId="43" fontId="27" fillId="13" borderId="27" xfId="0" applyNumberFormat="1" applyFont="1" applyFill="1" applyBorder="1" applyAlignment="1">
      <alignment horizontal="center" vertical="center"/>
    </xf>
    <xf numFmtId="43" fontId="31" fillId="13" borderId="27" xfId="1" applyFont="1" applyFill="1" applyBorder="1" applyAlignment="1">
      <alignment horizontal="center" vertical="center"/>
    </xf>
    <xf numFmtId="43" fontId="31" fillId="13" borderId="27" xfId="0" applyNumberFormat="1" applyFont="1" applyFill="1" applyBorder="1" applyAlignment="1">
      <alignment horizontal="center" vertical="center"/>
    </xf>
    <xf numFmtId="14" fontId="33" fillId="13" borderId="27" xfId="0" applyNumberFormat="1" applyFont="1" applyFill="1" applyBorder="1" applyAlignment="1">
      <alignment horizontal="center" vertical="center"/>
    </xf>
    <xf numFmtId="0" fontId="33" fillId="13" borderId="27" xfId="0" applyNumberFormat="1" applyFont="1" applyFill="1" applyBorder="1" applyAlignment="1">
      <alignment horizontal="center" vertical="center"/>
    </xf>
    <xf numFmtId="43" fontId="33" fillId="13" borderId="2" xfId="1" applyFont="1" applyFill="1" applyBorder="1" applyAlignment="1">
      <alignment horizontal="center" vertical="center"/>
    </xf>
    <xf numFmtId="43" fontId="23" fillId="13" borderId="2" xfId="1" applyFont="1" applyFill="1" applyBorder="1" applyAlignment="1">
      <alignment horizontal="center" vertical="center"/>
    </xf>
    <xf numFmtId="14" fontId="33" fillId="13" borderId="2" xfId="0" applyNumberFormat="1" applyFont="1" applyFill="1" applyBorder="1" applyAlignment="1">
      <alignment horizontal="center" vertical="center"/>
    </xf>
    <xf numFmtId="0" fontId="3" fillId="13" borderId="0" xfId="0" applyFont="1" applyFill="1"/>
    <xf numFmtId="0" fontId="27" fillId="13" borderId="2" xfId="0" applyFont="1" applyFill="1" applyBorder="1" applyAlignment="1">
      <alignment horizontal="center" vertical="center" wrapText="1"/>
    </xf>
    <xf numFmtId="0" fontId="30" fillId="13" borderId="2" xfId="0" applyFont="1" applyFill="1" applyBorder="1" applyAlignment="1">
      <alignment horizontal="left" vertical="center" wrapText="1"/>
    </xf>
    <xf numFmtId="0" fontId="23" fillId="13" borderId="2" xfId="0" applyFont="1" applyFill="1" applyBorder="1" applyAlignment="1">
      <alignment horizontal="center" vertical="center"/>
    </xf>
    <xf numFmtId="43" fontId="27" fillId="13" borderId="2" xfId="1" applyFont="1" applyFill="1" applyBorder="1" applyAlignment="1">
      <alignment vertical="center" wrapText="1"/>
    </xf>
    <xf numFmtId="43" fontId="27" fillId="13" borderId="2" xfId="1" applyFont="1" applyFill="1" applyBorder="1" applyAlignment="1">
      <alignment vertical="center"/>
    </xf>
    <xf numFmtId="43" fontId="27" fillId="13" borderId="2" xfId="1" applyFont="1" applyFill="1" applyBorder="1" applyAlignment="1">
      <alignment horizontal="center" vertical="center"/>
    </xf>
    <xf numFmtId="43" fontId="27" fillId="13" borderId="2" xfId="0" applyNumberFormat="1" applyFont="1" applyFill="1" applyBorder="1" applyAlignment="1">
      <alignment horizontal="center" vertical="center"/>
    </xf>
    <xf numFmtId="1" fontId="26" fillId="13" borderId="2" xfId="0" applyNumberFormat="1" applyFont="1" applyFill="1" applyBorder="1" applyAlignment="1">
      <alignment horizontal="center" vertical="center"/>
    </xf>
    <xf numFmtId="14" fontId="26" fillId="13" borderId="2" xfId="0" applyNumberFormat="1" applyFont="1" applyFill="1" applyBorder="1" applyAlignment="1">
      <alignment horizontal="center" vertical="center"/>
    </xf>
    <xf numFmtId="43" fontId="31" fillId="13" borderId="2" xfId="1" applyFont="1" applyFill="1" applyBorder="1" applyAlignment="1">
      <alignment horizontal="center" vertical="center"/>
    </xf>
    <xf numFmtId="43" fontId="31" fillId="13" borderId="2" xfId="0" applyNumberFormat="1" applyFont="1" applyFill="1" applyBorder="1" applyAlignment="1">
      <alignment horizontal="center" vertical="center"/>
    </xf>
    <xf numFmtId="0" fontId="33" fillId="13" borderId="2" xfId="0" applyNumberFormat="1" applyFont="1" applyFill="1" applyBorder="1" applyAlignment="1">
      <alignment horizontal="center" vertical="center"/>
    </xf>
    <xf numFmtId="43" fontId="30" fillId="13" borderId="2" xfId="0" applyNumberFormat="1" applyFont="1" applyFill="1" applyBorder="1" applyAlignment="1">
      <alignment horizontal="center" vertical="center"/>
    </xf>
    <xf numFmtId="43" fontId="31" fillId="13" borderId="5" xfId="1" applyFont="1" applyFill="1" applyBorder="1" applyAlignment="1">
      <alignment horizontal="center" vertical="center"/>
    </xf>
    <xf numFmtId="43" fontId="31" fillId="13" borderId="5" xfId="0" applyNumberFormat="1" applyFont="1" applyFill="1" applyBorder="1" applyAlignment="1">
      <alignment horizontal="center" vertical="center"/>
    </xf>
    <xf numFmtId="43" fontId="30" fillId="13" borderId="5" xfId="0" applyNumberFormat="1" applyFont="1" applyFill="1" applyBorder="1" applyAlignment="1">
      <alignment horizontal="center" vertical="center"/>
    </xf>
    <xf numFmtId="43" fontId="27" fillId="13" borderId="5" xfId="1" applyFont="1" applyFill="1" applyBorder="1" applyAlignment="1">
      <alignment horizontal="center" vertical="center"/>
    </xf>
    <xf numFmtId="43" fontId="27" fillId="13" borderId="5" xfId="0" applyNumberFormat="1" applyFont="1" applyFill="1" applyBorder="1" applyAlignment="1">
      <alignment horizontal="center" vertical="center"/>
    </xf>
    <xf numFmtId="0" fontId="27" fillId="10" borderId="27" xfId="0" applyFont="1" applyFill="1" applyBorder="1" applyAlignment="1">
      <alignment horizontal="center" vertical="center" wrapText="1"/>
    </xf>
    <xf numFmtId="0" fontId="30" fillId="10" borderId="27" xfId="0" applyFont="1" applyFill="1" applyBorder="1" applyAlignment="1">
      <alignment horizontal="left" vertical="center" wrapText="1"/>
    </xf>
    <xf numFmtId="0" fontId="23" fillId="10" borderId="27" xfId="0" applyFont="1" applyFill="1" applyBorder="1" applyAlignment="1">
      <alignment horizontal="center" vertical="center"/>
    </xf>
    <xf numFmtId="43" fontId="27" fillId="10" borderId="27" xfId="1" applyFont="1" applyFill="1" applyBorder="1" applyAlignment="1">
      <alignment horizontal="center" vertical="center"/>
    </xf>
    <xf numFmtId="43" fontId="27" fillId="10" borderId="27" xfId="0" applyNumberFormat="1" applyFont="1" applyFill="1" applyBorder="1" applyAlignment="1">
      <alignment horizontal="center" vertical="center"/>
    </xf>
    <xf numFmtId="14" fontId="26" fillId="10" borderId="27" xfId="0" applyNumberFormat="1" applyFont="1" applyFill="1" applyBorder="1" applyAlignment="1">
      <alignment horizontal="center" vertical="center"/>
    </xf>
    <xf numFmtId="43" fontId="31" fillId="10" borderId="27" xfId="1" applyFont="1" applyFill="1" applyBorder="1" applyAlignment="1">
      <alignment horizontal="center" vertical="center"/>
    </xf>
    <xf numFmtId="43" fontId="31" fillId="10" borderId="27" xfId="0" applyNumberFormat="1" applyFont="1" applyFill="1" applyBorder="1" applyAlignment="1">
      <alignment horizontal="center" vertical="center"/>
    </xf>
    <xf numFmtId="14" fontId="33" fillId="10" borderId="27" xfId="0" applyNumberFormat="1" applyFont="1" applyFill="1" applyBorder="1" applyAlignment="1">
      <alignment horizontal="center" vertical="center"/>
    </xf>
    <xf numFmtId="14" fontId="33" fillId="10" borderId="41" xfId="0" applyNumberFormat="1" applyFont="1" applyFill="1" applyBorder="1" applyAlignment="1">
      <alignment horizontal="center" vertical="center"/>
    </xf>
    <xf numFmtId="43" fontId="23" fillId="10" borderId="2" xfId="1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center" vertical="center"/>
    </xf>
    <xf numFmtId="43" fontId="27" fillId="10" borderId="2" xfId="1" applyFont="1" applyFill="1" applyBorder="1" applyAlignment="1">
      <alignment vertical="center" wrapText="1"/>
    </xf>
    <xf numFmtId="43" fontId="27" fillId="10" borderId="2" xfId="1" applyFont="1" applyFill="1" applyBorder="1" applyAlignment="1">
      <alignment vertical="center"/>
    </xf>
    <xf numFmtId="43" fontId="27" fillId="10" borderId="2" xfId="1" applyFont="1" applyFill="1" applyBorder="1" applyAlignment="1">
      <alignment horizontal="center" vertical="center"/>
    </xf>
    <xf numFmtId="1" fontId="26" fillId="10" borderId="2" xfId="0" applyNumberFormat="1" applyFont="1" applyFill="1" applyBorder="1" applyAlignment="1">
      <alignment horizontal="center" vertical="center"/>
    </xf>
    <xf numFmtId="14" fontId="26" fillId="10" borderId="2" xfId="0" applyNumberFormat="1" applyFont="1" applyFill="1" applyBorder="1" applyAlignment="1">
      <alignment horizontal="center" vertical="center"/>
    </xf>
    <xf numFmtId="43" fontId="32" fillId="10" borderId="2" xfId="0" applyNumberFormat="1" applyFont="1" applyFill="1" applyBorder="1" applyAlignment="1">
      <alignment horizontal="center" vertical="center"/>
    </xf>
    <xf numFmtId="0" fontId="3" fillId="10" borderId="0" xfId="0" applyFont="1" applyFill="1" applyBorder="1"/>
    <xf numFmtId="0" fontId="32" fillId="10" borderId="2" xfId="0" applyFont="1" applyFill="1" applyBorder="1" applyAlignment="1">
      <alignment horizontal="left" vertical="center" wrapText="1"/>
    </xf>
    <xf numFmtId="0" fontId="34" fillId="10" borderId="2" xfId="0" applyFont="1" applyFill="1" applyBorder="1" applyAlignment="1">
      <alignment horizontal="center" vertical="center"/>
    </xf>
    <xf numFmtId="43" fontId="30" fillId="10" borderId="2" xfId="0" applyNumberFormat="1" applyFont="1" applyFill="1" applyBorder="1" applyAlignment="1">
      <alignment horizontal="center" vertical="center"/>
    </xf>
    <xf numFmtId="14" fontId="33" fillId="10" borderId="5" xfId="0" applyNumberFormat="1" applyFont="1" applyFill="1" applyBorder="1" applyAlignment="1">
      <alignment horizontal="center" vertical="center"/>
    </xf>
    <xf numFmtId="0" fontId="33" fillId="10" borderId="5" xfId="0" applyNumberFormat="1" applyFont="1" applyFill="1" applyBorder="1" applyAlignment="1">
      <alignment horizontal="center" vertical="center"/>
    </xf>
    <xf numFmtId="14" fontId="33" fillId="10" borderId="12" xfId="0" applyNumberFormat="1" applyFont="1" applyFill="1" applyBorder="1" applyAlignment="1">
      <alignment horizontal="center" vertical="center"/>
    </xf>
    <xf numFmtId="43" fontId="31" fillId="2" borderId="27" xfId="0" applyNumberFormat="1" applyFont="1" applyFill="1" applyBorder="1" applyAlignment="1">
      <alignment horizontal="center" vertical="center"/>
    </xf>
    <xf numFmtId="0" fontId="34" fillId="2" borderId="27" xfId="0" applyNumberFormat="1" applyFont="1" applyFill="1" applyBorder="1" applyAlignment="1">
      <alignment horizontal="center" vertical="center"/>
    </xf>
    <xf numFmtId="14" fontId="34" fillId="2" borderId="27" xfId="0" applyNumberFormat="1" applyFont="1" applyFill="1" applyBorder="1" applyAlignment="1">
      <alignment horizontal="center" vertical="center"/>
    </xf>
    <xf numFmtId="14" fontId="34" fillId="2" borderId="41" xfId="0" applyNumberFormat="1" applyFont="1" applyFill="1" applyBorder="1" applyAlignment="1">
      <alignment horizontal="center" vertical="center"/>
    </xf>
    <xf numFmtId="43" fontId="23" fillId="2" borderId="2" xfId="1" applyFont="1" applyFill="1" applyBorder="1" applyAlignment="1">
      <alignment horizontal="center" vertical="center"/>
    </xf>
    <xf numFmtId="43" fontId="27" fillId="2" borderId="27" xfId="0" applyNumberFormat="1" applyFont="1" applyFill="1" applyBorder="1" applyAlignment="1">
      <alignment horizontal="center" vertical="center"/>
    </xf>
    <xf numFmtId="0" fontId="5" fillId="2" borderId="0" xfId="0" applyFont="1" applyFill="1" applyBorder="1"/>
    <xf numFmtId="0" fontId="33" fillId="2" borderId="2" xfId="0" applyNumberFormat="1" applyFont="1" applyFill="1" applyBorder="1" applyAlignment="1">
      <alignment horizontal="center" vertical="center"/>
    </xf>
    <xf numFmtId="14" fontId="33" fillId="2" borderId="2" xfId="0" applyNumberFormat="1" applyFont="1" applyFill="1" applyBorder="1" applyAlignment="1">
      <alignment horizontal="center" vertical="center"/>
    </xf>
    <xf numFmtId="14" fontId="33" fillId="2" borderId="7" xfId="0" applyNumberFormat="1" applyFont="1" applyFill="1" applyBorder="1" applyAlignment="1">
      <alignment horizontal="center" vertical="center"/>
    </xf>
    <xf numFmtId="43" fontId="33" fillId="2" borderId="2" xfId="1" applyFont="1" applyFill="1" applyBorder="1" applyAlignment="1">
      <alignment horizontal="center" vertical="center"/>
    </xf>
    <xf numFmtId="0" fontId="33" fillId="2" borderId="15" xfId="0" applyNumberFormat="1" applyFont="1" applyFill="1" applyBorder="1" applyAlignment="1">
      <alignment horizontal="center" vertical="center"/>
    </xf>
    <xf numFmtId="14" fontId="33" fillId="2" borderId="16" xfId="0" applyNumberFormat="1" applyFont="1" applyFill="1" applyBorder="1" applyAlignment="1">
      <alignment horizontal="center" vertical="center"/>
    </xf>
    <xf numFmtId="43" fontId="23" fillId="14" borderId="2" xfId="1" applyFont="1" applyFill="1" applyBorder="1" applyAlignment="1">
      <alignment horizontal="center" vertical="center"/>
    </xf>
    <xf numFmtId="0" fontId="3" fillId="14" borderId="0" xfId="0" applyFont="1" applyFill="1" applyBorder="1"/>
    <xf numFmtId="0" fontId="27" fillId="14" borderId="2" xfId="0" applyFont="1" applyFill="1" applyBorder="1" applyAlignment="1">
      <alignment horizontal="center" vertical="center" wrapText="1"/>
    </xf>
    <xf numFmtId="0" fontId="30" fillId="14" borderId="2" xfId="0" applyFont="1" applyFill="1" applyBorder="1" applyAlignment="1">
      <alignment horizontal="left" vertical="center" wrapText="1"/>
    </xf>
    <xf numFmtId="0" fontId="23" fillId="14" borderId="2" xfId="0" applyFont="1" applyFill="1" applyBorder="1" applyAlignment="1">
      <alignment horizontal="center" vertical="center"/>
    </xf>
    <xf numFmtId="43" fontId="27" fillId="14" borderId="2" xfId="1" applyFont="1" applyFill="1" applyBorder="1" applyAlignment="1">
      <alignment vertical="center" wrapText="1"/>
    </xf>
    <xf numFmtId="43" fontId="27" fillId="14" borderId="2" xfId="1" applyFont="1" applyFill="1" applyBorder="1" applyAlignment="1">
      <alignment vertical="center"/>
    </xf>
    <xf numFmtId="43" fontId="27" fillId="14" borderId="2" xfId="1" applyFont="1" applyFill="1" applyBorder="1" applyAlignment="1">
      <alignment horizontal="center" vertical="center"/>
    </xf>
    <xf numFmtId="1" fontId="26" fillId="14" borderId="2" xfId="0" applyNumberFormat="1" applyFont="1" applyFill="1" applyBorder="1" applyAlignment="1">
      <alignment horizontal="center" vertical="center"/>
    </xf>
    <xf numFmtId="14" fontId="26" fillId="14" borderId="2" xfId="0" applyNumberFormat="1" applyFont="1" applyFill="1" applyBorder="1" applyAlignment="1">
      <alignment horizontal="center" vertical="center"/>
    </xf>
    <xf numFmtId="43" fontId="31" fillId="14" borderId="2" xfId="1" applyFont="1" applyFill="1" applyBorder="1" applyAlignment="1">
      <alignment horizontal="center" vertical="center"/>
    </xf>
    <xf numFmtId="43" fontId="27" fillId="14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14" fontId="26" fillId="14" borderId="7" xfId="0" applyNumberFormat="1" applyFont="1" applyFill="1" applyBorder="1" applyAlignment="1">
      <alignment horizontal="center" vertical="center"/>
    </xf>
    <xf numFmtId="43" fontId="26" fillId="14" borderId="2" xfId="1" applyFont="1" applyFill="1" applyBorder="1" applyAlignment="1">
      <alignment horizontal="center" vertical="center"/>
    </xf>
    <xf numFmtId="43" fontId="30" fillId="14" borderId="2" xfId="0" applyNumberFormat="1" applyFont="1" applyFill="1" applyBorder="1" applyAlignment="1">
      <alignment horizontal="center" vertical="center"/>
    </xf>
    <xf numFmtId="0" fontId="27" fillId="14" borderId="5" xfId="0" applyFont="1" applyFill="1" applyBorder="1" applyAlignment="1">
      <alignment horizontal="center" vertical="center" wrapText="1"/>
    </xf>
    <xf numFmtId="0" fontId="30" fillId="14" borderId="5" xfId="0" applyFont="1" applyFill="1" applyBorder="1" applyAlignment="1">
      <alignment horizontal="left" vertical="center" wrapText="1"/>
    </xf>
    <xf numFmtId="0" fontId="23" fillId="14" borderId="5" xfId="0" applyFont="1" applyFill="1" applyBorder="1" applyAlignment="1">
      <alignment horizontal="center" vertical="center"/>
    </xf>
    <xf numFmtId="43" fontId="27" fillId="14" borderId="5" xfId="1" applyFont="1" applyFill="1" applyBorder="1" applyAlignment="1">
      <alignment vertical="center" wrapText="1"/>
    </xf>
    <xf numFmtId="43" fontId="27" fillId="14" borderId="5" xfId="1" applyFont="1" applyFill="1" applyBorder="1" applyAlignment="1">
      <alignment vertical="center"/>
    </xf>
    <xf numFmtId="43" fontId="27" fillId="14" borderId="5" xfId="1" applyFont="1" applyFill="1" applyBorder="1" applyAlignment="1">
      <alignment horizontal="center" vertical="center"/>
    </xf>
    <xf numFmtId="43" fontId="27" fillId="14" borderId="5" xfId="0" applyNumberFormat="1" applyFont="1" applyFill="1" applyBorder="1" applyAlignment="1">
      <alignment horizontal="center" vertical="center"/>
    </xf>
    <xf numFmtId="43" fontId="30" fillId="14" borderId="5" xfId="0" applyNumberFormat="1" applyFont="1" applyFill="1" applyBorder="1" applyAlignment="1">
      <alignment horizontal="center" vertical="center"/>
    </xf>
    <xf numFmtId="1" fontId="26" fillId="14" borderId="5" xfId="0" applyNumberFormat="1" applyFont="1" applyFill="1" applyBorder="1" applyAlignment="1">
      <alignment horizontal="center" vertical="center"/>
    </xf>
    <xf numFmtId="14" fontId="26" fillId="14" borderId="5" xfId="0" applyNumberFormat="1" applyFont="1" applyFill="1" applyBorder="1" applyAlignment="1">
      <alignment horizontal="center" vertical="center"/>
    </xf>
    <xf numFmtId="43" fontId="31" fillId="14" borderId="5" xfId="1" applyFont="1" applyFill="1" applyBorder="1" applyAlignment="1">
      <alignment horizontal="center" vertical="center"/>
    </xf>
    <xf numFmtId="43" fontId="8" fillId="14" borderId="5" xfId="1" applyFont="1" applyFill="1" applyBorder="1" applyAlignment="1">
      <alignment horizontal="center" vertical="center"/>
    </xf>
    <xf numFmtId="43" fontId="8" fillId="14" borderId="5" xfId="0" applyNumberFormat="1" applyFont="1" applyFill="1" applyBorder="1" applyAlignment="1">
      <alignment horizontal="center" vertical="center"/>
    </xf>
    <xf numFmtId="43" fontId="26" fillId="14" borderId="5" xfId="0" applyNumberFormat="1" applyFont="1" applyFill="1" applyBorder="1" applyAlignment="1">
      <alignment horizontal="center" vertical="center"/>
    </xf>
    <xf numFmtId="49" fontId="8" fillId="14" borderId="5" xfId="1" applyNumberFormat="1" applyFont="1" applyFill="1" applyBorder="1" applyAlignment="1">
      <alignment horizontal="center" vertical="center"/>
    </xf>
    <xf numFmtId="14" fontId="8" fillId="14" borderId="12" xfId="0" applyNumberFormat="1" applyFont="1" applyFill="1" applyBorder="1" applyAlignment="1">
      <alignment horizontal="center" vertical="center"/>
    </xf>
    <xf numFmtId="43" fontId="8" fillId="14" borderId="2" xfId="1" applyFont="1" applyFill="1" applyBorder="1" applyAlignment="1">
      <alignment horizontal="center" vertical="center"/>
    </xf>
    <xf numFmtId="14" fontId="8" fillId="14" borderId="2" xfId="0" applyNumberFormat="1" applyFont="1" applyFill="1" applyBorder="1" applyAlignment="1">
      <alignment horizontal="center" vertical="center"/>
    </xf>
    <xf numFmtId="43" fontId="3" fillId="14" borderId="0" xfId="0" applyNumberFormat="1" applyFont="1" applyFill="1" applyBorder="1"/>
    <xf numFmtId="14" fontId="23" fillId="13" borderId="2" xfId="0" applyNumberFormat="1" applyFont="1" applyFill="1" applyBorder="1" applyAlignment="1">
      <alignment horizontal="center" vertical="center"/>
    </xf>
    <xf numFmtId="0" fontId="26" fillId="13" borderId="2" xfId="0" applyNumberFormat="1" applyFont="1" applyFill="1" applyBorder="1" applyAlignment="1">
      <alignment horizontal="center" vertical="center"/>
    </xf>
    <xf numFmtId="14" fontId="26" fillId="13" borderId="7" xfId="0" applyNumberFormat="1" applyFont="1" applyFill="1" applyBorder="1" applyAlignment="1">
      <alignment horizontal="center" vertical="center"/>
    </xf>
    <xf numFmtId="43" fontId="26" fillId="13" borderId="2" xfId="1" applyFont="1" applyFill="1" applyBorder="1" applyAlignment="1">
      <alignment horizontal="center" vertical="center"/>
    </xf>
    <xf numFmtId="0" fontId="30" fillId="13" borderId="5" xfId="0" applyFont="1" applyFill="1" applyBorder="1" applyAlignment="1">
      <alignment horizontal="left" vertical="center" wrapText="1"/>
    </xf>
    <xf numFmtId="0" fontId="23" fillId="13" borderId="5" xfId="0" applyFont="1" applyFill="1" applyBorder="1" applyAlignment="1">
      <alignment horizontal="center" vertical="center"/>
    </xf>
    <xf numFmtId="14" fontId="26" fillId="13" borderId="5" xfId="0" applyNumberFormat="1" applyFont="1" applyFill="1" applyBorder="1" applyAlignment="1">
      <alignment horizontal="center" vertical="center"/>
    </xf>
    <xf numFmtId="43" fontId="8" fillId="13" borderId="2" xfId="1" applyFont="1" applyFill="1" applyBorder="1" applyAlignment="1">
      <alignment horizontal="center" vertical="center"/>
    </xf>
    <xf numFmtId="43" fontId="27" fillId="10" borderId="27" xfId="1" applyFont="1" applyFill="1" applyBorder="1" applyAlignment="1">
      <alignment vertical="center" wrapText="1"/>
    </xf>
    <xf numFmtId="43" fontId="27" fillId="10" borderId="27" xfId="1" applyFont="1" applyFill="1" applyBorder="1" applyAlignment="1">
      <alignment vertical="center"/>
    </xf>
    <xf numFmtId="1" fontId="26" fillId="10" borderId="27" xfId="0" applyNumberFormat="1" applyFont="1" applyFill="1" applyBorder="1" applyAlignment="1">
      <alignment horizontal="center" vertical="center"/>
    </xf>
    <xf numFmtId="2" fontId="27" fillId="10" borderId="27" xfId="0" applyNumberFormat="1" applyFont="1" applyFill="1" applyBorder="1" applyAlignment="1">
      <alignment vertical="center" wrapText="1"/>
    </xf>
    <xf numFmtId="2" fontId="27" fillId="10" borderId="27" xfId="0" applyNumberFormat="1" applyFont="1" applyFill="1" applyBorder="1" applyAlignment="1">
      <alignment vertical="center"/>
    </xf>
    <xf numFmtId="1" fontId="23" fillId="10" borderId="27" xfId="0" applyNumberFormat="1" applyFont="1" applyFill="1" applyBorder="1" applyAlignment="1">
      <alignment horizontal="center" vertical="center"/>
    </xf>
    <xf numFmtId="14" fontId="23" fillId="10" borderId="27" xfId="0" applyNumberFormat="1" applyFont="1" applyFill="1" applyBorder="1" applyAlignment="1">
      <alignment horizontal="center" vertical="center"/>
    </xf>
    <xf numFmtId="0" fontId="23" fillId="10" borderId="27" xfId="0" applyNumberFormat="1" applyFont="1" applyFill="1" applyBorder="1" applyAlignment="1">
      <alignment horizontal="center" vertical="center"/>
    </xf>
    <xf numFmtId="14" fontId="23" fillId="10" borderId="41" xfId="0" applyNumberFormat="1" applyFont="1" applyFill="1" applyBorder="1" applyAlignment="1">
      <alignment horizontal="center" vertical="center"/>
    </xf>
    <xf numFmtId="14" fontId="23" fillId="10" borderId="2" xfId="0" applyNumberFormat="1" applyFont="1" applyFill="1" applyBorder="1" applyAlignment="1">
      <alignment horizontal="center" vertical="center"/>
    </xf>
    <xf numFmtId="0" fontId="26" fillId="10" borderId="2" xfId="0" applyNumberFormat="1" applyFont="1" applyFill="1" applyBorder="1" applyAlignment="1">
      <alignment horizontal="center" vertical="center"/>
    </xf>
    <xf numFmtId="14" fontId="26" fillId="10" borderId="7" xfId="0" applyNumberFormat="1" applyFont="1" applyFill="1" applyBorder="1" applyAlignment="1">
      <alignment horizontal="center" vertical="center"/>
    </xf>
    <xf numFmtId="43" fontId="26" fillId="10" borderId="2" xfId="1" applyFont="1" applyFill="1" applyBorder="1" applyAlignment="1">
      <alignment horizontal="center" vertical="center"/>
    </xf>
    <xf numFmtId="14" fontId="8" fillId="10" borderId="2" xfId="0" applyNumberFormat="1" applyFont="1" applyFill="1" applyBorder="1" applyAlignment="1">
      <alignment horizontal="center" vertical="center"/>
    </xf>
    <xf numFmtId="43" fontId="31" fillId="2" borderId="27" xfId="1" applyFont="1" applyFill="1" applyBorder="1" applyAlignment="1">
      <alignment horizontal="center" vertical="center"/>
    </xf>
    <xf numFmtId="43" fontId="31" fillId="2" borderId="2" xfId="1" applyFont="1" applyFill="1" applyBorder="1" applyAlignment="1">
      <alignment horizontal="center" vertical="center"/>
    </xf>
    <xf numFmtId="43" fontId="31" fillId="2" borderId="2" xfId="0" applyNumberFormat="1" applyFont="1" applyFill="1" applyBorder="1" applyAlignment="1">
      <alignment horizontal="center" vertical="center"/>
    </xf>
    <xf numFmtId="1" fontId="33" fillId="2" borderId="27" xfId="1" applyNumberFormat="1" applyFont="1" applyFill="1" applyBorder="1" applyAlignment="1">
      <alignment horizontal="center" vertical="center"/>
    </xf>
    <xf numFmtId="43" fontId="31" fillId="15" borderId="27" xfId="1" applyFont="1" applyFill="1" applyBorder="1" applyAlignment="1">
      <alignment horizontal="center" vertical="center"/>
    </xf>
    <xf numFmtId="43" fontId="31" fillId="15" borderId="27" xfId="0" applyNumberFormat="1" applyFont="1" applyFill="1" applyBorder="1" applyAlignment="1">
      <alignment horizontal="center" vertical="center"/>
    </xf>
    <xf numFmtId="43" fontId="33" fillId="15" borderId="2" xfId="1" applyFont="1" applyFill="1" applyBorder="1" applyAlignment="1">
      <alignment horizontal="center" vertical="center"/>
    </xf>
    <xf numFmtId="43" fontId="23" fillId="15" borderId="2" xfId="1" applyFont="1" applyFill="1" applyBorder="1" applyAlignment="1">
      <alignment horizontal="center" vertical="center"/>
    </xf>
    <xf numFmtId="14" fontId="33" fillId="15" borderId="2" xfId="0" applyNumberFormat="1" applyFont="1" applyFill="1" applyBorder="1" applyAlignment="1">
      <alignment horizontal="center" vertical="center"/>
    </xf>
    <xf numFmtId="43" fontId="27" fillId="15" borderId="27" xfId="0" applyNumberFormat="1" applyFont="1" applyFill="1" applyBorder="1" applyAlignment="1">
      <alignment horizontal="center" vertical="center"/>
    </xf>
    <xf numFmtId="0" fontId="30" fillId="15" borderId="2" xfId="0" applyFont="1" applyFill="1" applyBorder="1" applyAlignment="1">
      <alignment horizontal="left" vertical="center" wrapText="1"/>
    </xf>
    <xf numFmtId="0" fontId="23" fillId="15" borderId="2" xfId="0" applyFont="1" applyFill="1" applyBorder="1" applyAlignment="1">
      <alignment horizontal="center" vertical="center"/>
    </xf>
    <xf numFmtId="43" fontId="27" fillId="15" borderId="2" xfId="1" applyFont="1" applyFill="1" applyBorder="1" applyAlignment="1">
      <alignment horizontal="center" vertical="center"/>
    </xf>
    <xf numFmtId="43" fontId="27" fillId="15" borderId="2" xfId="0" applyNumberFormat="1" applyFont="1" applyFill="1" applyBorder="1" applyAlignment="1">
      <alignment horizontal="center" vertical="center"/>
    </xf>
    <xf numFmtId="14" fontId="26" fillId="15" borderId="2" xfId="0" applyNumberFormat="1" applyFont="1" applyFill="1" applyBorder="1" applyAlignment="1">
      <alignment horizontal="center" vertical="center"/>
    </xf>
    <xf numFmtId="43" fontId="31" fillId="15" borderId="2" xfId="1" applyFont="1" applyFill="1" applyBorder="1" applyAlignment="1">
      <alignment horizontal="center" vertical="center"/>
    </xf>
    <xf numFmtId="43" fontId="31" fillId="15" borderId="2" xfId="0" applyNumberFormat="1" applyFont="1" applyFill="1" applyBorder="1" applyAlignment="1">
      <alignment horizontal="center" vertical="center"/>
    </xf>
    <xf numFmtId="14" fontId="23" fillId="15" borderId="2" xfId="0" applyNumberFormat="1" applyFont="1" applyFill="1" applyBorder="1" applyAlignment="1">
      <alignment horizontal="center" vertical="center"/>
    </xf>
    <xf numFmtId="14" fontId="23" fillId="15" borderId="7" xfId="0" applyNumberFormat="1" applyFont="1" applyFill="1" applyBorder="1" applyAlignment="1">
      <alignment horizontal="center" vertical="center"/>
    </xf>
    <xf numFmtId="0" fontId="3" fillId="15" borderId="0" xfId="0" applyFont="1" applyFill="1"/>
    <xf numFmtId="0" fontId="26" fillId="15" borderId="2" xfId="0" applyNumberFormat="1" applyFont="1" applyFill="1" applyBorder="1" applyAlignment="1">
      <alignment horizontal="center" vertical="center"/>
    </xf>
    <xf numFmtId="14" fontId="26" fillId="15" borderId="7" xfId="0" applyNumberFormat="1" applyFont="1" applyFill="1" applyBorder="1" applyAlignment="1">
      <alignment horizontal="center" vertical="center"/>
    </xf>
    <xf numFmtId="43" fontId="26" fillId="15" borderId="2" xfId="1" applyFont="1" applyFill="1" applyBorder="1" applyAlignment="1">
      <alignment horizontal="center" vertical="center"/>
    </xf>
    <xf numFmtId="43" fontId="30" fillId="15" borderId="2" xfId="0" applyNumberFormat="1" applyFont="1" applyFill="1" applyBorder="1" applyAlignment="1">
      <alignment horizontal="center" vertical="center"/>
    </xf>
    <xf numFmtId="43" fontId="31" fillId="15" borderId="5" xfId="1" applyFont="1" applyFill="1" applyBorder="1" applyAlignment="1">
      <alignment horizontal="center" vertical="center"/>
    </xf>
    <xf numFmtId="43" fontId="31" fillId="15" borderId="5" xfId="0" applyNumberFormat="1" applyFont="1" applyFill="1" applyBorder="1" applyAlignment="1">
      <alignment horizontal="center" vertical="center"/>
    </xf>
    <xf numFmtId="43" fontId="32" fillId="15" borderId="5" xfId="0" applyNumberFormat="1" applyFont="1" applyFill="1" applyBorder="1" applyAlignment="1">
      <alignment horizontal="center" vertical="center"/>
    </xf>
    <xf numFmtId="0" fontId="34" fillId="8" borderId="4" xfId="0" applyFont="1" applyFill="1" applyBorder="1" applyAlignment="1">
      <alignment horizontal="center" vertical="center" wrapText="1"/>
    </xf>
    <xf numFmtId="43" fontId="8" fillId="8" borderId="4" xfId="1" applyFont="1" applyFill="1" applyBorder="1" applyAlignment="1">
      <alignment horizontal="center" vertical="center"/>
    </xf>
    <xf numFmtId="43" fontId="8" fillId="8" borderId="4" xfId="0" applyNumberFormat="1" applyFont="1" applyFill="1" applyBorder="1" applyAlignment="1">
      <alignment horizontal="center" vertical="center"/>
    </xf>
    <xf numFmtId="43" fontId="4" fillId="8" borderId="4" xfId="0" applyNumberFormat="1" applyFont="1" applyFill="1" applyBorder="1" applyAlignment="1">
      <alignment horizontal="center" vertical="center"/>
    </xf>
    <xf numFmtId="1" fontId="19" fillId="8" borderId="4" xfId="1" applyNumberFormat="1" applyFont="1" applyFill="1" applyBorder="1" applyAlignment="1">
      <alignment horizontal="center" vertical="center"/>
    </xf>
    <xf numFmtId="14" fontId="19" fillId="8" borderId="4" xfId="0" applyNumberFormat="1" applyFont="1" applyFill="1" applyBorder="1" applyAlignment="1">
      <alignment horizontal="center" vertical="center"/>
    </xf>
    <xf numFmtId="43" fontId="31" fillId="8" borderId="4" xfId="1" applyFont="1" applyFill="1" applyBorder="1" applyAlignment="1">
      <alignment horizontal="center" vertical="center"/>
    </xf>
    <xf numFmtId="43" fontId="31" fillId="8" borderId="4" xfId="0" applyNumberFormat="1" applyFont="1" applyFill="1" applyBorder="1" applyAlignment="1">
      <alignment horizontal="center" vertical="center"/>
    </xf>
    <xf numFmtId="1" fontId="33" fillId="8" borderId="4" xfId="1" applyNumberFormat="1" applyFont="1" applyFill="1" applyBorder="1" applyAlignment="1">
      <alignment horizontal="center" vertical="center"/>
    </xf>
    <xf numFmtId="14" fontId="33" fillId="8" borderId="14" xfId="0" applyNumberFormat="1" applyFont="1" applyFill="1" applyBorder="1" applyAlignment="1">
      <alignment horizontal="center" vertical="center"/>
    </xf>
    <xf numFmtId="43" fontId="33" fillId="8" borderId="2" xfId="1" applyFont="1" applyFill="1" applyBorder="1" applyAlignment="1">
      <alignment horizontal="center" vertical="center"/>
    </xf>
    <xf numFmtId="43" fontId="23" fillId="8" borderId="2" xfId="1" applyFont="1" applyFill="1" applyBorder="1" applyAlignment="1">
      <alignment horizontal="center" vertical="center"/>
    </xf>
    <xf numFmtId="14" fontId="33" fillId="8" borderId="2" xfId="0" applyNumberFormat="1" applyFont="1" applyFill="1" applyBorder="1" applyAlignment="1">
      <alignment horizontal="center" vertical="center"/>
    </xf>
    <xf numFmtId="0" fontId="3" fillId="8" borderId="0" xfId="0" applyFont="1" applyFill="1"/>
    <xf numFmtId="43" fontId="8" fillId="8" borderId="2" xfId="1" applyFont="1" applyFill="1" applyBorder="1" applyAlignment="1">
      <alignment horizontal="center" vertical="center"/>
    </xf>
    <xf numFmtId="14" fontId="33" fillId="8" borderId="7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top" wrapText="1"/>
    </xf>
    <xf numFmtId="0" fontId="34" fillId="7" borderId="4" xfId="0" applyFont="1" applyFill="1" applyBorder="1" applyAlignment="1">
      <alignment horizontal="center" vertical="center" wrapText="1"/>
    </xf>
    <xf numFmtId="43" fontId="33" fillId="7" borderId="2" xfId="1" applyFont="1" applyFill="1" applyBorder="1" applyAlignment="1">
      <alignment horizontal="center" vertical="center"/>
    </xf>
    <xf numFmtId="43" fontId="23" fillId="7" borderId="2" xfId="1" applyFont="1" applyFill="1" applyBorder="1" applyAlignment="1">
      <alignment horizontal="center" vertical="center"/>
    </xf>
    <xf numFmtId="14" fontId="33" fillId="7" borderId="2" xfId="0" applyNumberFormat="1" applyFont="1" applyFill="1" applyBorder="1" applyAlignment="1">
      <alignment horizontal="center" vertical="center"/>
    </xf>
    <xf numFmtId="0" fontId="3" fillId="7" borderId="0" xfId="0" applyFont="1" applyFill="1"/>
    <xf numFmtId="0" fontId="8" fillId="7" borderId="2" xfId="0" applyFont="1" applyFill="1" applyBorder="1" applyAlignment="1">
      <alignment horizontal="center" vertical="top" wrapText="1"/>
    </xf>
    <xf numFmtId="0" fontId="32" fillId="7" borderId="2" xfId="0" applyFont="1" applyFill="1" applyBorder="1" applyAlignment="1">
      <alignment horizontal="left" vertical="top" wrapText="1"/>
    </xf>
    <xf numFmtId="0" fontId="34" fillId="7" borderId="2" xfId="0" applyFont="1" applyFill="1" applyBorder="1" applyAlignment="1">
      <alignment horizontal="center" vertical="center" wrapText="1"/>
    </xf>
    <xf numFmtId="43" fontId="8" fillId="7" borderId="2" xfId="1" applyFont="1" applyFill="1" applyBorder="1" applyAlignment="1">
      <alignment horizontal="center" vertical="center"/>
    </xf>
    <xf numFmtId="43" fontId="8" fillId="7" borderId="2" xfId="0" applyNumberFormat="1" applyFont="1" applyFill="1" applyBorder="1" applyAlignment="1">
      <alignment horizontal="center" vertical="center"/>
    </xf>
    <xf numFmtId="43" fontId="4" fillId="7" borderId="2" xfId="0" applyNumberFormat="1" applyFont="1" applyFill="1" applyBorder="1" applyAlignment="1">
      <alignment horizontal="center" vertical="center"/>
    </xf>
    <xf numFmtId="1" fontId="19" fillId="7" borderId="2" xfId="1" applyNumberFormat="1" applyFont="1" applyFill="1" applyBorder="1" applyAlignment="1">
      <alignment horizontal="center" vertical="center"/>
    </xf>
    <xf numFmtId="14" fontId="19" fillId="7" borderId="2" xfId="0" applyNumberFormat="1" applyFont="1" applyFill="1" applyBorder="1" applyAlignment="1">
      <alignment horizontal="center" vertical="center"/>
    </xf>
    <xf numFmtId="43" fontId="31" fillId="7" borderId="2" xfId="1" applyFont="1" applyFill="1" applyBorder="1" applyAlignment="1">
      <alignment horizontal="center" vertical="center"/>
    </xf>
    <xf numFmtId="43" fontId="31" fillId="7" borderId="2" xfId="0" applyNumberFormat="1" applyFont="1" applyFill="1" applyBorder="1" applyAlignment="1">
      <alignment horizontal="center" vertical="center"/>
    </xf>
    <xf numFmtId="43" fontId="32" fillId="7" borderId="2" xfId="0" applyNumberFormat="1" applyFont="1" applyFill="1" applyBorder="1" applyAlignment="1">
      <alignment horizontal="center" vertical="center"/>
    </xf>
    <xf numFmtId="1" fontId="33" fillId="7" borderId="2" xfId="1" applyNumberFormat="1" applyFont="1" applyFill="1" applyBorder="1" applyAlignment="1">
      <alignment horizontal="center" vertical="center"/>
    </xf>
    <xf numFmtId="0" fontId="33" fillId="7" borderId="2" xfId="0" applyNumberFormat="1" applyFont="1" applyFill="1" applyBorder="1" applyAlignment="1">
      <alignment horizontal="center" vertical="center"/>
    </xf>
    <xf numFmtId="14" fontId="33" fillId="7" borderId="7" xfId="0" applyNumberFormat="1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top" wrapText="1"/>
    </xf>
    <xf numFmtId="43" fontId="8" fillId="7" borderId="15" xfId="1" applyFont="1" applyFill="1" applyBorder="1" applyAlignment="1">
      <alignment horizontal="center" vertical="center"/>
    </xf>
    <xf numFmtId="43" fontId="8" fillId="7" borderId="15" xfId="0" applyNumberFormat="1" applyFont="1" applyFill="1" applyBorder="1" applyAlignment="1">
      <alignment horizontal="center" vertical="center"/>
    </xf>
    <xf numFmtId="43" fontId="4" fillId="7" borderId="15" xfId="0" applyNumberFormat="1" applyFont="1" applyFill="1" applyBorder="1" applyAlignment="1">
      <alignment horizontal="center" vertical="center"/>
    </xf>
    <xf numFmtId="1" fontId="19" fillId="7" borderId="15" xfId="1" applyNumberFormat="1" applyFont="1" applyFill="1" applyBorder="1" applyAlignment="1">
      <alignment horizontal="center" vertical="center"/>
    </xf>
    <xf numFmtId="14" fontId="19" fillId="7" borderId="15" xfId="0" applyNumberFormat="1" applyFont="1" applyFill="1" applyBorder="1" applyAlignment="1">
      <alignment horizontal="center" vertical="center"/>
    </xf>
    <xf numFmtId="43" fontId="31" fillId="7" borderId="15" xfId="1" applyFont="1" applyFill="1" applyBorder="1" applyAlignment="1">
      <alignment horizontal="center" vertical="center"/>
    </xf>
    <xf numFmtId="43" fontId="31" fillId="7" borderId="15" xfId="0" applyNumberFormat="1" applyFont="1" applyFill="1" applyBorder="1" applyAlignment="1">
      <alignment horizontal="center" vertical="center"/>
    </xf>
    <xf numFmtId="43" fontId="32" fillId="7" borderId="15" xfId="0" applyNumberFormat="1" applyFont="1" applyFill="1" applyBorder="1" applyAlignment="1">
      <alignment horizontal="center" vertical="center"/>
    </xf>
    <xf numFmtId="1" fontId="33" fillId="7" borderId="15" xfId="1" applyNumberFormat="1" applyFont="1" applyFill="1" applyBorder="1" applyAlignment="1">
      <alignment horizontal="center" vertical="center"/>
    </xf>
    <xf numFmtId="14" fontId="33" fillId="7" borderId="15" xfId="0" applyNumberFormat="1" applyFont="1" applyFill="1" applyBorder="1" applyAlignment="1">
      <alignment horizontal="center" vertical="center"/>
    </xf>
    <xf numFmtId="1" fontId="8" fillId="7" borderId="2" xfId="1" applyNumberFormat="1" applyFont="1" applyFill="1" applyBorder="1" applyAlignment="1">
      <alignment horizontal="center" vertical="center"/>
    </xf>
    <xf numFmtId="14" fontId="8" fillId="7" borderId="2" xfId="0" applyNumberFormat="1" applyFont="1" applyFill="1" applyBorder="1" applyAlignment="1">
      <alignment horizontal="center" vertical="center"/>
    </xf>
    <xf numFmtId="1" fontId="33" fillId="13" borderId="27" xfId="1" applyNumberFormat="1" applyFont="1" applyFill="1" applyBorder="1" applyAlignment="1">
      <alignment horizontal="center" vertical="center"/>
    </xf>
    <xf numFmtId="43" fontId="8" fillId="15" borderId="4" xfId="1" applyFont="1" applyFill="1" applyBorder="1" applyAlignment="1">
      <alignment horizontal="center" vertical="center"/>
    </xf>
    <xf numFmtId="43" fontId="8" fillId="15" borderId="4" xfId="0" applyNumberFormat="1" applyFont="1" applyFill="1" applyBorder="1" applyAlignment="1">
      <alignment horizontal="center" vertical="center"/>
    </xf>
    <xf numFmtId="43" fontId="4" fillId="15" borderId="4" xfId="0" applyNumberFormat="1" applyFont="1" applyFill="1" applyBorder="1" applyAlignment="1">
      <alignment horizontal="center" vertical="center"/>
    </xf>
    <xf numFmtId="1" fontId="19" fillId="15" borderId="4" xfId="1" applyNumberFormat="1" applyFont="1" applyFill="1" applyBorder="1" applyAlignment="1">
      <alignment horizontal="center" vertical="center"/>
    </xf>
    <xf numFmtId="14" fontId="19" fillId="15" borderId="4" xfId="0" applyNumberFormat="1" applyFont="1" applyFill="1" applyBorder="1" applyAlignment="1">
      <alignment horizontal="center" vertical="center"/>
    </xf>
    <xf numFmtId="43" fontId="31" fillId="15" borderId="4" xfId="1" applyFont="1" applyFill="1" applyBorder="1" applyAlignment="1">
      <alignment horizontal="center" vertical="center"/>
    </xf>
    <xf numFmtId="43" fontId="31" fillId="15" borderId="4" xfId="0" applyNumberFormat="1" applyFont="1" applyFill="1" applyBorder="1" applyAlignment="1">
      <alignment horizontal="center" vertical="center"/>
    </xf>
    <xf numFmtId="1" fontId="33" fillId="15" borderId="4" xfId="1" applyNumberFormat="1" applyFont="1" applyFill="1" applyBorder="1" applyAlignment="1">
      <alignment horizontal="center" vertical="center"/>
    </xf>
    <xf numFmtId="14" fontId="33" fillId="15" borderId="14" xfId="0" applyNumberFormat="1" applyFont="1" applyFill="1" applyBorder="1" applyAlignment="1">
      <alignment horizontal="center" vertical="center"/>
    </xf>
    <xf numFmtId="43" fontId="8" fillId="15" borderId="2" xfId="1" applyFont="1" applyFill="1" applyBorder="1" applyAlignment="1">
      <alignment horizontal="center" vertical="center"/>
    </xf>
    <xf numFmtId="0" fontId="33" fillId="15" borderId="2" xfId="0" applyNumberFormat="1" applyFont="1" applyFill="1" applyBorder="1" applyAlignment="1">
      <alignment horizontal="center" vertical="center"/>
    </xf>
    <xf numFmtId="14" fontId="33" fillId="15" borderId="7" xfId="0" applyNumberFormat="1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vertical="top" wrapText="1"/>
    </xf>
    <xf numFmtId="0" fontId="9" fillId="15" borderId="3" xfId="0" applyFont="1" applyFill="1" applyBorder="1" applyAlignment="1">
      <alignment vertical="top" wrapText="1"/>
    </xf>
    <xf numFmtId="0" fontId="8" fillId="15" borderId="6" xfId="0" applyFont="1" applyFill="1" applyBorder="1" applyAlignment="1">
      <alignment horizontal="center" vertical="top" wrapText="1"/>
    </xf>
    <xf numFmtId="1" fontId="8" fillId="15" borderId="2" xfId="1" applyNumberFormat="1" applyFont="1" applyFill="1" applyBorder="1" applyAlignment="1">
      <alignment horizontal="center" vertical="center"/>
    </xf>
    <xf numFmtId="14" fontId="8" fillId="15" borderId="2" xfId="0" applyNumberFormat="1" applyFont="1" applyFill="1" applyBorder="1" applyAlignment="1">
      <alignment horizontal="center" vertical="center"/>
    </xf>
    <xf numFmtId="43" fontId="8" fillId="16" borderId="4" xfId="1" applyFont="1" applyFill="1" applyBorder="1" applyAlignment="1">
      <alignment horizontal="center" vertical="center"/>
    </xf>
    <xf numFmtId="43" fontId="8" fillId="16" borderId="2" xfId="1" applyFont="1" applyFill="1" applyBorder="1" applyAlignment="1">
      <alignment horizontal="center" vertical="center"/>
    </xf>
    <xf numFmtId="43" fontId="23" fillId="16" borderId="2" xfId="1" applyFont="1" applyFill="1" applyBorder="1" applyAlignment="1">
      <alignment horizontal="center" vertical="center"/>
    </xf>
    <xf numFmtId="14" fontId="8" fillId="16" borderId="2" xfId="0" applyNumberFormat="1" applyFont="1" applyFill="1" applyBorder="1" applyAlignment="1">
      <alignment horizontal="center" vertical="center"/>
    </xf>
    <xf numFmtId="43" fontId="31" fillId="14" borderId="4" xfId="1" applyFont="1" applyFill="1" applyBorder="1" applyAlignment="1">
      <alignment horizontal="center" vertical="center"/>
    </xf>
    <xf numFmtId="43" fontId="31" fillId="14" borderId="4" xfId="0" applyNumberFormat="1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top" wrapText="1"/>
    </xf>
    <xf numFmtId="0" fontId="32" fillId="11" borderId="2" xfId="0" applyFont="1" applyFill="1" applyBorder="1" applyAlignment="1">
      <alignment horizontal="left" vertical="center" wrapText="1"/>
    </xf>
    <xf numFmtId="43" fontId="8" fillId="11" borderId="2" xfId="0" applyNumberFormat="1" applyFont="1" applyFill="1" applyBorder="1" applyAlignment="1">
      <alignment horizontal="center" vertical="center"/>
    </xf>
    <xf numFmtId="43" fontId="4" fillId="11" borderId="2" xfId="0" applyNumberFormat="1" applyFont="1" applyFill="1" applyBorder="1" applyAlignment="1">
      <alignment horizontal="center" vertical="center"/>
    </xf>
    <xf numFmtId="1" fontId="19" fillId="11" borderId="2" xfId="1" applyNumberFormat="1" applyFont="1" applyFill="1" applyBorder="1" applyAlignment="1">
      <alignment horizontal="center" vertical="center"/>
    </xf>
    <xf numFmtId="14" fontId="19" fillId="11" borderId="2" xfId="0" applyNumberFormat="1" applyFont="1" applyFill="1" applyBorder="1" applyAlignment="1">
      <alignment horizontal="center" vertical="center"/>
    </xf>
    <xf numFmtId="43" fontId="31" fillId="11" borderId="2" xfId="1" applyFont="1" applyFill="1" applyBorder="1" applyAlignment="1">
      <alignment horizontal="center" vertical="center"/>
    </xf>
    <xf numFmtId="43" fontId="31" fillId="11" borderId="2" xfId="0" applyNumberFormat="1" applyFont="1" applyFill="1" applyBorder="1" applyAlignment="1">
      <alignment horizontal="center" vertical="center"/>
    </xf>
    <xf numFmtId="43" fontId="32" fillId="11" borderId="2" xfId="0" applyNumberFormat="1" applyFont="1" applyFill="1" applyBorder="1" applyAlignment="1">
      <alignment horizontal="center" vertical="center"/>
    </xf>
    <xf numFmtId="1" fontId="33" fillId="11" borderId="2" xfId="1" applyNumberFormat="1" applyFont="1" applyFill="1" applyBorder="1" applyAlignment="1">
      <alignment horizontal="center" vertical="center"/>
    </xf>
    <xf numFmtId="14" fontId="33" fillId="11" borderId="2" xfId="0" applyNumberFormat="1" applyFont="1" applyFill="1" applyBorder="1" applyAlignment="1">
      <alignment horizontal="center" vertical="center"/>
    </xf>
    <xf numFmtId="0" fontId="33" fillId="11" borderId="2" xfId="0" applyNumberFormat="1" applyFont="1" applyFill="1" applyBorder="1" applyAlignment="1">
      <alignment horizontal="center" vertical="center"/>
    </xf>
    <xf numFmtId="14" fontId="33" fillId="11" borderId="7" xfId="0" applyNumberFormat="1" applyFont="1" applyFill="1" applyBorder="1" applyAlignment="1">
      <alignment horizontal="center" vertical="center"/>
    </xf>
    <xf numFmtId="43" fontId="33" fillId="11" borderId="2" xfId="1" applyFont="1" applyFill="1" applyBorder="1" applyAlignment="1">
      <alignment horizontal="center" vertical="center"/>
    </xf>
    <xf numFmtId="1" fontId="8" fillId="11" borderId="2" xfId="1" applyNumberFormat="1" applyFont="1" applyFill="1" applyBorder="1" applyAlignment="1">
      <alignment horizontal="center" vertical="center"/>
    </xf>
    <xf numFmtId="1" fontId="33" fillId="2" borderId="2" xfId="1" applyNumberFormat="1" applyFont="1" applyFill="1" applyBorder="1" applyAlignment="1">
      <alignment horizontal="center" vertical="center"/>
    </xf>
    <xf numFmtId="43" fontId="31" fillId="2" borderId="15" xfId="1" applyFont="1" applyFill="1" applyBorder="1" applyAlignment="1">
      <alignment horizontal="center" vertical="center"/>
    </xf>
    <xf numFmtId="43" fontId="31" fillId="2" borderId="15" xfId="0" applyNumberFormat="1" applyFont="1" applyFill="1" applyBorder="1" applyAlignment="1">
      <alignment horizontal="center" vertical="center"/>
    </xf>
    <xf numFmtId="43" fontId="32" fillId="2" borderId="15" xfId="0" applyNumberFormat="1" applyFont="1" applyFill="1" applyBorder="1" applyAlignment="1">
      <alignment horizontal="center" vertical="center"/>
    </xf>
    <xf numFmtId="1" fontId="33" fillId="2" borderId="15" xfId="1" applyNumberFormat="1" applyFont="1" applyFill="1" applyBorder="1" applyAlignment="1">
      <alignment horizontal="center" vertical="center"/>
    </xf>
    <xf numFmtId="14" fontId="33" fillId="2" borderId="15" xfId="0" applyNumberFormat="1" applyFont="1" applyFill="1" applyBorder="1" applyAlignment="1">
      <alignment horizontal="center" vertical="center"/>
    </xf>
    <xf numFmtId="43" fontId="23" fillId="6" borderId="2" xfId="1" applyFont="1" applyFill="1" applyBorder="1" applyAlignment="1">
      <alignment horizontal="center" vertical="center"/>
    </xf>
    <xf numFmtId="43" fontId="8" fillId="6" borderId="2" xfId="1" applyFont="1" applyFill="1" applyBorder="1" applyAlignment="1">
      <alignment horizontal="center" vertical="center"/>
    </xf>
    <xf numFmtId="49" fontId="8" fillId="10" borderId="15" xfId="1" applyNumberFormat="1" applyFont="1" applyFill="1" applyBorder="1" applyAlignment="1">
      <alignment horizontal="center" vertical="center"/>
    </xf>
    <xf numFmtId="14" fontId="8" fillId="10" borderId="16" xfId="0" applyNumberFormat="1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 vertical="center" wrapText="1"/>
    </xf>
    <xf numFmtId="43" fontId="4" fillId="5" borderId="4" xfId="0" applyNumberFormat="1" applyFont="1" applyFill="1" applyBorder="1" applyAlignment="1">
      <alignment horizontal="center" vertical="center"/>
    </xf>
    <xf numFmtId="1" fontId="19" fillId="5" borderId="4" xfId="1" applyNumberFormat="1" applyFont="1" applyFill="1" applyBorder="1" applyAlignment="1">
      <alignment horizontal="center" vertical="center"/>
    </xf>
    <xf numFmtId="14" fontId="19" fillId="5" borderId="4" xfId="0" applyNumberFormat="1" applyFont="1" applyFill="1" applyBorder="1" applyAlignment="1">
      <alignment horizontal="center" vertical="center"/>
    </xf>
    <xf numFmtId="43" fontId="31" fillId="5" borderId="4" xfId="1" applyFont="1" applyFill="1" applyBorder="1" applyAlignment="1">
      <alignment horizontal="center" vertical="center"/>
    </xf>
    <xf numFmtId="43" fontId="31" fillId="5" borderId="4" xfId="0" applyNumberFormat="1" applyFont="1" applyFill="1" applyBorder="1" applyAlignment="1">
      <alignment horizontal="center" vertical="center"/>
    </xf>
    <xf numFmtId="1" fontId="33" fillId="5" borderId="4" xfId="1" applyNumberFormat="1" applyFont="1" applyFill="1" applyBorder="1" applyAlignment="1">
      <alignment horizontal="center" vertical="center"/>
    </xf>
    <xf numFmtId="14" fontId="33" fillId="5" borderId="14" xfId="0" applyNumberFormat="1" applyFont="1" applyFill="1" applyBorder="1" applyAlignment="1">
      <alignment horizontal="center" vertical="center"/>
    </xf>
    <xf numFmtId="43" fontId="23" fillId="5" borderId="2" xfId="1" applyFont="1" applyFill="1" applyBorder="1" applyAlignment="1">
      <alignment horizontal="center" vertical="center"/>
    </xf>
    <xf numFmtId="14" fontId="33" fillId="5" borderId="2" xfId="0" applyNumberFormat="1" applyFont="1" applyFill="1" applyBorder="1" applyAlignment="1">
      <alignment horizontal="center" vertical="center"/>
    </xf>
    <xf numFmtId="0" fontId="3" fillId="5" borderId="0" xfId="0" applyFont="1" applyFill="1"/>
    <xf numFmtId="14" fontId="33" fillId="5" borderId="7" xfId="0" applyNumberFormat="1" applyFont="1" applyFill="1" applyBorder="1" applyAlignment="1">
      <alignment horizontal="center" vertical="center"/>
    </xf>
    <xf numFmtId="43" fontId="32" fillId="5" borderId="10" xfId="0" applyNumberFormat="1" applyFont="1" applyFill="1" applyBorder="1" applyAlignment="1">
      <alignment horizontal="center" vertical="center"/>
    </xf>
    <xf numFmtId="43" fontId="32" fillId="8" borderId="10" xfId="0" applyNumberFormat="1" applyFont="1" applyFill="1" applyBorder="1" applyAlignment="1">
      <alignment horizontal="center" vertical="center"/>
    </xf>
    <xf numFmtId="43" fontId="32" fillId="8" borderId="4" xfId="0" applyNumberFormat="1" applyFont="1" applyFill="1" applyBorder="1" applyAlignment="1">
      <alignment horizontal="center" vertical="center"/>
    </xf>
    <xf numFmtId="14" fontId="8" fillId="8" borderId="7" xfId="0" applyNumberFormat="1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 wrapText="1"/>
    </xf>
    <xf numFmtId="0" fontId="32" fillId="17" borderId="4" xfId="0" applyFont="1" applyFill="1" applyBorder="1" applyAlignment="1">
      <alignment horizontal="left" vertical="center" wrapText="1"/>
    </xf>
    <xf numFmtId="0" fontId="34" fillId="17" borderId="4" xfId="0" applyFont="1" applyFill="1" applyBorder="1" applyAlignment="1">
      <alignment horizontal="center" vertical="center" wrapText="1"/>
    </xf>
    <xf numFmtId="43" fontId="8" fillId="17" borderId="4" xfId="1" applyFont="1" applyFill="1" applyBorder="1" applyAlignment="1">
      <alignment horizontal="center" vertical="center"/>
    </xf>
    <xf numFmtId="43" fontId="8" fillId="17" borderId="4" xfId="0" applyNumberFormat="1" applyFont="1" applyFill="1" applyBorder="1" applyAlignment="1">
      <alignment horizontal="center" vertical="center"/>
    </xf>
    <xf numFmtId="43" fontId="4" fillId="17" borderId="4" xfId="0" applyNumberFormat="1" applyFont="1" applyFill="1" applyBorder="1" applyAlignment="1">
      <alignment horizontal="center" vertical="center"/>
    </xf>
    <xf numFmtId="1" fontId="19" fillId="17" borderId="4" xfId="1" applyNumberFormat="1" applyFont="1" applyFill="1" applyBorder="1" applyAlignment="1">
      <alignment horizontal="center" vertical="center"/>
    </xf>
    <xf numFmtId="14" fontId="19" fillId="17" borderId="4" xfId="0" applyNumberFormat="1" applyFont="1" applyFill="1" applyBorder="1" applyAlignment="1">
      <alignment horizontal="center" vertical="center"/>
    </xf>
    <xf numFmtId="43" fontId="31" fillId="17" borderId="4" xfId="1" applyFont="1" applyFill="1" applyBorder="1" applyAlignment="1">
      <alignment horizontal="center" vertical="center"/>
    </xf>
    <xf numFmtId="43" fontId="31" fillId="17" borderId="4" xfId="0" applyNumberFormat="1" applyFont="1" applyFill="1" applyBorder="1" applyAlignment="1">
      <alignment horizontal="center" vertical="center"/>
    </xf>
    <xf numFmtId="1" fontId="33" fillId="17" borderId="4" xfId="1" applyNumberFormat="1" applyFont="1" applyFill="1" applyBorder="1" applyAlignment="1">
      <alignment horizontal="center" vertical="center"/>
    </xf>
    <xf numFmtId="14" fontId="33" fillId="17" borderId="4" xfId="0" applyNumberFormat="1" applyFont="1" applyFill="1" applyBorder="1" applyAlignment="1">
      <alignment horizontal="center" vertical="center"/>
    </xf>
    <xf numFmtId="0" fontId="33" fillId="17" borderId="4" xfId="0" applyNumberFormat="1" applyFont="1" applyFill="1" applyBorder="1" applyAlignment="1">
      <alignment horizontal="center" vertical="center"/>
    </xf>
    <xf numFmtId="14" fontId="33" fillId="17" borderId="14" xfId="0" applyNumberFormat="1" applyFont="1" applyFill="1" applyBorder="1" applyAlignment="1">
      <alignment horizontal="center" vertical="center"/>
    </xf>
    <xf numFmtId="43" fontId="33" fillId="17" borderId="2" xfId="1" applyFont="1" applyFill="1" applyBorder="1" applyAlignment="1">
      <alignment horizontal="center" vertical="center"/>
    </xf>
    <xf numFmtId="43" fontId="23" fillId="17" borderId="2" xfId="1" applyFont="1" applyFill="1" applyBorder="1" applyAlignment="1">
      <alignment horizontal="center" vertical="center"/>
    </xf>
    <xf numFmtId="14" fontId="33" fillId="17" borderId="2" xfId="0" applyNumberFormat="1" applyFont="1" applyFill="1" applyBorder="1" applyAlignment="1">
      <alignment horizontal="center" vertical="center"/>
    </xf>
    <xf numFmtId="0" fontId="3" fillId="17" borderId="0" xfId="0" applyFont="1" applyFill="1" applyBorder="1"/>
    <xf numFmtId="0" fontId="8" fillId="17" borderId="2" xfId="0" applyFont="1" applyFill="1" applyBorder="1" applyAlignment="1">
      <alignment horizontal="center" vertical="center" wrapText="1"/>
    </xf>
    <xf numFmtId="0" fontId="32" fillId="17" borderId="2" xfId="0" applyFont="1" applyFill="1" applyBorder="1" applyAlignment="1">
      <alignment horizontal="left" vertical="center" wrapText="1"/>
    </xf>
    <xf numFmtId="0" fontId="34" fillId="17" borderId="2" xfId="0" applyFont="1" applyFill="1" applyBorder="1" applyAlignment="1">
      <alignment horizontal="center" vertical="center" wrapText="1"/>
    </xf>
    <xf numFmtId="43" fontId="8" fillId="17" borderId="2" xfId="1" applyFont="1" applyFill="1" applyBorder="1" applyAlignment="1">
      <alignment horizontal="center" vertical="center"/>
    </xf>
    <xf numFmtId="43" fontId="8" fillId="17" borderId="2" xfId="0" applyNumberFormat="1" applyFont="1" applyFill="1" applyBorder="1" applyAlignment="1">
      <alignment horizontal="center" vertical="center"/>
    </xf>
    <xf numFmtId="43" fontId="4" fillId="17" borderId="2" xfId="0" applyNumberFormat="1" applyFont="1" applyFill="1" applyBorder="1" applyAlignment="1">
      <alignment horizontal="center" vertical="center"/>
    </xf>
    <xf numFmtId="1" fontId="19" fillId="17" borderId="2" xfId="1" applyNumberFormat="1" applyFont="1" applyFill="1" applyBorder="1" applyAlignment="1">
      <alignment horizontal="center" vertical="center"/>
    </xf>
    <xf numFmtId="14" fontId="19" fillId="17" borderId="2" xfId="0" applyNumberFormat="1" applyFont="1" applyFill="1" applyBorder="1" applyAlignment="1">
      <alignment horizontal="center" vertical="center"/>
    </xf>
    <xf numFmtId="43" fontId="31" fillId="17" borderId="2" xfId="1" applyFont="1" applyFill="1" applyBorder="1" applyAlignment="1">
      <alignment horizontal="center" vertical="center"/>
    </xf>
    <xf numFmtId="43" fontId="31" fillId="17" borderId="2" xfId="0" applyNumberFormat="1" applyFont="1" applyFill="1" applyBorder="1" applyAlignment="1">
      <alignment horizontal="center" vertical="center"/>
    </xf>
    <xf numFmtId="1" fontId="33" fillId="17" borderId="2" xfId="1" applyNumberFormat="1" applyFont="1" applyFill="1" applyBorder="1" applyAlignment="1">
      <alignment horizontal="center" vertical="center"/>
    </xf>
    <xf numFmtId="0" fontId="33" fillId="17" borderId="2" xfId="0" applyNumberFormat="1" applyFont="1" applyFill="1" applyBorder="1" applyAlignment="1">
      <alignment horizontal="center" vertical="center"/>
    </xf>
    <xf numFmtId="14" fontId="33" fillId="17" borderId="7" xfId="0" applyNumberFormat="1" applyFont="1" applyFill="1" applyBorder="1" applyAlignment="1">
      <alignment horizontal="center" vertical="center"/>
    </xf>
    <xf numFmtId="43" fontId="32" fillId="17" borderId="2" xfId="0" applyNumberFormat="1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left" vertical="center" wrapText="1"/>
    </xf>
    <xf numFmtId="43" fontId="8" fillId="17" borderId="15" xfId="1" applyFont="1" applyFill="1" applyBorder="1" applyAlignment="1">
      <alignment horizontal="center" vertical="center"/>
    </xf>
    <xf numFmtId="43" fontId="8" fillId="17" borderId="15" xfId="0" applyNumberFormat="1" applyFont="1" applyFill="1" applyBorder="1" applyAlignment="1">
      <alignment horizontal="center" vertical="center"/>
    </xf>
    <xf numFmtId="43" fontId="4" fillId="17" borderId="15" xfId="0" applyNumberFormat="1" applyFont="1" applyFill="1" applyBorder="1" applyAlignment="1">
      <alignment horizontal="center" vertical="center"/>
    </xf>
    <xf numFmtId="1" fontId="19" fillId="17" borderId="15" xfId="1" applyNumberFormat="1" applyFont="1" applyFill="1" applyBorder="1" applyAlignment="1">
      <alignment horizontal="center" vertical="center"/>
    </xf>
    <xf numFmtId="14" fontId="19" fillId="17" borderId="15" xfId="0" applyNumberFormat="1" applyFont="1" applyFill="1" applyBorder="1" applyAlignment="1">
      <alignment horizontal="center" vertical="center"/>
    </xf>
    <xf numFmtId="43" fontId="31" fillId="17" borderId="15" xfId="1" applyFont="1" applyFill="1" applyBorder="1" applyAlignment="1">
      <alignment horizontal="center" vertical="center"/>
    </xf>
    <xf numFmtId="43" fontId="31" fillId="17" borderId="15" xfId="0" applyNumberFormat="1" applyFont="1" applyFill="1" applyBorder="1" applyAlignment="1">
      <alignment horizontal="center" vertical="center"/>
    </xf>
    <xf numFmtId="43" fontId="32" fillId="17" borderId="15" xfId="0" applyNumberFormat="1" applyFont="1" applyFill="1" applyBorder="1" applyAlignment="1">
      <alignment horizontal="center" vertical="center"/>
    </xf>
    <xf numFmtId="1" fontId="33" fillId="17" borderId="15" xfId="1" applyNumberFormat="1" applyFont="1" applyFill="1" applyBorder="1" applyAlignment="1">
      <alignment horizontal="center" vertical="center"/>
    </xf>
    <xf numFmtId="14" fontId="33" fillId="17" borderId="15" xfId="0" applyNumberFormat="1" applyFont="1" applyFill="1" applyBorder="1" applyAlignment="1">
      <alignment horizontal="center" vertical="center"/>
    </xf>
    <xf numFmtId="0" fontId="33" fillId="17" borderId="15" xfId="0" applyNumberFormat="1" applyFont="1" applyFill="1" applyBorder="1" applyAlignment="1">
      <alignment horizontal="center" vertical="center"/>
    </xf>
    <xf numFmtId="49" fontId="8" fillId="17" borderId="15" xfId="1" applyNumberFormat="1" applyFont="1" applyFill="1" applyBorder="1" applyAlignment="1">
      <alignment horizontal="center" vertical="center"/>
    </xf>
    <xf numFmtId="14" fontId="8" fillId="17" borderId="16" xfId="0" applyNumberFormat="1" applyFont="1" applyFill="1" applyBorder="1" applyAlignment="1">
      <alignment horizontal="center" vertical="center"/>
    </xf>
    <xf numFmtId="14" fontId="8" fillId="17" borderId="2" xfId="0" applyNumberFormat="1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vertical="top" wrapText="1"/>
    </xf>
    <xf numFmtId="0" fontId="9" fillId="17" borderId="3" xfId="0" applyFont="1" applyFill="1" applyBorder="1" applyAlignment="1">
      <alignment vertical="top" wrapText="1"/>
    </xf>
    <xf numFmtId="0" fontId="8" fillId="17" borderId="6" xfId="0" applyFont="1" applyFill="1" applyBorder="1" applyAlignment="1">
      <alignment horizontal="center" vertical="top" wrapText="1"/>
    </xf>
    <xf numFmtId="43" fontId="8" fillId="17" borderId="10" xfId="1" applyFont="1" applyFill="1" applyBorder="1" applyAlignment="1">
      <alignment horizontal="center" vertical="center"/>
    </xf>
    <xf numFmtId="43" fontId="8" fillId="17" borderId="10" xfId="0" applyNumberFormat="1" applyFont="1" applyFill="1" applyBorder="1" applyAlignment="1">
      <alignment horizontal="center" vertical="center"/>
    </xf>
    <xf numFmtId="43" fontId="4" fillId="17" borderId="10" xfId="0" applyNumberFormat="1" applyFont="1" applyFill="1" applyBorder="1" applyAlignment="1">
      <alignment horizontal="center" vertical="center"/>
    </xf>
    <xf numFmtId="1" fontId="19" fillId="17" borderId="10" xfId="1" applyNumberFormat="1" applyFont="1" applyFill="1" applyBorder="1" applyAlignment="1">
      <alignment horizontal="center" vertical="center"/>
    </xf>
    <xf numFmtId="14" fontId="19" fillId="17" borderId="10" xfId="0" applyNumberFormat="1" applyFont="1" applyFill="1" applyBorder="1" applyAlignment="1">
      <alignment horizontal="center" vertical="center"/>
    </xf>
    <xf numFmtId="43" fontId="31" fillId="17" borderId="10" xfId="1" applyFont="1" applyFill="1" applyBorder="1" applyAlignment="1">
      <alignment horizontal="center" vertical="center"/>
    </xf>
    <xf numFmtId="43" fontId="31" fillId="17" borderId="10" xfId="0" applyNumberFormat="1" applyFont="1" applyFill="1" applyBorder="1" applyAlignment="1">
      <alignment horizontal="center" vertical="center"/>
    </xf>
    <xf numFmtId="43" fontId="32" fillId="17" borderId="10" xfId="0" applyNumberFormat="1" applyFont="1" applyFill="1" applyBorder="1" applyAlignment="1">
      <alignment horizontal="center" vertical="center"/>
    </xf>
    <xf numFmtId="1" fontId="33" fillId="17" borderId="10" xfId="1" applyNumberFormat="1" applyFont="1" applyFill="1" applyBorder="1" applyAlignment="1">
      <alignment horizontal="center" vertical="center"/>
    </xf>
    <xf numFmtId="14" fontId="33" fillId="17" borderId="13" xfId="0" applyNumberFormat="1" applyFont="1" applyFill="1" applyBorder="1" applyAlignment="1">
      <alignment horizontal="center" vertical="center"/>
    </xf>
    <xf numFmtId="43" fontId="8" fillId="17" borderId="11" xfId="1" applyFont="1" applyFill="1" applyBorder="1" applyAlignment="1">
      <alignment horizontal="center" vertical="center"/>
    </xf>
    <xf numFmtId="0" fontId="33" fillId="17" borderId="10" xfId="0" applyNumberFormat="1" applyFont="1" applyFill="1" applyBorder="1" applyAlignment="1">
      <alignment horizontal="center" vertical="center"/>
    </xf>
    <xf numFmtId="49" fontId="8" fillId="17" borderId="10" xfId="1" applyNumberFormat="1" applyFont="1" applyFill="1" applyBorder="1" applyAlignment="1">
      <alignment horizontal="center" vertical="center"/>
    </xf>
    <xf numFmtId="14" fontId="8" fillId="17" borderId="13" xfId="0" applyNumberFormat="1" applyFont="1" applyFill="1" applyBorder="1" applyAlignment="1">
      <alignment horizontal="center" vertical="center"/>
    </xf>
    <xf numFmtId="1" fontId="8" fillId="17" borderId="2" xfId="1" applyNumberFormat="1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left" vertical="center" wrapText="1"/>
    </xf>
    <xf numFmtId="0" fontId="34" fillId="10" borderId="4" xfId="0" applyFont="1" applyFill="1" applyBorder="1" applyAlignment="1">
      <alignment horizontal="center" vertical="center" wrapText="1"/>
    </xf>
    <xf numFmtId="43" fontId="8" fillId="10" borderId="4" xfId="1" applyFont="1" applyFill="1" applyBorder="1" applyAlignment="1">
      <alignment horizontal="center" vertical="center"/>
    </xf>
    <xf numFmtId="43" fontId="8" fillId="10" borderId="4" xfId="0" applyNumberFormat="1" applyFont="1" applyFill="1" applyBorder="1" applyAlignment="1">
      <alignment horizontal="center" vertical="center"/>
    </xf>
    <xf numFmtId="43" fontId="4" fillId="10" borderId="4" xfId="0" applyNumberFormat="1" applyFont="1" applyFill="1" applyBorder="1" applyAlignment="1">
      <alignment horizontal="center" vertical="center"/>
    </xf>
    <xf numFmtId="1" fontId="19" fillId="10" borderId="4" xfId="1" applyNumberFormat="1" applyFont="1" applyFill="1" applyBorder="1" applyAlignment="1">
      <alignment horizontal="center" vertical="center"/>
    </xf>
    <xf numFmtId="14" fontId="19" fillId="10" borderId="4" xfId="0" applyNumberFormat="1" applyFont="1" applyFill="1" applyBorder="1" applyAlignment="1">
      <alignment horizontal="center" vertical="center"/>
    </xf>
    <xf numFmtId="43" fontId="31" fillId="10" borderId="4" xfId="1" applyFont="1" applyFill="1" applyBorder="1" applyAlignment="1">
      <alignment horizontal="center" vertical="center"/>
    </xf>
    <xf numFmtId="43" fontId="31" fillId="10" borderId="4" xfId="0" applyNumberFormat="1" applyFont="1" applyFill="1" applyBorder="1" applyAlignment="1">
      <alignment horizontal="center" vertical="center"/>
    </xf>
    <xf numFmtId="43" fontId="32" fillId="10" borderId="4" xfId="0" applyNumberFormat="1" applyFont="1" applyFill="1" applyBorder="1" applyAlignment="1">
      <alignment horizontal="center" vertical="center"/>
    </xf>
    <xf numFmtId="1" fontId="33" fillId="10" borderId="4" xfId="1" applyNumberFormat="1" applyFont="1" applyFill="1" applyBorder="1" applyAlignment="1">
      <alignment horizontal="center" vertical="center"/>
    </xf>
    <xf numFmtId="14" fontId="33" fillId="10" borderId="4" xfId="0" applyNumberFormat="1" applyFont="1" applyFill="1" applyBorder="1" applyAlignment="1">
      <alignment horizontal="center" vertical="center"/>
    </xf>
    <xf numFmtId="0" fontId="33" fillId="10" borderId="4" xfId="0" applyNumberFormat="1" applyFont="1" applyFill="1" applyBorder="1" applyAlignment="1">
      <alignment horizontal="center" vertical="center"/>
    </xf>
    <xf numFmtId="14" fontId="33" fillId="10" borderId="14" xfId="0" applyNumberFormat="1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top" wrapText="1"/>
    </xf>
    <xf numFmtId="43" fontId="8" fillId="18" borderId="27" xfId="1" applyFont="1" applyFill="1" applyBorder="1" applyAlignment="1">
      <alignment horizontal="center" vertical="center"/>
    </xf>
    <xf numFmtId="43" fontId="8" fillId="18" borderId="27" xfId="0" applyNumberFormat="1" applyFont="1" applyFill="1" applyBorder="1" applyAlignment="1">
      <alignment horizontal="center" vertical="center"/>
    </xf>
    <xf numFmtId="43" fontId="4" fillId="18" borderId="27" xfId="0" applyNumberFormat="1" applyFont="1" applyFill="1" applyBorder="1" applyAlignment="1">
      <alignment horizontal="center" vertical="center"/>
    </xf>
    <xf numFmtId="1" fontId="19" fillId="18" borderId="27" xfId="1" applyNumberFormat="1" applyFont="1" applyFill="1" applyBorder="1" applyAlignment="1">
      <alignment horizontal="center" vertical="center"/>
    </xf>
    <xf numFmtId="14" fontId="19" fillId="18" borderId="27" xfId="0" applyNumberFormat="1" applyFont="1" applyFill="1" applyBorder="1" applyAlignment="1">
      <alignment horizontal="center" vertical="center"/>
    </xf>
    <xf numFmtId="43" fontId="31" fillId="18" borderId="27" xfId="1" applyFont="1" applyFill="1" applyBorder="1" applyAlignment="1">
      <alignment horizontal="center" vertical="center"/>
    </xf>
    <xf numFmtId="43" fontId="31" fillId="18" borderId="27" xfId="0" applyNumberFormat="1" applyFont="1" applyFill="1" applyBorder="1" applyAlignment="1">
      <alignment horizontal="center" vertical="center"/>
    </xf>
    <xf numFmtId="43" fontId="32" fillId="18" borderId="27" xfId="0" applyNumberFormat="1" applyFont="1" applyFill="1" applyBorder="1" applyAlignment="1">
      <alignment horizontal="center" vertical="center"/>
    </xf>
    <xf numFmtId="1" fontId="33" fillId="18" borderId="27" xfId="1" applyNumberFormat="1" applyFont="1" applyFill="1" applyBorder="1" applyAlignment="1">
      <alignment horizontal="center" vertical="center"/>
    </xf>
    <xf numFmtId="14" fontId="33" fillId="18" borderId="27" xfId="0" applyNumberFormat="1" applyFont="1" applyFill="1" applyBorder="1" applyAlignment="1">
      <alignment horizontal="center" vertical="center"/>
    </xf>
    <xf numFmtId="14" fontId="33" fillId="18" borderId="41" xfId="0" applyNumberFormat="1" applyFont="1" applyFill="1" applyBorder="1" applyAlignment="1">
      <alignment horizontal="center" vertical="center"/>
    </xf>
    <xf numFmtId="43" fontId="33" fillId="18" borderId="2" xfId="1" applyFont="1" applyFill="1" applyBorder="1" applyAlignment="1">
      <alignment horizontal="center" vertical="center"/>
    </xf>
    <xf numFmtId="43" fontId="23" fillId="18" borderId="2" xfId="1" applyFont="1" applyFill="1" applyBorder="1" applyAlignment="1">
      <alignment horizontal="center" vertical="center"/>
    </xf>
    <xf numFmtId="14" fontId="33" fillId="18" borderId="2" xfId="0" applyNumberFormat="1" applyFont="1" applyFill="1" applyBorder="1" applyAlignment="1">
      <alignment horizontal="center" vertical="center"/>
    </xf>
    <xf numFmtId="43" fontId="27" fillId="18" borderId="27" xfId="0" applyNumberFormat="1" applyFont="1" applyFill="1" applyBorder="1" applyAlignment="1">
      <alignment horizontal="center" vertical="center"/>
    </xf>
    <xf numFmtId="0" fontId="3" fillId="18" borderId="0" xfId="0" applyFont="1" applyFill="1"/>
    <xf numFmtId="43" fontId="8" fillId="18" borderId="2" xfId="1" applyFont="1" applyFill="1" applyBorder="1" applyAlignment="1">
      <alignment horizontal="center" vertical="center"/>
    </xf>
    <xf numFmtId="0" fontId="33" fillId="18" borderId="2" xfId="0" applyNumberFormat="1" applyFont="1" applyFill="1" applyBorder="1" applyAlignment="1">
      <alignment horizontal="center" vertical="center"/>
    </xf>
    <xf numFmtId="14" fontId="33" fillId="18" borderId="7" xfId="0" applyNumberFormat="1" applyFont="1" applyFill="1" applyBorder="1" applyAlignment="1">
      <alignment horizontal="center" vertical="center"/>
    </xf>
    <xf numFmtId="14" fontId="8" fillId="18" borderId="2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vertical="top" wrapText="1"/>
    </xf>
    <xf numFmtId="0" fontId="9" fillId="18" borderId="3" xfId="0" applyFont="1" applyFill="1" applyBorder="1" applyAlignment="1">
      <alignment vertical="top" wrapText="1"/>
    </xf>
    <xf numFmtId="0" fontId="8" fillId="18" borderId="6" xfId="0" applyFont="1" applyFill="1" applyBorder="1" applyAlignment="1">
      <alignment horizontal="center" vertical="top" wrapText="1"/>
    </xf>
    <xf numFmtId="43" fontId="8" fillId="18" borderId="10" xfId="1" applyFont="1" applyFill="1" applyBorder="1" applyAlignment="1">
      <alignment horizontal="center" vertical="center"/>
    </xf>
    <xf numFmtId="43" fontId="8" fillId="18" borderId="10" xfId="0" applyNumberFormat="1" applyFont="1" applyFill="1" applyBorder="1" applyAlignment="1">
      <alignment horizontal="center" vertical="center"/>
    </xf>
    <xf numFmtId="43" fontId="4" fillId="18" borderId="10" xfId="0" applyNumberFormat="1" applyFont="1" applyFill="1" applyBorder="1" applyAlignment="1">
      <alignment horizontal="center" vertical="center"/>
    </xf>
    <xf numFmtId="1" fontId="19" fillId="18" borderId="10" xfId="1" applyNumberFormat="1" applyFont="1" applyFill="1" applyBorder="1" applyAlignment="1">
      <alignment horizontal="center" vertical="center"/>
    </xf>
    <xf numFmtId="14" fontId="19" fillId="18" borderId="10" xfId="0" applyNumberFormat="1" applyFont="1" applyFill="1" applyBorder="1" applyAlignment="1">
      <alignment horizontal="center" vertical="center"/>
    </xf>
    <xf numFmtId="43" fontId="31" fillId="18" borderId="10" xfId="1" applyFont="1" applyFill="1" applyBorder="1" applyAlignment="1">
      <alignment horizontal="center" vertical="center"/>
    </xf>
    <xf numFmtId="43" fontId="31" fillId="18" borderId="10" xfId="0" applyNumberFormat="1" applyFont="1" applyFill="1" applyBorder="1" applyAlignment="1">
      <alignment horizontal="center" vertical="center"/>
    </xf>
    <xf numFmtId="43" fontId="32" fillId="18" borderId="10" xfId="0" applyNumberFormat="1" applyFont="1" applyFill="1" applyBorder="1" applyAlignment="1">
      <alignment horizontal="center" vertical="center"/>
    </xf>
    <xf numFmtId="1" fontId="33" fillId="18" borderId="10" xfId="1" applyNumberFormat="1" applyFont="1" applyFill="1" applyBorder="1" applyAlignment="1">
      <alignment horizontal="center" vertical="center"/>
    </xf>
    <xf numFmtId="49" fontId="8" fillId="18" borderId="10" xfId="1" applyNumberFormat="1" applyFont="1" applyFill="1" applyBorder="1" applyAlignment="1">
      <alignment horizontal="center" vertical="center"/>
    </xf>
    <xf numFmtId="14" fontId="8" fillId="18" borderId="13" xfId="0" applyNumberFormat="1" applyFont="1" applyFill="1" applyBorder="1" applyAlignment="1">
      <alignment horizontal="center" vertical="center"/>
    </xf>
    <xf numFmtId="1" fontId="8" fillId="18" borderId="2" xfId="1" applyNumberFormat="1" applyFont="1" applyFill="1" applyBorder="1" applyAlignment="1">
      <alignment horizontal="center" vertical="center"/>
    </xf>
    <xf numFmtId="43" fontId="32" fillId="13" borderId="2" xfId="0" applyNumberFormat="1" applyFont="1" applyFill="1" applyBorder="1" applyAlignment="1">
      <alignment horizontal="center" vertical="center"/>
    </xf>
    <xf numFmtId="2" fontId="33" fillId="7" borderId="2" xfId="0" applyNumberFormat="1" applyFont="1" applyFill="1" applyBorder="1" applyAlignment="1">
      <alignment horizontal="center" vertical="center"/>
    </xf>
    <xf numFmtId="43" fontId="33" fillId="7" borderId="15" xfId="1" applyFont="1" applyFill="1" applyBorder="1" applyAlignment="1">
      <alignment horizontal="center" vertical="center"/>
    </xf>
    <xf numFmtId="49" fontId="8" fillId="7" borderId="15" xfId="1" applyNumberFormat="1" applyFont="1" applyFill="1" applyBorder="1" applyAlignment="1">
      <alignment horizontal="center" vertical="center"/>
    </xf>
    <xf numFmtId="43" fontId="32" fillId="15" borderId="4" xfId="0" applyNumberFormat="1" applyFont="1" applyFill="1" applyBorder="1" applyAlignment="1">
      <alignment horizontal="center" vertical="center"/>
    </xf>
    <xf numFmtId="0" fontId="33" fillId="15" borderId="29" xfId="0" applyNumberFormat="1" applyFont="1" applyFill="1" applyBorder="1" applyAlignment="1">
      <alignment horizontal="center" vertical="center"/>
    </xf>
    <xf numFmtId="43" fontId="8" fillId="18" borderId="4" xfId="1" applyFont="1" applyFill="1" applyBorder="1" applyAlignment="1">
      <alignment horizontal="center" vertical="top"/>
    </xf>
    <xf numFmtId="43" fontId="8" fillId="18" borderId="2" xfId="0" applyNumberFormat="1" applyFont="1" applyFill="1" applyBorder="1" applyAlignment="1">
      <alignment horizontal="center" vertical="top"/>
    </xf>
    <xf numFmtId="43" fontId="8" fillId="18" borderId="4" xfId="0" applyNumberFormat="1" applyFont="1" applyFill="1" applyBorder="1" applyAlignment="1">
      <alignment horizontal="center" vertical="top"/>
    </xf>
    <xf numFmtId="43" fontId="4" fillId="18" borderId="4" xfId="0" applyNumberFormat="1" applyFont="1" applyFill="1" applyBorder="1" applyAlignment="1">
      <alignment horizontal="center" vertical="center"/>
    </xf>
    <xf numFmtId="1" fontId="19" fillId="18" borderId="4" xfId="1" applyNumberFormat="1" applyFont="1" applyFill="1" applyBorder="1" applyAlignment="1">
      <alignment horizontal="center" vertical="center"/>
    </xf>
    <xf numFmtId="14" fontId="19" fillId="18" borderId="4" xfId="0" applyNumberFormat="1" applyFont="1" applyFill="1" applyBorder="1" applyAlignment="1">
      <alignment horizontal="center" vertical="center"/>
    </xf>
    <xf numFmtId="43" fontId="31" fillId="18" borderId="4" xfId="1" applyFont="1" applyFill="1" applyBorder="1" applyAlignment="1">
      <alignment horizontal="center" vertical="center"/>
    </xf>
    <xf numFmtId="43" fontId="31" fillId="18" borderId="4" xfId="0" applyNumberFormat="1" applyFont="1" applyFill="1" applyBorder="1" applyAlignment="1">
      <alignment horizontal="center" vertical="center"/>
    </xf>
    <xf numFmtId="1" fontId="33" fillId="18" borderId="4" xfId="1" applyNumberFormat="1" applyFont="1" applyFill="1" applyBorder="1" applyAlignment="1">
      <alignment horizontal="center" vertical="center"/>
    </xf>
    <xf numFmtId="14" fontId="33" fillId="18" borderId="14" xfId="0" applyNumberFormat="1" applyFont="1" applyFill="1" applyBorder="1" applyAlignment="1">
      <alignment horizontal="center" vertical="center"/>
    </xf>
    <xf numFmtId="0" fontId="33" fillId="18" borderId="29" xfId="0" applyNumberFormat="1" applyFont="1" applyFill="1" applyBorder="1" applyAlignment="1">
      <alignment horizontal="center" vertical="center"/>
    </xf>
    <xf numFmtId="43" fontId="26" fillId="18" borderId="2" xfId="1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left" vertical="center" wrapText="1"/>
    </xf>
    <xf numFmtId="43" fontId="31" fillId="6" borderId="27" xfId="1" applyFont="1" applyFill="1" applyBorder="1" applyAlignment="1">
      <alignment horizontal="center" vertical="center"/>
    </xf>
    <xf numFmtId="43" fontId="31" fillId="6" borderId="27" xfId="0" applyNumberFormat="1" applyFont="1" applyFill="1" applyBorder="1" applyAlignment="1">
      <alignment horizontal="center" vertical="center"/>
    </xf>
    <xf numFmtId="43" fontId="27" fillId="6" borderId="27" xfId="0" applyNumberFormat="1" applyFont="1" applyFill="1" applyBorder="1" applyAlignment="1">
      <alignment horizontal="center" vertical="center"/>
    </xf>
    <xf numFmtId="43" fontId="32" fillId="6" borderId="27" xfId="0" applyNumberFormat="1" applyFont="1" applyFill="1" applyBorder="1" applyAlignment="1">
      <alignment horizontal="center" vertical="center"/>
    </xf>
    <xf numFmtId="1" fontId="33" fillId="6" borderId="27" xfId="1" applyNumberFormat="1" applyFont="1" applyFill="1" applyBorder="1" applyAlignment="1">
      <alignment horizontal="center" vertical="center"/>
    </xf>
    <xf numFmtId="14" fontId="33" fillId="6" borderId="27" xfId="0" applyNumberFormat="1" applyFont="1" applyFill="1" applyBorder="1" applyAlignment="1">
      <alignment horizontal="center" vertical="center"/>
    </xf>
    <xf numFmtId="0" fontId="33" fillId="6" borderId="27" xfId="0" applyNumberFormat="1" applyFont="1" applyFill="1" applyBorder="1" applyAlignment="1">
      <alignment horizontal="center" vertical="center"/>
    </xf>
    <xf numFmtId="14" fontId="33" fillId="6" borderId="41" xfId="0" applyNumberFormat="1" applyFont="1" applyFill="1" applyBorder="1" applyAlignment="1">
      <alignment horizontal="center" vertical="center"/>
    </xf>
    <xf numFmtId="43" fontId="33" fillId="6" borderId="2" xfId="1" applyFont="1" applyFill="1" applyBorder="1" applyAlignment="1">
      <alignment horizontal="center" vertical="center"/>
    </xf>
    <xf numFmtId="14" fontId="33" fillId="6" borderId="2" xfId="0" applyNumberFormat="1" applyFont="1" applyFill="1" applyBorder="1" applyAlignment="1">
      <alignment horizontal="center" vertical="center"/>
    </xf>
    <xf numFmtId="0" fontId="3" fillId="6" borderId="0" xfId="0" applyFont="1" applyFill="1"/>
    <xf numFmtId="0" fontId="32" fillId="6" borderId="2" xfId="0" applyFont="1" applyFill="1" applyBorder="1" applyAlignment="1">
      <alignment horizontal="left" vertical="center" wrapText="1"/>
    </xf>
    <xf numFmtId="43" fontId="31" fillId="6" borderId="2" xfId="1" applyFont="1" applyFill="1" applyBorder="1" applyAlignment="1">
      <alignment horizontal="center" vertical="center"/>
    </xf>
    <xf numFmtId="43" fontId="31" fillId="6" borderId="2" xfId="0" applyNumberFormat="1" applyFont="1" applyFill="1" applyBorder="1" applyAlignment="1">
      <alignment horizontal="center" vertical="center"/>
    </xf>
    <xf numFmtId="43" fontId="32" fillId="6" borderId="2" xfId="0" applyNumberFormat="1" applyFont="1" applyFill="1" applyBorder="1" applyAlignment="1">
      <alignment horizontal="center" vertical="center"/>
    </xf>
    <xf numFmtId="0" fontId="33" fillId="6" borderId="2" xfId="0" applyNumberFormat="1" applyFont="1" applyFill="1" applyBorder="1" applyAlignment="1">
      <alignment horizontal="center" vertical="center"/>
    </xf>
    <xf numFmtId="14" fontId="33" fillId="6" borderId="7" xfId="0" applyNumberFormat="1" applyFont="1" applyFill="1" applyBorder="1" applyAlignment="1">
      <alignment horizontal="center" vertical="center"/>
    </xf>
    <xf numFmtId="1" fontId="33" fillId="6" borderId="2" xfId="1" applyNumberFormat="1" applyFont="1" applyFill="1" applyBorder="1" applyAlignment="1">
      <alignment horizontal="center" vertical="center"/>
    </xf>
    <xf numFmtId="43" fontId="8" fillId="6" borderId="2" xfId="0" applyNumberFormat="1" applyFont="1" applyFill="1" applyBorder="1" applyAlignment="1">
      <alignment horizontal="center" vertical="center"/>
    </xf>
    <xf numFmtId="43" fontId="4" fillId="6" borderId="2" xfId="0" applyNumberFormat="1" applyFont="1" applyFill="1" applyBorder="1" applyAlignment="1">
      <alignment horizontal="center" vertical="center"/>
    </xf>
    <xf numFmtId="1" fontId="19" fillId="6" borderId="2" xfId="1" applyNumberFormat="1" applyFont="1" applyFill="1" applyBorder="1" applyAlignment="1">
      <alignment horizontal="center" vertical="center"/>
    </xf>
    <xf numFmtId="14" fontId="19" fillId="6" borderId="2" xfId="0" applyNumberFormat="1" applyFont="1" applyFill="1" applyBorder="1" applyAlignment="1">
      <alignment horizontal="center" vertical="center"/>
    </xf>
    <xf numFmtId="43" fontId="8" fillId="15" borderId="15" xfId="0" applyNumberFormat="1" applyFont="1" applyFill="1" applyBorder="1" applyAlignment="1">
      <alignment horizontal="center" vertical="center"/>
    </xf>
    <xf numFmtId="49" fontId="8" fillId="15" borderId="15" xfId="1" applyNumberFormat="1" applyFont="1" applyFill="1" applyBorder="1" applyAlignment="1">
      <alignment horizontal="center" vertical="center"/>
    </xf>
    <xf numFmtId="14" fontId="8" fillId="15" borderId="16" xfId="0" applyNumberFormat="1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 wrapText="1"/>
    </xf>
    <xf numFmtId="0" fontId="32" fillId="10" borderId="27" xfId="0" applyFont="1" applyFill="1" applyBorder="1" applyAlignment="1">
      <alignment horizontal="left" vertical="top" wrapText="1"/>
    </xf>
    <xf numFmtId="0" fontId="34" fillId="10" borderId="27" xfId="0" applyFont="1" applyFill="1" applyBorder="1" applyAlignment="1">
      <alignment horizontal="center" vertical="center" wrapText="1"/>
    </xf>
    <xf numFmtId="43" fontId="8" fillId="10" borderId="27" xfId="1" applyFont="1" applyFill="1" applyBorder="1" applyAlignment="1">
      <alignment horizontal="center" vertical="center"/>
    </xf>
    <xf numFmtId="43" fontId="8" fillId="10" borderId="27" xfId="0" applyNumberFormat="1" applyFont="1" applyFill="1" applyBorder="1" applyAlignment="1">
      <alignment horizontal="center" vertical="center"/>
    </xf>
    <xf numFmtId="43" fontId="4" fillId="10" borderId="27" xfId="0" applyNumberFormat="1" applyFont="1" applyFill="1" applyBorder="1" applyAlignment="1">
      <alignment horizontal="center" vertical="center"/>
    </xf>
    <xf numFmtId="1" fontId="19" fillId="10" borderId="27" xfId="1" applyNumberFormat="1" applyFont="1" applyFill="1" applyBorder="1" applyAlignment="1">
      <alignment horizontal="center" vertical="center"/>
    </xf>
    <xf numFmtId="14" fontId="19" fillId="10" borderId="27" xfId="0" applyNumberFormat="1" applyFont="1" applyFill="1" applyBorder="1" applyAlignment="1">
      <alignment horizontal="center" vertical="center"/>
    </xf>
    <xf numFmtId="43" fontId="32" fillId="10" borderId="27" xfId="0" applyNumberFormat="1" applyFont="1" applyFill="1" applyBorder="1" applyAlignment="1">
      <alignment horizontal="center" vertical="center"/>
    </xf>
    <xf numFmtId="1" fontId="33" fillId="10" borderId="27" xfId="1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top" wrapText="1"/>
    </xf>
    <xf numFmtId="0" fontId="34" fillId="10" borderId="4" xfId="0" applyFont="1" applyFill="1" applyBorder="1" applyAlignment="1">
      <alignment horizontal="center" vertical="center"/>
    </xf>
    <xf numFmtId="43" fontId="32" fillId="10" borderId="10" xfId="0" applyNumberFormat="1" applyFont="1" applyFill="1" applyBorder="1" applyAlignment="1">
      <alignment horizontal="center" vertical="center"/>
    </xf>
    <xf numFmtId="0" fontId="33" fillId="10" borderId="18" xfId="0" applyNumberFormat="1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top" wrapText="1"/>
    </xf>
    <xf numFmtId="0" fontId="34" fillId="10" borderId="15" xfId="0" applyFont="1" applyFill="1" applyBorder="1" applyAlignment="1">
      <alignment horizontal="center" vertical="center"/>
    </xf>
    <xf numFmtId="43" fontId="32" fillId="10" borderId="15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top" wrapText="1"/>
    </xf>
    <xf numFmtId="0" fontId="32" fillId="10" borderId="10" xfId="0" applyFont="1" applyFill="1" applyBorder="1" applyAlignment="1">
      <alignment horizontal="left" vertical="center" wrapText="1"/>
    </xf>
    <xf numFmtId="0" fontId="32" fillId="7" borderId="27" xfId="0" applyFont="1" applyFill="1" applyBorder="1" applyAlignment="1">
      <alignment horizontal="left" vertical="top" wrapText="1"/>
    </xf>
    <xf numFmtId="43" fontId="8" fillId="7" borderId="27" xfId="1" applyFont="1" applyFill="1" applyBorder="1" applyAlignment="1">
      <alignment horizontal="center" vertical="center"/>
    </xf>
    <xf numFmtId="43" fontId="8" fillId="7" borderId="27" xfId="0" applyNumberFormat="1" applyFont="1" applyFill="1" applyBorder="1" applyAlignment="1">
      <alignment horizontal="center" vertical="center"/>
    </xf>
    <xf numFmtId="43" fontId="4" fillId="7" borderId="27" xfId="0" applyNumberFormat="1" applyFont="1" applyFill="1" applyBorder="1" applyAlignment="1">
      <alignment horizontal="center" vertical="center"/>
    </xf>
    <xf numFmtId="1" fontId="19" fillId="7" borderId="27" xfId="1" applyNumberFormat="1" applyFont="1" applyFill="1" applyBorder="1" applyAlignment="1">
      <alignment horizontal="center" vertical="center"/>
    </xf>
    <xf numFmtId="14" fontId="19" fillId="7" borderId="27" xfId="0" applyNumberFormat="1" applyFont="1" applyFill="1" applyBorder="1" applyAlignment="1">
      <alignment horizontal="center" vertical="center"/>
    </xf>
    <xf numFmtId="43" fontId="31" fillId="7" borderId="27" xfId="1" applyFont="1" applyFill="1" applyBorder="1" applyAlignment="1">
      <alignment horizontal="center" vertical="center"/>
    </xf>
    <xf numFmtId="43" fontId="31" fillId="7" borderId="27" xfId="0" applyNumberFormat="1" applyFont="1" applyFill="1" applyBorder="1" applyAlignment="1">
      <alignment horizontal="center" vertical="center"/>
    </xf>
    <xf numFmtId="43" fontId="32" fillId="7" borderId="27" xfId="0" applyNumberFormat="1" applyFont="1" applyFill="1" applyBorder="1" applyAlignment="1">
      <alignment horizontal="center" vertical="center"/>
    </xf>
    <xf numFmtId="1" fontId="33" fillId="7" borderId="27" xfId="1" applyNumberFormat="1" applyFont="1" applyFill="1" applyBorder="1" applyAlignment="1">
      <alignment horizontal="center" vertical="center"/>
    </xf>
    <xf numFmtId="14" fontId="33" fillId="7" borderId="41" xfId="0" applyNumberFormat="1" applyFont="1" applyFill="1" applyBorder="1" applyAlignment="1">
      <alignment horizontal="center" vertical="center"/>
    </xf>
    <xf numFmtId="43" fontId="27" fillId="7" borderId="27" xfId="0" applyNumberFormat="1" applyFont="1" applyFill="1" applyBorder="1" applyAlignment="1">
      <alignment horizontal="center" vertical="center"/>
    </xf>
    <xf numFmtId="43" fontId="8" fillId="15" borderId="15" xfId="1" applyFont="1" applyFill="1" applyBorder="1" applyAlignment="1">
      <alignment horizontal="center" vertical="center"/>
    </xf>
    <xf numFmtId="43" fontId="31" fillId="15" borderId="15" xfId="1" applyFont="1" applyFill="1" applyBorder="1" applyAlignment="1">
      <alignment horizontal="center" vertical="center"/>
    </xf>
    <xf numFmtId="43" fontId="31" fillId="15" borderId="15" xfId="0" applyNumberFormat="1" applyFont="1" applyFill="1" applyBorder="1" applyAlignment="1">
      <alignment horizontal="center" vertical="center"/>
    </xf>
    <xf numFmtId="43" fontId="27" fillId="15" borderId="15" xfId="0" applyNumberFormat="1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 wrapText="1"/>
    </xf>
    <xf numFmtId="0" fontId="32" fillId="5" borderId="27" xfId="0" applyFont="1" applyFill="1" applyBorder="1" applyAlignment="1">
      <alignment horizontal="left" vertical="top" wrapText="1"/>
    </xf>
    <xf numFmtId="0" fontId="34" fillId="5" borderId="27" xfId="0" applyFont="1" applyFill="1" applyBorder="1" applyAlignment="1">
      <alignment horizontal="center" vertical="center" wrapText="1"/>
    </xf>
    <xf numFmtId="43" fontId="8" fillId="5" borderId="27" xfId="1" applyFont="1" applyFill="1" applyBorder="1" applyAlignment="1">
      <alignment horizontal="center" vertical="center"/>
    </xf>
    <xf numFmtId="43" fontId="8" fillId="5" borderId="27" xfId="0" applyNumberFormat="1" applyFont="1" applyFill="1" applyBorder="1" applyAlignment="1">
      <alignment horizontal="center" vertical="center"/>
    </xf>
    <xf numFmtId="43" fontId="4" fillId="5" borderId="27" xfId="0" applyNumberFormat="1" applyFont="1" applyFill="1" applyBorder="1" applyAlignment="1">
      <alignment horizontal="center" vertical="center"/>
    </xf>
    <xf numFmtId="1" fontId="19" fillId="5" borderId="27" xfId="1" applyNumberFormat="1" applyFont="1" applyFill="1" applyBorder="1" applyAlignment="1">
      <alignment horizontal="center" vertical="center"/>
    </xf>
    <xf numFmtId="14" fontId="19" fillId="5" borderId="27" xfId="0" applyNumberFormat="1" applyFont="1" applyFill="1" applyBorder="1" applyAlignment="1">
      <alignment horizontal="center" vertical="center"/>
    </xf>
    <xf numFmtId="43" fontId="31" fillId="5" borderId="27" xfId="1" applyFont="1" applyFill="1" applyBorder="1" applyAlignment="1">
      <alignment horizontal="center" vertical="center"/>
    </xf>
    <xf numFmtId="43" fontId="31" fillId="5" borderId="27" xfId="0" applyNumberFormat="1" applyFont="1" applyFill="1" applyBorder="1" applyAlignment="1">
      <alignment horizontal="center" vertical="center"/>
    </xf>
    <xf numFmtId="43" fontId="32" fillId="5" borderId="27" xfId="0" applyNumberFormat="1" applyFont="1" applyFill="1" applyBorder="1" applyAlignment="1">
      <alignment horizontal="center" vertical="center"/>
    </xf>
    <xf numFmtId="1" fontId="33" fillId="5" borderId="27" xfId="1" applyNumberFormat="1" applyFont="1" applyFill="1" applyBorder="1" applyAlignment="1">
      <alignment horizontal="center" vertical="center"/>
    </xf>
    <xf numFmtId="14" fontId="33" fillId="5" borderId="41" xfId="0" applyNumberFormat="1" applyFont="1" applyFill="1" applyBorder="1" applyAlignment="1">
      <alignment horizontal="center" vertical="center"/>
    </xf>
    <xf numFmtId="43" fontId="34" fillId="5" borderId="27" xfId="0" applyNumberFormat="1" applyFont="1" applyFill="1" applyBorder="1" applyAlignment="1">
      <alignment horizontal="center" vertical="center"/>
    </xf>
    <xf numFmtId="43" fontId="40" fillId="5" borderId="27" xfId="0" applyNumberFormat="1" applyFont="1" applyFill="1" applyBorder="1" applyAlignment="1">
      <alignment horizontal="center" vertical="center"/>
    </xf>
    <xf numFmtId="43" fontId="27" fillId="5" borderId="27" xfId="0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left" vertical="top" wrapText="1"/>
    </xf>
    <xf numFmtId="43" fontId="32" fillId="5" borderId="4" xfId="0" applyNumberFormat="1" applyFont="1" applyFill="1" applyBorder="1" applyAlignment="1">
      <alignment horizontal="center" vertical="center"/>
    </xf>
    <xf numFmtId="43" fontId="31" fillId="5" borderId="2" xfId="1" applyFont="1" applyFill="1" applyBorder="1" applyAlignment="1">
      <alignment horizontal="center" vertical="center"/>
    </xf>
    <xf numFmtId="43" fontId="34" fillId="5" borderId="4" xfId="0" applyNumberFormat="1" applyFont="1" applyFill="1" applyBorder="1" applyAlignment="1">
      <alignment horizontal="center" vertical="center"/>
    </xf>
    <xf numFmtId="43" fontId="40" fillId="5" borderId="4" xfId="0" applyNumberFormat="1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 wrapText="1"/>
    </xf>
    <xf numFmtId="0" fontId="32" fillId="5" borderId="35" xfId="0" applyFont="1" applyFill="1" applyBorder="1" applyAlignment="1">
      <alignment horizontal="left" vertical="top" wrapText="1"/>
    </xf>
    <xf numFmtId="0" fontId="34" fillId="5" borderId="35" xfId="0" applyFont="1" applyFill="1" applyBorder="1" applyAlignment="1">
      <alignment horizontal="center" vertical="center" wrapText="1"/>
    </xf>
    <xf numFmtId="43" fontId="8" fillId="5" borderId="35" xfId="1" applyFont="1" applyFill="1" applyBorder="1" applyAlignment="1">
      <alignment horizontal="center" vertical="center"/>
    </xf>
    <xf numFmtId="43" fontId="8" fillId="5" borderId="35" xfId="0" applyNumberFormat="1" applyFont="1" applyFill="1" applyBorder="1" applyAlignment="1">
      <alignment horizontal="center" vertical="center"/>
    </xf>
    <xf numFmtId="43" fontId="4" fillId="5" borderId="35" xfId="0" applyNumberFormat="1" applyFont="1" applyFill="1" applyBorder="1" applyAlignment="1">
      <alignment horizontal="center" vertical="center"/>
    </xf>
    <xf numFmtId="1" fontId="19" fillId="5" borderId="35" xfId="1" applyNumberFormat="1" applyFont="1" applyFill="1" applyBorder="1" applyAlignment="1">
      <alignment horizontal="center" vertical="center"/>
    </xf>
    <xf numFmtId="14" fontId="19" fillId="5" borderId="35" xfId="0" applyNumberFormat="1" applyFont="1" applyFill="1" applyBorder="1" applyAlignment="1">
      <alignment horizontal="center" vertical="center"/>
    </xf>
    <xf numFmtId="43" fontId="31" fillId="5" borderId="35" xfId="1" applyFont="1" applyFill="1" applyBorder="1" applyAlignment="1">
      <alignment horizontal="center" vertical="center"/>
    </xf>
    <xf numFmtId="43" fontId="31" fillId="5" borderId="35" xfId="0" applyNumberFormat="1" applyFont="1" applyFill="1" applyBorder="1" applyAlignment="1">
      <alignment horizontal="center" vertical="center"/>
    </xf>
    <xf numFmtId="43" fontId="32" fillId="5" borderId="35" xfId="0" applyNumberFormat="1" applyFont="1" applyFill="1" applyBorder="1" applyAlignment="1">
      <alignment horizontal="center" vertical="center"/>
    </xf>
    <xf numFmtId="1" fontId="33" fillId="5" borderId="35" xfId="1" applyNumberFormat="1" applyFont="1" applyFill="1" applyBorder="1" applyAlignment="1">
      <alignment horizontal="center" vertical="center"/>
    </xf>
    <xf numFmtId="14" fontId="33" fillId="5" borderId="36" xfId="0" applyNumberFormat="1" applyFont="1" applyFill="1" applyBorder="1" applyAlignment="1">
      <alignment horizontal="center" vertical="center"/>
    </xf>
    <xf numFmtId="43" fontId="31" fillId="5" borderId="15" xfId="1" applyFont="1" applyFill="1" applyBorder="1" applyAlignment="1">
      <alignment horizontal="center" vertical="center"/>
    </xf>
    <xf numFmtId="43" fontId="34" fillId="5" borderId="35" xfId="0" applyNumberFormat="1" applyFont="1" applyFill="1" applyBorder="1" applyAlignment="1">
      <alignment horizontal="center" vertical="center"/>
    </xf>
    <xf numFmtId="43" fontId="40" fillId="5" borderId="35" xfId="0" applyNumberFormat="1" applyFont="1" applyFill="1" applyBorder="1" applyAlignment="1">
      <alignment horizontal="center" vertical="center"/>
    </xf>
    <xf numFmtId="14" fontId="33" fillId="5" borderId="16" xfId="0" applyNumberFormat="1" applyFont="1" applyFill="1" applyBorder="1" applyAlignment="1">
      <alignment horizontal="center" vertical="center"/>
    </xf>
    <xf numFmtId="43" fontId="27" fillId="5" borderId="35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top" wrapText="1"/>
    </xf>
    <xf numFmtId="0" fontId="9" fillId="5" borderId="3" xfId="0" applyFont="1" applyFill="1" applyBorder="1" applyAlignment="1">
      <alignment vertical="top" wrapText="1"/>
    </xf>
    <xf numFmtId="43" fontId="4" fillId="5" borderId="10" xfId="0" applyNumberFormat="1" applyFont="1" applyFill="1" applyBorder="1" applyAlignment="1">
      <alignment horizontal="center" vertical="center"/>
    </xf>
    <xf numFmtId="1" fontId="19" fillId="5" borderId="10" xfId="1" applyNumberFormat="1" applyFont="1" applyFill="1" applyBorder="1" applyAlignment="1">
      <alignment horizontal="center" vertical="center"/>
    </xf>
    <xf numFmtId="14" fontId="19" fillId="5" borderId="10" xfId="0" applyNumberFormat="1" applyFont="1" applyFill="1" applyBorder="1" applyAlignment="1">
      <alignment horizontal="center" vertical="center"/>
    </xf>
    <xf numFmtId="43" fontId="31" fillId="5" borderId="10" xfId="1" applyFont="1" applyFill="1" applyBorder="1" applyAlignment="1">
      <alignment horizontal="center" vertical="center"/>
    </xf>
    <xf numFmtId="43" fontId="31" fillId="5" borderId="10" xfId="0" applyNumberFormat="1" applyFont="1" applyFill="1" applyBorder="1" applyAlignment="1">
      <alignment horizontal="center" vertical="center"/>
    </xf>
    <xf numFmtId="1" fontId="33" fillId="5" borderId="10" xfId="1" applyNumberFormat="1" applyFont="1" applyFill="1" applyBorder="1" applyAlignment="1">
      <alignment horizontal="center" vertical="center"/>
    </xf>
    <xf numFmtId="14" fontId="33" fillId="5" borderId="13" xfId="0" applyNumberFormat="1" applyFont="1" applyFill="1" applyBorder="1" applyAlignment="1">
      <alignment horizontal="center" vertical="center"/>
    </xf>
    <xf numFmtId="43" fontId="34" fillId="5" borderId="10" xfId="0" applyNumberFormat="1" applyFont="1" applyFill="1" applyBorder="1" applyAlignment="1">
      <alignment horizontal="center" vertical="center"/>
    </xf>
    <xf numFmtId="43" fontId="40" fillId="5" borderId="10" xfId="0" applyNumberFormat="1" applyFont="1" applyFill="1" applyBorder="1" applyAlignment="1">
      <alignment horizontal="center" vertical="center"/>
    </xf>
    <xf numFmtId="1" fontId="8" fillId="5" borderId="2" xfId="1" applyNumberFormat="1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 vertical="center" wrapText="1"/>
    </xf>
    <xf numFmtId="0" fontId="30" fillId="14" borderId="4" xfId="0" applyFont="1" applyFill="1" applyBorder="1" applyAlignment="1">
      <alignment horizontal="left" vertical="center" wrapText="1"/>
    </xf>
    <xf numFmtId="0" fontId="23" fillId="14" borderId="4" xfId="0" applyFont="1" applyFill="1" applyBorder="1" applyAlignment="1">
      <alignment horizontal="center" vertical="center"/>
    </xf>
    <xf numFmtId="43" fontId="27" fillId="14" borderId="4" xfId="1" applyFont="1" applyFill="1" applyBorder="1" applyAlignment="1">
      <alignment vertical="center" wrapText="1"/>
    </xf>
    <xf numFmtId="43" fontId="27" fillId="14" borderId="4" xfId="1" applyFont="1" applyFill="1" applyBorder="1" applyAlignment="1">
      <alignment vertical="center"/>
    </xf>
    <xf numFmtId="43" fontId="27" fillId="14" borderId="4" xfId="1" applyFont="1" applyFill="1" applyBorder="1" applyAlignment="1">
      <alignment horizontal="center" vertical="center"/>
    </xf>
    <xf numFmtId="1" fontId="26" fillId="14" borderId="4" xfId="0" applyNumberFormat="1" applyFont="1" applyFill="1" applyBorder="1" applyAlignment="1">
      <alignment horizontal="center" vertical="center"/>
    </xf>
    <xf numFmtId="14" fontId="26" fillId="14" borderId="4" xfId="0" applyNumberFormat="1" applyFont="1" applyFill="1" applyBorder="1" applyAlignment="1">
      <alignment horizontal="center" vertical="center"/>
    </xf>
    <xf numFmtId="2" fontId="27" fillId="14" borderId="4" xfId="0" applyNumberFormat="1" applyFont="1" applyFill="1" applyBorder="1" applyAlignment="1">
      <alignment vertical="center" wrapText="1"/>
    </xf>
    <xf numFmtId="2" fontId="27" fillId="14" borderId="4" xfId="0" applyNumberFormat="1" applyFont="1" applyFill="1" applyBorder="1" applyAlignment="1">
      <alignment vertical="center"/>
    </xf>
    <xf numFmtId="43" fontId="27" fillId="14" borderId="4" xfId="0" applyNumberFormat="1" applyFont="1" applyFill="1" applyBorder="1" applyAlignment="1">
      <alignment horizontal="center" vertical="center"/>
    </xf>
    <xf numFmtId="1" fontId="23" fillId="14" borderId="4" xfId="0" applyNumberFormat="1" applyFont="1" applyFill="1" applyBorder="1" applyAlignment="1">
      <alignment horizontal="center" vertical="center"/>
    </xf>
    <xf numFmtId="14" fontId="23" fillId="14" borderId="4" xfId="0" applyNumberFormat="1" applyFont="1" applyFill="1" applyBorder="1" applyAlignment="1">
      <alignment horizontal="center" vertical="center"/>
    </xf>
    <xf numFmtId="0" fontId="23" fillId="14" borderId="4" xfId="0" applyNumberFormat="1" applyFont="1" applyFill="1" applyBorder="1" applyAlignment="1">
      <alignment horizontal="center" vertical="center"/>
    </xf>
    <xf numFmtId="14" fontId="23" fillId="14" borderId="14" xfId="0" applyNumberFormat="1" applyFont="1" applyFill="1" applyBorder="1" applyAlignment="1">
      <alignment horizontal="center" vertical="center"/>
    </xf>
    <xf numFmtId="49" fontId="8" fillId="7" borderId="2" xfId="1" applyNumberFormat="1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top" wrapText="1"/>
    </xf>
    <xf numFmtId="14" fontId="33" fillId="7" borderId="27" xfId="0" applyNumberFormat="1" applyFont="1" applyFill="1" applyBorder="1" applyAlignment="1">
      <alignment horizontal="center" vertical="center"/>
    </xf>
    <xf numFmtId="0" fontId="33" fillId="7" borderId="27" xfId="0" applyNumberFormat="1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vertical="top" wrapText="1"/>
    </xf>
    <xf numFmtId="0" fontId="9" fillId="7" borderId="15" xfId="0" applyFont="1" applyFill="1" applyBorder="1" applyAlignment="1">
      <alignment vertical="top" wrapText="1"/>
    </xf>
    <xf numFmtId="43" fontId="32" fillId="18" borderId="4" xfId="0" applyNumberFormat="1" applyFont="1" applyFill="1" applyBorder="1" applyAlignment="1">
      <alignment horizontal="center" vertical="center"/>
    </xf>
    <xf numFmtId="49" fontId="8" fillId="10" borderId="2" xfId="1" applyNumberFormat="1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vertical="top" wrapText="1"/>
    </xf>
    <xf numFmtId="0" fontId="9" fillId="10" borderId="15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/>
    </xf>
    <xf numFmtId="0" fontId="17" fillId="10" borderId="29" xfId="0" applyFont="1" applyFill="1" applyBorder="1" applyAlignment="1">
      <alignment horizontal="center" vertical="center"/>
    </xf>
    <xf numFmtId="0" fontId="17" fillId="10" borderId="39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5" borderId="34" xfId="0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43" fontId="30" fillId="11" borderId="24" xfId="0" applyNumberFormat="1" applyFont="1" applyFill="1" applyBorder="1" applyAlignment="1">
      <alignment horizontal="center" vertical="center"/>
    </xf>
    <xf numFmtId="43" fontId="30" fillId="11" borderId="38" xfId="0" applyNumberFormat="1" applyFont="1" applyFill="1" applyBorder="1" applyAlignment="1">
      <alignment horizontal="center" vertical="center"/>
    </xf>
    <xf numFmtId="43" fontId="30" fillId="16" borderId="24" xfId="0" applyNumberFormat="1" applyFont="1" applyFill="1" applyBorder="1" applyAlignment="1">
      <alignment horizontal="center" vertical="center"/>
    </xf>
    <xf numFmtId="43" fontId="30" fillId="17" borderId="32" xfId="0" applyNumberFormat="1" applyFont="1" applyFill="1" applyBorder="1" applyAlignment="1">
      <alignment horizontal="center" vertical="center"/>
    </xf>
    <xf numFmtId="43" fontId="30" fillId="17" borderId="24" xfId="0" applyNumberFormat="1" applyFont="1" applyFill="1" applyBorder="1" applyAlignment="1">
      <alignment horizontal="center" vertical="center"/>
    </xf>
    <xf numFmtId="43" fontId="30" fillId="17" borderId="38" xfId="0" applyNumberFormat="1" applyFont="1" applyFill="1" applyBorder="1" applyAlignment="1">
      <alignment horizontal="center" vertical="center"/>
    </xf>
    <xf numFmtId="43" fontId="30" fillId="18" borderId="32" xfId="0" applyNumberFormat="1" applyFont="1" applyFill="1" applyBorder="1" applyAlignment="1">
      <alignment horizontal="center" vertical="center"/>
    </xf>
    <xf numFmtId="43" fontId="30" fillId="18" borderId="24" xfId="0" applyNumberFormat="1" applyFont="1" applyFill="1" applyBorder="1" applyAlignment="1">
      <alignment horizontal="center" vertical="center"/>
    </xf>
    <xf numFmtId="43" fontId="30" fillId="7" borderId="28" xfId="0" applyNumberFormat="1" applyFont="1" applyFill="1" applyBorder="1" applyAlignment="1">
      <alignment horizontal="center" vertical="center"/>
    </xf>
    <xf numFmtId="43" fontId="30" fillId="7" borderId="21" xfId="0" applyNumberFormat="1" applyFont="1" applyFill="1" applyBorder="1" applyAlignment="1">
      <alignment horizontal="center" vertical="center"/>
    </xf>
    <xf numFmtId="43" fontId="30" fillId="7" borderId="22" xfId="0" applyNumberFormat="1" applyFont="1" applyFill="1" applyBorder="1" applyAlignment="1">
      <alignment horizontal="center" vertical="center"/>
    </xf>
    <xf numFmtId="43" fontId="30" fillId="18" borderId="23" xfId="0" applyNumberFormat="1" applyFont="1" applyFill="1" applyBorder="1" applyAlignment="1">
      <alignment horizontal="center" vertical="center"/>
    </xf>
    <xf numFmtId="43" fontId="30" fillId="18" borderId="38" xfId="0" applyNumberFormat="1" applyFont="1" applyFill="1" applyBorder="1" applyAlignment="1">
      <alignment horizontal="center" vertical="center"/>
    </xf>
    <xf numFmtId="43" fontId="30" fillId="10" borderId="28" xfId="0" applyNumberFormat="1" applyFont="1" applyFill="1" applyBorder="1" applyAlignment="1">
      <alignment horizontal="center" vertical="center"/>
    </xf>
    <xf numFmtId="43" fontId="30" fillId="10" borderId="21" xfId="0" applyNumberFormat="1" applyFont="1" applyFill="1" applyBorder="1" applyAlignment="1">
      <alignment horizontal="center" vertical="center"/>
    </xf>
    <xf numFmtId="43" fontId="30" fillId="10" borderId="22" xfId="0" applyNumberFormat="1" applyFont="1" applyFill="1" applyBorder="1" applyAlignment="1">
      <alignment horizontal="center" vertical="center"/>
    </xf>
    <xf numFmtId="43" fontId="30" fillId="6" borderId="32" xfId="0" applyNumberFormat="1" applyFont="1" applyFill="1" applyBorder="1" applyAlignment="1">
      <alignment horizontal="center" vertical="center"/>
    </xf>
    <xf numFmtId="43" fontId="30" fillId="6" borderId="24" xfId="0" applyNumberFormat="1" applyFont="1" applyFill="1" applyBorder="1" applyAlignment="1">
      <alignment horizontal="center" vertical="center"/>
    </xf>
    <xf numFmtId="43" fontId="30" fillId="14" borderId="24" xfId="0" applyNumberFormat="1" applyFont="1" applyFill="1" applyBorder="1" applyAlignment="1">
      <alignment horizontal="center" vertical="center"/>
    </xf>
    <xf numFmtId="43" fontId="30" fillId="14" borderId="38" xfId="0" applyNumberFormat="1" applyFont="1" applyFill="1" applyBorder="1" applyAlignment="1">
      <alignment horizontal="center" vertical="center"/>
    </xf>
    <xf numFmtId="43" fontId="30" fillId="10" borderId="32" xfId="0" applyNumberFormat="1" applyFont="1" applyFill="1" applyBorder="1" applyAlignment="1">
      <alignment horizontal="center" vertical="center"/>
    </xf>
    <xf numFmtId="43" fontId="30" fillId="10" borderId="24" xfId="0" applyNumberFormat="1" applyFont="1" applyFill="1" applyBorder="1" applyAlignment="1">
      <alignment horizontal="center" vertical="center"/>
    </xf>
    <xf numFmtId="43" fontId="30" fillId="10" borderId="38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43" fontId="30" fillId="8" borderId="32" xfId="0" applyNumberFormat="1" applyFont="1" applyFill="1" applyBorder="1" applyAlignment="1">
      <alignment horizontal="center" vertical="center"/>
    </xf>
    <xf numFmtId="43" fontId="30" fillId="8" borderId="24" xfId="0" applyNumberFormat="1" applyFont="1" applyFill="1" applyBorder="1" applyAlignment="1">
      <alignment horizontal="center" vertical="center"/>
    </xf>
    <xf numFmtId="43" fontId="30" fillId="5" borderId="32" xfId="0" applyNumberFormat="1" applyFont="1" applyFill="1" applyBorder="1" applyAlignment="1">
      <alignment horizontal="center" vertical="center"/>
    </xf>
    <xf numFmtId="43" fontId="30" fillId="5" borderId="24" xfId="0" applyNumberFormat="1" applyFont="1" applyFill="1" applyBorder="1" applyAlignment="1">
      <alignment horizontal="center" vertical="center"/>
    </xf>
    <xf numFmtId="43" fontId="30" fillId="5" borderId="38" xfId="0" applyNumberFormat="1" applyFont="1" applyFill="1" applyBorder="1" applyAlignment="1">
      <alignment horizontal="center" vertical="center"/>
    </xf>
    <xf numFmtId="43" fontId="30" fillId="15" borderId="32" xfId="0" applyNumberFormat="1" applyFont="1" applyFill="1" applyBorder="1" applyAlignment="1">
      <alignment horizontal="center" vertical="center"/>
    </xf>
    <xf numFmtId="43" fontId="30" fillId="15" borderId="24" xfId="0" applyNumberFormat="1" applyFont="1" applyFill="1" applyBorder="1" applyAlignment="1">
      <alignment horizontal="center" vertical="center"/>
    </xf>
    <xf numFmtId="43" fontId="30" fillId="15" borderId="38" xfId="0" applyNumberFormat="1" applyFont="1" applyFill="1" applyBorder="1" applyAlignment="1">
      <alignment horizontal="center" vertical="center"/>
    </xf>
    <xf numFmtId="0" fontId="0" fillId="14" borderId="33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9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43" fontId="30" fillId="10" borderId="27" xfId="0" applyNumberFormat="1" applyFont="1" applyFill="1" applyBorder="1" applyAlignment="1">
      <alignment horizontal="center" vertical="center"/>
    </xf>
    <xf numFmtId="43" fontId="30" fillId="10" borderId="2" xfId="0" applyNumberFormat="1" applyFont="1" applyFill="1" applyBorder="1" applyAlignment="1">
      <alignment horizontal="center" vertical="center"/>
    </xf>
    <xf numFmtId="43" fontId="30" fillId="13" borderId="27" xfId="0" applyNumberFormat="1" applyFont="1" applyFill="1" applyBorder="1" applyAlignment="1">
      <alignment horizontal="center" vertical="center"/>
    </xf>
    <xf numFmtId="43" fontId="30" fillId="13" borderId="2" xfId="0" applyNumberFormat="1" applyFont="1" applyFill="1" applyBorder="1" applyAlignment="1">
      <alignment horizontal="center" vertical="center"/>
    </xf>
    <xf numFmtId="43" fontId="32" fillId="11" borderId="2" xfId="0" applyNumberFormat="1" applyFont="1" applyFill="1" applyBorder="1" applyAlignment="1">
      <alignment horizontal="center" vertical="center"/>
    </xf>
    <xf numFmtId="43" fontId="49" fillId="0" borderId="2" xfId="0" applyNumberFormat="1" applyFont="1" applyFill="1" applyBorder="1" applyAlignment="1"/>
    <xf numFmtId="0" fontId="17" fillId="18" borderId="17" xfId="0" applyFont="1" applyFill="1" applyBorder="1" applyAlignment="1">
      <alignment horizontal="center" vertical="center"/>
    </xf>
    <xf numFmtId="43" fontId="32" fillId="17" borderId="4" xfId="0" applyNumberFormat="1" applyFont="1" applyFill="1" applyBorder="1" applyAlignment="1">
      <alignment horizontal="center" vertical="center"/>
    </xf>
    <xf numFmtId="43" fontId="32" fillId="17" borderId="2" xfId="0" applyNumberFormat="1" applyFont="1" applyFill="1" applyBorder="1" applyAlignment="1">
      <alignment horizontal="center" vertical="center"/>
    </xf>
    <xf numFmtId="43" fontId="50" fillId="0" borderId="2" xfId="0" applyNumberFormat="1" applyFont="1" applyFill="1" applyBorder="1" applyAlignment="1"/>
    <xf numFmtId="43" fontId="49" fillId="0" borderId="2" xfId="0" applyNumberFormat="1" applyFont="1" applyFill="1" applyBorder="1" applyAlignment="1">
      <alignment horizontal="left"/>
    </xf>
    <xf numFmtId="43" fontId="43" fillId="0" borderId="2" xfId="1" applyFont="1" applyFill="1" applyBorder="1" applyAlignment="1">
      <alignment horizontal="center" vertical="center"/>
    </xf>
    <xf numFmtId="43" fontId="46" fillId="0" borderId="2" xfId="1" applyFont="1" applyFill="1" applyBorder="1" applyAlignment="1">
      <alignment horizontal="center" vertical="center"/>
    </xf>
    <xf numFmtId="43" fontId="43" fillId="0" borderId="7" xfId="1" applyFont="1" applyFill="1" applyBorder="1" applyAlignment="1">
      <alignment horizontal="center" vertical="center"/>
    </xf>
    <xf numFmtId="43" fontId="43" fillId="0" borderId="3" xfId="1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43" fillId="0" borderId="7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43" fontId="44" fillId="0" borderId="2" xfId="1" applyFont="1" applyFill="1" applyBorder="1" applyAlignment="1">
      <alignment horizontal="center" vertical="center"/>
    </xf>
    <xf numFmtId="43" fontId="46" fillId="0" borderId="7" xfId="1" applyFont="1" applyFill="1" applyBorder="1" applyAlignment="1">
      <alignment horizontal="center" vertical="center"/>
    </xf>
    <xf numFmtId="43" fontId="46" fillId="0" borderId="3" xfId="1" applyFont="1" applyFill="1" applyBorder="1" applyAlignment="1">
      <alignment horizontal="center" vertical="center"/>
    </xf>
    <xf numFmtId="43" fontId="43" fillId="0" borderId="2" xfId="1" applyFont="1" applyFill="1" applyBorder="1" applyAlignment="1">
      <alignment horizontal="right" vertical="center"/>
    </xf>
    <xf numFmtId="43" fontId="45" fillId="0" borderId="2" xfId="1" applyFont="1" applyFill="1" applyBorder="1" applyAlignment="1">
      <alignment horizontal="right" vertical="center"/>
    </xf>
    <xf numFmtId="43" fontId="43" fillId="0" borderId="2" xfId="1" applyFont="1" applyFill="1" applyBorder="1" applyAlignment="1">
      <alignment horizontal="left" vertical="center"/>
    </xf>
    <xf numFmtId="43" fontId="45" fillId="0" borderId="2" xfId="1" applyNumberFormat="1" applyFont="1" applyFill="1" applyBorder="1" applyAlignment="1">
      <alignment horizontal="right" vertical="center"/>
    </xf>
    <xf numFmtId="0" fontId="45" fillId="0" borderId="2" xfId="1" applyNumberFormat="1" applyFont="1" applyFill="1" applyBorder="1" applyAlignment="1">
      <alignment horizontal="right" vertical="center"/>
    </xf>
    <xf numFmtId="43" fontId="32" fillId="13" borderId="27" xfId="0" applyNumberFormat="1" applyFont="1" applyFill="1" applyBorder="1" applyAlignment="1">
      <alignment horizontal="center" vertical="center"/>
    </xf>
    <xf numFmtId="43" fontId="32" fillId="13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43" fontId="30" fillId="13" borderId="32" xfId="0" applyNumberFormat="1" applyFont="1" applyFill="1" applyBorder="1" applyAlignment="1">
      <alignment horizontal="center" vertical="center"/>
    </xf>
    <xf numFmtId="43" fontId="30" fillId="13" borderId="24" xfId="0" applyNumberFormat="1" applyFont="1" applyFill="1" applyBorder="1" applyAlignment="1">
      <alignment horizontal="center" vertical="center"/>
    </xf>
    <xf numFmtId="43" fontId="30" fillId="13" borderId="38" xfId="0" applyNumberFormat="1" applyFont="1" applyFill="1" applyBorder="1" applyAlignment="1">
      <alignment horizontal="center" vertical="center"/>
    </xf>
    <xf numFmtId="43" fontId="32" fillId="10" borderId="10" xfId="0" applyNumberFormat="1" applyFont="1" applyFill="1" applyBorder="1" applyAlignment="1">
      <alignment horizontal="center" vertical="center"/>
    </xf>
    <xf numFmtId="43" fontId="32" fillId="10" borderId="4" xfId="0" applyNumberFormat="1" applyFont="1" applyFill="1" applyBorder="1" applyAlignment="1">
      <alignment horizontal="center" vertical="center"/>
    </xf>
    <xf numFmtId="43" fontId="32" fillId="10" borderId="2" xfId="0" applyNumberFormat="1" applyFont="1" applyFill="1" applyBorder="1" applyAlignment="1">
      <alignment horizontal="center" vertical="center"/>
    </xf>
    <xf numFmtId="43" fontId="32" fillId="10" borderId="15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40" xfId="0" applyFont="1" applyFill="1" applyBorder="1" applyAlignment="1">
      <alignment horizontal="center" vertical="center" wrapText="1"/>
    </xf>
    <xf numFmtId="43" fontId="30" fillId="14" borderId="4" xfId="0" applyNumberFormat="1" applyFont="1" applyFill="1" applyBorder="1" applyAlignment="1">
      <alignment horizontal="center" vertical="center"/>
    </xf>
    <xf numFmtId="43" fontId="30" fillId="14" borderId="2" xfId="0" applyNumberFormat="1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9" xfId="0" applyFont="1" applyFill="1" applyBorder="1" applyAlignment="1">
      <alignment horizontal="center" vertical="center"/>
    </xf>
    <xf numFmtId="43" fontId="32" fillId="15" borderId="2" xfId="0" applyNumberFormat="1" applyFont="1" applyFill="1" applyBorder="1" applyAlignment="1">
      <alignment horizontal="center" vertical="center"/>
    </xf>
    <xf numFmtId="43" fontId="30" fillId="15" borderId="27" xfId="0" applyNumberFormat="1" applyFont="1" applyFill="1" applyBorder="1" applyAlignment="1">
      <alignment horizontal="center" vertical="center"/>
    </xf>
    <xf numFmtId="43" fontId="30" fillId="15" borderId="2" xfId="0" applyNumberFormat="1" applyFont="1" applyFill="1" applyBorder="1" applyAlignment="1">
      <alignment horizontal="center" vertical="center"/>
    </xf>
    <xf numFmtId="43" fontId="27" fillId="14" borderId="4" xfId="0" applyNumberFormat="1" applyFont="1" applyFill="1" applyBorder="1" applyAlignment="1">
      <alignment horizontal="center" vertical="center"/>
    </xf>
    <xf numFmtId="43" fontId="27" fillId="14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43" fontId="31" fillId="10" borderId="5" xfId="1" applyFont="1" applyFill="1" applyBorder="1" applyAlignment="1">
      <alignment horizontal="center" vertical="center"/>
    </xf>
    <xf numFmtId="43" fontId="31" fillId="10" borderId="5" xfId="0" applyNumberFormat="1" applyFont="1" applyFill="1" applyBorder="1" applyAlignment="1">
      <alignment horizontal="center" vertical="center"/>
    </xf>
    <xf numFmtId="43" fontId="30" fillId="10" borderId="5" xfId="0" applyNumberFormat="1" applyFont="1" applyFill="1" applyBorder="1" applyAlignment="1">
      <alignment horizontal="center" vertical="center"/>
    </xf>
    <xf numFmtId="43" fontId="27" fillId="10" borderId="5" xfId="1" applyFont="1" applyFill="1" applyBorder="1" applyAlignment="1">
      <alignment horizontal="center" vertical="center"/>
    </xf>
    <xf numFmtId="43" fontId="27" fillId="10" borderId="5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left" vertical="center" wrapText="1"/>
    </xf>
    <xf numFmtId="0" fontId="37" fillId="2" borderId="2" xfId="0" applyFont="1" applyFill="1" applyBorder="1" applyAlignment="1">
      <alignment horizontal="center" vertical="center"/>
    </xf>
    <xf numFmtId="43" fontId="35" fillId="2" borderId="2" xfId="1" applyFont="1" applyFill="1" applyBorder="1" applyAlignment="1">
      <alignment vertical="center" wrapText="1"/>
    </xf>
    <xf numFmtId="43" fontId="35" fillId="2" borderId="2" xfId="1" applyFont="1" applyFill="1" applyBorder="1" applyAlignment="1">
      <alignment vertical="center"/>
    </xf>
    <xf numFmtId="43" fontId="35" fillId="2" borderId="2" xfId="1" applyFont="1" applyFill="1" applyBorder="1" applyAlignment="1">
      <alignment horizontal="center" vertical="center"/>
    </xf>
    <xf numFmtId="43" fontId="35" fillId="2" borderId="2" xfId="0" applyNumberFormat="1" applyFont="1" applyFill="1" applyBorder="1" applyAlignment="1">
      <alignment horizontal="center" vertical="center"/>
    </xf>
    <xf numFmtId="43" fontId="30" fillId="2" borderId="2" xfId="0" applyNumberFormat="1" applyFont="1" applyFill="1" applyBorder="1" applyAlignment="1">
      <alignment vertical="center"/>
    </xf>
    <xf numFmtId="1" fontId="38" fillId="2" borderId="2" xfId="0" applyNumberFormat="1" applyFont="1" applyFill="1" applyBorder="1" applyAlignment="1">
      <alignment horizontal="center" vertical="center"/>
    </xf>
    <xf numFmtId="14" fontId="38" fillId="2" borderId="2" xfId="0" applyNumberFormat="1" applyFont="1" applyFill="1" applyBorder="1" applyAlignment="1">
      <alignment horizontal="center" vertical="center"/>
    </xf>
    <xf numFmtId="43" fontId="32" fillId="2" borderId="2" xfId="0" applyNumberFormat="1" applyFont="1" applyFill="1" applyBorder="1" applyAlignment="1">
      <alignment horizontal="center" vertical="center"/>
    </xf>
    <xf numFmtId="14" fontId="34" fillId="2" borderId="2" xfId="0" applyNumberFormat="1" applyFont="1" applyFill="1" applyBorder="1" applyAlignment="1">
      <alignment horizontal="center" vertical="center"/>
    </xf>
    <xf numFmtId="43" fontId="34" fillId="2" borderId="2" xfId="1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35" fillId="2" borderId="27" xfId="0" applyFont="1" applyFill="1" applyBorder="1" applyAlignment="1">
      <alignment horizontal="center" vertical="center" wrapText="1"/>
    </xf>
    <xf numFmtId="0" fontId="36" fillId="2" borderId="27" xfId="0" applyFont="1" applyFill="1" applyBorder="1" applyAlignment="1">
      <alignment horizontal="left" vertical="center" wrapText="1"/>
    </xf>
    <xf numFmtId="0" fontId="37" fillId="2" borderId="27" xfId="0" applyFont="1" applyFill="1" applyBorder="1" applyAlignment="1">
      <alignment horizontal="center" vertical="center"/>
    </xf>
    <xf numFmtId="43" fontId="35" fillId="2" borderId="27" xfId="1" applyFont="1" applyFill="1" applyBorder="1" applyAlignment="1">
      <alignment vertical="center" wrapText="1"/>
    </xf>
    <xf numFmtId="43" fontId="35" fillId="2" borderId="27" xfId="1" applyFont="1" applyFill="1" applyBorder="1" applyAlignment="1">
      <alignment vertical="center"/>
    </xf>
    <xf numFmtId="43" fontId="35" fillId="2" borderId="27" xfId="1" applyFont="1" applyFill="1" applyBorder="1" applyAlignment="1">
      <alignment horizontal="center" vertical="center"/>
    </xf>
    <xf numFmtId="43" fontId="35" fillId="2" borderId="27" xfId="0" applyNumberFormat="1" applyFont="1" applyFill="1" applyBorder="1" applyAlignment="1">
      <alignment horizontal="center" vertical="center"/>
    </xf>
    <xf numFmtId="43" fontId="30" fillId="2" borderId="27" xfId="0" applyNumberFormat="1" applyFont="1" applyFill="1" applyBorder="1" applyAlignment="1">
      <alignment vertical="center"/>
    </xf>
    <xf numFmtId="1" fontId="38" fillId="2" borderId="27" xfId="0" applyNumberFormat="1" applyFont="1" applyFill="1" applyBorder="1" applyAlignment="1">
      <alignment horizontal="center" vertical="center"/>
    </xf>
    <xf numFmtId="14" fontId="38" fillId="2" borderId="27" xfId="0" applyNumberFormat="1" applyFont="1" applyFill="1" applyBorder="1" applyAlignment="1">
      <alignment horizontal="center" vertical="center"/>
    </xf>
    <xf numFmtId="43" fontId="32" fillId="2" borderId="27" xfId="0" applyNumberFormat="1" applyFont="1" applyFill="1" applyBorder="1" applyAlignment="1">
      <alignment horizontal="center" vertical="center"/>
    </xf>
    <xf numFmtId="43" fontId="30" fillId="2" borderId="28" xfId="0" applyNumberFormat="1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43" fontId="30" fillId="2" borderId="21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 wrapText="1"/>
    </xf>
    <xf numFmtId="0" fontId="36" fillId="2" borderId="15" xfId="0" applyFont="1" applyFill="1" applyBorder="1" applyAlignment="1">
      <alignment horizontal="left" vertical="center" wrapText="1"/>
    </xf>
    <xf numFmtId="0" fontId="37" fillId="2" borderId="15" xfId="0" applyFont="1" applyFill="1" applyBorder="1" applyAlignment="1">
      <alignment horizontal="center" vertical="center"/>
    </xf>
    <xf numFmtId="43" fontId="35" fillId="2" borderId="15" xfId="1" applyFont="1" applyFill="1" applyBorder="1" applyAlignment="1">
      <alignment vertical="center" wrapText="1"/>
    </xf>
    <xf numFmtId="43" fontId="35" fillId="2" borderId="15" xfId="1" applyFont="1" applyFill="1" applyBorder="1" applyAlignment="1">
      <alignment vertical="center"/>
    </xf>
    <xf numFmtId="43" fontId="35" fillId="2" borderId="15" xfId="1" applyFont="1" applyFill="1" applyBorder="1" applyAlignment="1">
      <alignment horizontal="center" vertical="center"/>
    </xf>
    <xf numFmtId="43" fontId="35" fillId="2" borderId="15" xfId="0" applyNumberFormat="1" applyFont="1" applyFill="1" applyBorder="1" applyAlignment="1">
      <alignment horizontal="center" vertical="center"/>
    </xf>
    <xf numFmtId="43" fontId="30" fillId="2" borderId="15" xfId="0" applyNumberFormat="1" applyFont="1" applyFill="1" applyBorder="1" applyAlignment="1">
      <alignment vertical="center"/>
    </xf>
    <xf numFmtId="1" fontId="38" fillId="2" borderId="15" xfId="0" applyNumberFormat="1" applyFont="1" applyFill="1" applyBorder="1" applyAlignment="1">
      <alignment horizontal="center" vertical="center"/>
    </xf>
    <xf numFmtId="14" fontId="38" fillId="2" borderId="15" xfId="0" applyNumberFormat="1" applyFont="1" applyFill="1" applyBorder="1" applyAlignment="1">
      <alignment horizontal="center" vertical="center"/>
    </xf>
    <xf numFmtId="43" fontId="30" fillId="2" borderId="22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43" fontId="31" fillId="5" borderId="5" xfId="1" applyFont="1" applyFill="1" applyBorder="1" applyAlignment="1">
      <alignment horizontal="center" vertical="center"/>
    </xf>
    <xf numFmtId="43" fontId="8" fillId="5" borderId="15" xfId="1" applyFont="1" applyFill="1" applyBorder="1" applyAlignment="1">
      <alignment horizontal="center" vertical="center"/>
    </xf>
    <xf numFmtId="43" fontId="8" fillId="5" borderId="5" xfId="1" applyFont="1" applyFill="1" applyBorder="1" applyAlignment="1">
      <alignment horizontal="center" vertical="center"/>
    </xf>
    <xf numFmtId="43" fontId="27" fillId="5" borderId="10" xfId="1" applyFont="1" applyFill="1" applyBorder="1" applyAlignment="1">
      <alignment vertical="center" wrapText="1"/>
    </xf>
    <xf numFmtId="43" fontId="27" fillId="5" borderId="35" xfId="1" applyFont="1" applyFill="1" applyBorder="1" applyAlignment="1">
      <alignment vertical="center" wrapText="1"/>
    </xf>
    <xf numFmtId="2" fontId="4" fillId="5" borderId="4" xfId="0" applyNumberFormat="1" applyFont="1" applyFill="1" applyBorder="1" applyAlignment="1">
      <alignment vertical="center" wrapText="1"/>
    </xf>
    <xf numFmtId="0" fontId="17" fillId="5" borderId="0" xfId="0" applyFont="1" applyFill="1" applyBorder="1"/>
    <xf numFmtId="43" fontId="17" fillId="5" borderId="0" xfId="0" applyNumberFormat="1" applyFont="1" applyFill="1" applyBorder="1"/>
    <xf numFmtId="43" fontId="4" fillId="5" borderId="0" xfId="0" applyNumberFormat="1" applyFont="1" applyFill="1" applyBorder="1"/>
    <xf numFmtId="0" fontId="4" fillId="5" borderId="0" xfId="0" applyFont="1" applyFill="1" applyBorder="1"/>
    <xf numFmtId="0" fontId="3" fillId="5" borderId="0" xfId="0" applyFont="1" applyFill="1" applyBorder="1"/>
    <xf numFmtId="2" fontId="27" fillId="5" borderId="11" xfId="0" applyNumberFormat="1" applyFont="1" applyFill="1" applyBorder="1" applyAlignment="1">
      <alignment vertical="center" wrapText="1"/>
    </xf>
    <xf numFmtId="43" fontId="27" fillId="5" borderId="11" xfId="1" applyFont="1" applyFill="1" applyBorder="1" applyAlignment="1">
      <alignment vertical="center" wrapText="1"/>
    </xf>
    <xf numFmtId="43" fontId="27" fillId="5" borderId="37" xfId="1" applyFont="1" applyFill="1" applyBorder="1" applyAlignment="1">
      <alignment vertical="center" wrapText="1"/>
    </xf>
    <xf numFmtId="0" fontId="16" fillId="5" borderId="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center"/>
    </xf>
    <xf numFmtId="0" fontId="2" fillId="5" borderId="0" xfId="0" applyFont="1" applyFill="1" applyBorder="1"/>
    <xf numFmtId="0" fontId="23" fillId="5" borderId="2" xfId="0" applyNumberFormat="1" applyFont="1" applyFill="1" applyBorder="1" applyAlignment="1">
      <alignment horizontal="center" vertical="center"/>
    </xf>
    <xf numFmtId="0" fontId="33" fillId="5" borderId="27" xfId="0" applyNumberFormat="1" applyFont="1" applyFill="1" applyBorder="1" applyAlignment="1">
      <alignment horizontal="center" vertical="center"/>
    </xf>
    <xf numFmtId="0" fontId="33" fillId="5" borderId="2" xfId="0" applyNumberFormat="1" applyFont="1" applyFill="1" applyBorder="1" applyAlignment="1">
      <alignment horizontal="center" vertical="center"/>
    </xf>
    <xf numFmtId="0" fontId="33" fillId="5" borderId="5" xfId="0" applyNumberFormat="1" applyFont="1" applyFill="1" applyBorder="1" applyAlignment="1">
      <alignment horizontal="center" vertical="center"/>
    </xf>
    <xf numFmtId="0" fontId="23" fillId="5" borderId="4" xfId="0" applyNumberFormat="1" applyFont="1" applyFill="1" applyBorder="1" applyAlignment="1">
      <alignment horizontal="center" vertical="center"/>
    </xf>
    <xf numFmtId="43" fontId="26" fillId="5" borderId="2" xfId="1" applyFont="1" applyFill="1" applyBorder="1" applyAlignment="1">
      <alignment horizontal="center" vertical="center"/>
    </xf>
    <xf numFmtId="0" fontId="23" fillId="5" borderId="18" xfId="0" applyNumberFormat="1" applyFont="1" applyFill="1" applyBorder="1" applyAlignment="1">
      <alignment horizontal="center" vertical="center"/>
    </xf>
    <xf numFmtId="0" fontId="23" fillId="5" borderId="29" xfId="0" applyNumberFormat="1" applyFont="1" applyFill="1" applyBorder="1" applyAlignment="1">
      <alignment horizontal="center" vertical="center"/>
    </xf>
    <xf numFmtId="0" fontId="26" fillId="5" borderId="39" xfId="0" applyNumberFormat="1" applyFont="1" applyFill="1" applyBorder="1" applyAlignment="1">
      <alignment horizontal="center" vertical="center"/>
    </xf>
    <xf numFmtId="0" fontId="26" fillId="5" borderId="11" xfId="0" applyNumberFormat="1" applyFont="1" applyFill="1" applyBorder="1" applyAlignment="1">
      <alignment horizontal="center" vertical="center"/>
    </xf>
    <xf numFmtId="0" fontId="33" fillId="5" borderId="18" xfId="0" applyNumberFormat="1" applyFont="1" applyFill="1" applyBorder="1" applyAlignment="1">
      <alignment horizontal="center" vertical="center"/>
    </xf>
    <xf numFmtId="0" fontId="33" fillId="5" borderId="29" xfId="0" applyNumberFormat="1" applyFont="1" applyFill="1" applyBorder="1" applyAlignment="1">
      <alignment horizontal="center" vertical="center"/>
    </xf>
    <xf numFmtId="0" fontId="33" fillId="5" borderId="17" xfId="0" applyNumberFormat="1" applyFont="1" applyFill="1" applyBorder="1" applyAlignment="1">
      <alignment horizontal="center" vertical="center"/>
    </xf>
    <xf numFmtId="43" fontId="31" fillId="5" borderId="42" xfId="1" applyFont="1" applyFill="1" applyBorder="1" applyAlignment="1">
      <alignment horizontal="center" vertical="center"/>
    </xf>
    <xf numFmtId="43" fontId="31" fillId="5" borderId="6" xfId="1" applyFont="1" applyFill="1" applyBorder="1" applyAlignment="1">
      <alignment horizontal="center" vertical="center"/>
    </xf>
    <xf numFmtId="43" fontId="31" fillId="5" borderId="37" xfId="1" applyFont="1" applyFill="1" applyBorder="1" applyAlignment="1">
      <alignment horizontal="center" vertical="center"/>
    </xf>
    <xf numFmtId="0" fontId="20" fillId="5" borderId="29" xfId="0" applyNumberFormat="1" applyFont="1" applyFill="1" applyBorder="1" applyAlignment="1">
      <alignment horizontal="center" vertical="center"/>
    </xf>
    <xf numFmtId="0" fontId="3" fillId="5" borderId="2" xfId="0" applyFont="1" applyFill="1" applyBorder="1"/>
    <xf numFmtId="43" fontId="17" fillId="5" borderId="0" xfId="1" applyFont="1" applyFill="1" applyBorder="1" applyAlignment="1">
      <alignment horizontal="center" vertical="center"/>
    </xf>
    <xf numFmtId="43" fontId="42" fillId="5" borderId="0" xfId="1" applyFont="1" applyFill="1" applyBorder="1" applyAlignment="1">
      <alignment horizontal="center" vertical="center"/>
    </xf>
    <xf numFmtId="43" fontId="3" fillId="5" borderId="0" xfId="1" applyFont="1" applyFill="1" applyBorder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14" fontId="33" fillId="13" borderId="41" xfId="0" applyNumberFormat="1" applyFont="1" applyFill="1" applyBorder="1" applyAlignment="1">
      <alignment horizontal="center" vertical="center"/>
    </xf>
    <xf numFmtId="14" fontId="33" fillId="13" borderId="7" xfId="0" applyNumberFormat="1" applyFont="1" applyFill="1" applyBorder="1" applyAlignment="1">
      <alignment horizontal="center" vertical="center"/>
    </xf>
    <xf numFmtId="14" fontId="8" fillId="7" borderId="7" xfId="0" applyNumberFormat="1" applyFont="1" applyFill="1" applyBorder="1" applyAlignment="1">
      <alignment horizontal="center" vertical="center"/>
    </xf>
    <xf numFmtId="14" fontId="8" fillId="7" borderId="16" xfId="0" applyNumberFormat="1" applyFont="1" applyFill="1" applyBorder="1" applyAlignment="1">
      <alignment horizontal="center" vertical="center"/>
    </xf>
    <xf numFmtId="14" fontId="8" fillId="10" borderId="7" xfId="0" applyNumberFormat="1" applyFont="1" applyFill="1" applyBorder="1" applyAlignment="1">
      <alignment horizontal="center" vertical="center"/>
    </xf>
    <xf numFmtId="43" fontId="22" fillId="5" borderId="2" xfId="1" applyFont="1" applyFill="1" applyBorder="1" applyAlignment="1">
      <alignment horizontal="center" vertical="center" wrapText="1"/>
    </xf>
    <xf numFmtId="43" fontId="22" fillId="0" borderId="2" xfId="1" applyFont="1" applyFill="1" applyBorder="1" applyAlignment="1">
      <alignment horizontal="center" vertical="center" wrapText="1"/>
    </xf>
    <xf numFmtId="43" fontId="22" fillId="4" borderId="2" xfId="1" applyFont="1" applyFill="1" applyBorder="1" applyAlignment="1">
      <alignment horizontal="center" vertical="center" wrapText="1"/>
    </xf>
    <xf numFmtId="43" fontId="22" fillId="4" borderId="2" xfId="1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14" fontId="23" fillId="14" borderId="2" xfId="0" applyNumberFormat="1" applyFont="1" applyFill="1" applyBorder="1" applyAlignment="1">
      <alignment horizontal="center" vertical="center"/>
    </xf>
    <xf numFmtId="1" fontId="8" fillId="10" borderId="2" xfId="1" applyNumberFormat="1" applyFont="1" applyFill="1" applyBorder="1" applyAlignment="1">
      <alignment horizontal="center" vertical="center"/>
    </xf>
    <xf numFmtId="43" fontId="8" fillId="4" borderId="2" xfId="1" applyFont="1" applyFill="1" applyBorder="1" applyAlignment="1">
      <alignment horizontal="center" vertical="center"/>
    </xf>
    <xf numFmtId="0" fontId="27" fillId="15" borderId="27" xfId="0" applyFont="1" applyFill="1" applyBorder="1" applyAlignment="1">
      <alignment horizontal="center" vertical="center" wrapText="1"/>
    </xf>
    <xf numFmtId="0" fontId="30" fillId="15" borderId="27" xfId="0" applyFont="1" applyFill="1" applyBorder="1" applyAlignment="1">
      <alignment horizontal="left" vertical="center" wrapText="1"/>
    </xf>
    <xf numFmtId="43" fontId="27" fillId="15" borderId="27" xfId="1" applyFont="1" applyFill="1" applyBorder="1" applyAlignment="1">
      <alignment horizontal="center" vertical="center"/>
    </xf>
    <xf numFmtId="14" fontId="26" fillId="15" borderId="27" xfId="0" applyNumberFormat="1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center" wrapText="1"/>
    </xf>
    <xf numFmtId="43" fontId="27" fillId="15" borderId="2" xfId="1" applyFont="1" applyFill="1" applyBorder="1" applyAlignment="1">
      <alignment vertical="center" wrapText="1"/>
    </xf>
    <xf numFmtId="43" fontId="27" fillId="15" borderId="2" xfId="1" applyFont="1" applyFill="1" applyBorder="1" applyAlignment="1">
      <alignment vertical="center"/>
    </xf>
    <xf numFmtId="1" fontId="26" fillId="15" borderId="2" xfId="0" applyNumberFormat="1" applyFont="1" applyFill="1" applyBorder="1" applyAlignment="1">
      <alignment horizontal="center" vertical="center"/>
    </xf>
    <xf numFmtId="1" fontId="33" fillId="15" borderId="2" xfId="1" applyNumberFormat="1" applyFont="1" applyFill="1" applyBorder="1" applyAlignment="1">
      <alignment horizontal="center" vertical="center"/>
    </xf>
    <xf numFmtId="0" fontId="3" fillId="15" borderId="0" xfId="0" applyFont="1" applyFill="1" applyBorder="1"/>
    <xf numFmtId="0" fontId="32" fillId="15" borderId="2" xfId="0" applyFont="1" applyFill="1" applyBorder="1" applyAlignment="1">
      <alignment horizontal="left" vertical="center" wrapText="1"/>
    </xf>
    <xf numFmtId="0" fontId="34" fillId="15" borderId="2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horizontal="center" vertical="center"/>
    </xf>
    <xf numFmtId="1" fontId="33" fillId="15" borderId="5" xfId="1" applyNumberFormat="1" applyFont="1" applyFill="1" applyBorder="1" applyAlignment="1">
      <alignment horizontal="center" vertical="center"/>
    </xf>
    <xf numFmtId="14" fontId="33" fillId="15" borderId="5" xfId="0" applyNumberFormat="1" applyFont="1" applyFill="1" applyBorder="1" applyAlignment="1">
      <alignment horizontal="center" vertical="center"/>
    </xf>
    <xf numFmtId="0" fontId="0" fillId="19" borderId="26" xfId="0" applyFont="1" applyFill="1" applyBorder="1" applyAlignment="1">
      <alignment horizontal="center" vertical="center"/>
    </xf>
    <xf numFmtId="0" fontId="27" fillId="19" borderId="27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left" vertical="center" wrapText="1"/>
    </xf>
    <xf numFmtId="0" fontId="23" fillId="19" borderId="27" xfId="0" applyFont="1" applyFill="1" applyBorder="1" applyAlignment="1">
      <alignment horizontal="center" vertical="center"/>
    </xf>
    <xf numFmtId="43" fontId="27" fillId="19" borderId="27" xfId="1" applyFont="1" applyFill="1" applyBorder="1" applyAlignment="1">
      <alignment horizontal="center" vertical="center"/>
    </xf>
    <xf numFmtId="43" fontId="27" fillId="19" borderId="27" xfId="0" applyNumberFormat="1" applyFont="1" applyFill="1" applyBorder="1" applyAlignment="1">
      <alignment horizontal="center" vertical="center"/>
    </xf>
    <xf numFmtId="43" fontId="30" fillId="19" borderId="27" xfId="0" applyNumberFormat="1" applyFont="1" applyFill="1" applyBorder="1" applyAlignment="1">
      <alignment horizontal="center" vertical="center"/>
    </xf>
    <xf numFmtId="1" fontId="26" fillId="19" borderId="27" xfId="1" applyNumberFormat="1" applyFont="1" applyFill="1" applyBorder="1" applyAlignment="1">
      <alignment horizontal="center" vertical="center"/>
    </xf>
    <xf numFmtId="14" fontId="26" fillId="19" borderId="27" xfId="0" applyNumberFormat="1" applyFont="1" applyFill="1" applyBorder="1" applyAlignment="1">
      <alignment horizontal="center" vertical="center"/>
    </xf>
    <xf numFmtId="43" fontId="31" fillId="19" borderId="27" xfId="1" applyFont="1" applyFill="1" applyBorder="1" applyAlignment="1">
      <alignment horizontal="center" vertical="center"/>
    </xf>
    <xf numFmtId="43" fontId="31" fillId="19" borderId="27" xfId="0" applyNumberFormat="1" applyFont="1" applyFill="1" applyBorder="1" applyAlignment="1">
      <alignment horizontal="center" vertical="center"/>
    </xf>
    <xf numFmtId="43" fontId="32" fillId="19" borderId="27" xfId="0" applyNumberFormat="1" applyFont="1" applyFill="1" applyBorder="1" applyAlignment="1">
      <alignment horizontal="center" vertical="center"/>
    </xf>
    <xf numFmtId="1" fontId="34" fillId="19" borderId="27" xfId="1" applyNumberFormat="1" applyFont="1" applyFill="1" applyBorder="1" applyAlignment="1">
      <alignment horizontal="center" vertical="center"/>
    </xf>
    <xf numFmtId="14" fontId="33" fillId="19" borderId="27" xfId="0" applyNumberFormat="1" applyFont="1" applyFill="1" applyBorder="1" applyAlignment="1">
      <alignment horizontal="center" vertical="center"/>
    </xf>
    <xf numFmtId="0" fontId="33" fillId="19" borderId="27" xfId="0" applyNumberFormat="1" applyFont="1" applyFill="1" applyBorder="1" applyAlignment="1">
      <alignment horizontal="center" vertical="center"/>
    </xf>
    <xf numFmtId="14" fontId="33" fillId="19" borderId="41" xfId="0" applyNumberFormat="1" applyFont="1" applyFill="1" applyBorder="1" applyAlignment="1">
      <alignment horizontal="center" vertical="center"/>
    </xf>
    <xf numFmtId="43" fontId="33" fillId="19" borderId="2" xfId="1" applyFont="1" applyFill="1" applyBorder="1" applyAlignment="1">
      <alignment horizontal="center" vertical="center"/>
    </xf>
    <xf numFmtId="43" fontId="23" fillId="19" borderId="2" xfId="1" applyFont="1" applyFill="1" applyBorder="1" applyAlignment="1">
      <alignment horizontal="center" vertical="center"/>
    </xf>
    <xf numFmtId="14" fontId="33" fillId="19" borderId="2" xfId="0" applyNumberFormat="1" applyFont="1" applyFill="1" applyBorder="1" applyAlignment="1">
      <alignment horizontal="center" vertical="center"/>
    </xf>
    <xf numFmtId="43" fontId="30" fillId="19" borderId="32" xfId="0" applyNumberFormat="1" applyFont="1" applyFill="1" applyBorder="1" applyAlignment="1">
      <alignment horizontal="center" vertical="center"/>
    </xf>
    <xf numFmtId="0" fontId="3" fillId="19" borderId="0" xfId="0" applyFont="1" applyFill="1"/>
    <xf numFmtId="0" fontId="0" fillId="19" borderId="29" xfId="0" applyFont="1" applyFill="1" applyBorder="1" applyAlignment="1">
      <alignment horizontal="center" vertical="center"/>
    </xf>
    <xf numFmtId="0" fontId="27" fillId="19" borderId="2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left" vertical="center" wrapText="1"/>
    </xf>
    <xf numFmtId="0" fontId="23" fillId="19" borderId="2" xfId="0" applyFont="1" applyFill="1" applyBorder="1" applyAlignment="1">
      <alignment horizontal="center" vertical="center"/>
    </xf>
    <xf numFmtId="43" fontId="27" fillId="19" borderId="2" xfId="1" applyFont="1" applyFill="1" applyBorder="1" applyAlignment="1">
      <alignment vertical="center" wrapText="1"/>
    </xf>
    <xf numFmtId="43" fontId="27" fillId="19" borderId="2" xfId="1" applyFont="1" applyFill="1" applyBorder="1" applyAlignment="1">
      <alignment vertical="center"/>
    </xf>
    <xf numFmtId="43" fontId="27" fillId="19" borderId="2" xfId="1" applyFont="1" applyFill="1" applyBorder="1" applyAlignment="1">
      <alignment horizontal="center" vertical="center"/>
    </xf>
    <xf numFmtId="43" fontId="27" fillId="19" borderId="2" xfId="0" applyNumberFormat="1" applyFont="1" applyFill="1" applyBorder="1" applyAlignment="1">
      <alignment horizontal="center" vertical="center"/>
    </xf>
    <xf numFmtId="43" fontId="30" fillId="19" borderId="2" xfId="0" applyNumberFormat="1" applyFont="1" applyFill="1" applyBorder="1" applyAlignment="1">
      <alignment horizontal="center" vertical="center"/>
    </xf>
    <xf numFmtId="1" fontId="26" fillId="19" borderId="2" xfId="0" applyNumberFormat="1" applyFont="1" applyFill="1" applyBorder="1" applyAlignment="1">
      <alignment horizontal="center" vertical="center"/>
    </xf>
    <xf numFmtId="14" fontId="26" fillId="19" borderId="2" xfId="0" applyNumberFormat="1" applyFont="1" applyFill="1" applyBorder="1" applyAlignment="1">
      <alignment horizontal="center" vertical="center"/>
    </xf>
    <xf numFmtId="43" fontId="31" fillId="19" borderId="2" xfId="1" applyFont="1" applyFill="1" applyBorder="1" applyAlignment="1">
      <alignment horizontal="center" vertical="center"/>
    </xf>
    <xf numFmtId="43" fontId="31" fillId="19" borderId="2" xfId="0" applyNumberFormat="1" applyFont="1" applyFill="1" applyBorder="1" applyAlignment="1">
      <alignment horizontal="center" vertical="center"/>
    </xf>
    <xf numFmtId="43" fontId="32" fillId="19" borderId="2" xfId="0" applyNumberFormat="1" applyFont="1" applyFill="1" applyBorder="1" applyAlignment="1">
      <alignment horizontal="center" vertical="center"/>
    </xf>
    <xf numFmtId="1" fontId="33" fillId="19" borderId="2" xfId="1" applyNumberFormat="1" applyFont="1" applyFill="1" applyBorder="1" applyAlignment="1">
      <alignment horizontal="center" vertical="center"/>
    </xf>
    <xf numFmtId="0" fontId="33" fillId="19" borderId="2" xfId="0" applyNumberFormat="1" applyFont="1" applyFill="1" applyBorder="1" applyAlignment="1">
      <alignment horizontal="center" vertical="center"/>
    </xf>
    <xf numFmtId="14" fontId="33" fillId="19" borderId="7" xfId="0" applyNumberFormat="1" applyFont="1" applyFill="1" applyBorder="1" applyAlignment="1">
      <alignment horizontal="center" vertical="center"/>
    </xf>
    <xf numFmtId="43" fontId="30" fillId="19" borderId="24" xfId="0" applyNumberFormat="1" applyFont="1" applyFill="1" applyBorder="1" applyAlignment="1">
      <alignment horizontal="center" vertical="center"/>
    </xf>
    <xf numFmtId="0" fontId="3" fillId="19" borderId="0" xfId="0" applyFont="1" applyFill="1" applyBorder="1"/>
    <xf numFmtId="0" fontId="31" fillId="19" borderId="2" xfId="0" applyFont="1" applyFill="1" applyBorder="1" applyAlignment="1">
      <alignment horizontal="center" vertical="center"/>
    </xf>
    <xf numFmtId="0" fontId="32" fillId="19" borderId="2" xfId="0" applyFont="1" applyFill="1" applyBorder="1" applyAlignment="1">
      <alignment horizontal="left" vertical="center" wrapText="1"/>
    </xf>
    <xf numFmtId="0" fontId="34" fillId="19" borderId="2" xfId="0" applyFont="1" applyFill="1" applyBorder="1" applyAlignment="1">
      <alignment horizontal="center" vertical="center"/>
    </xf>
    <xf numFmtId="43" fontId="30" fillId="19" borderId="2" xfId="0" applyNumberFormat="1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31" fillId="19" borderId="5" xfId="0" applyFont="1" applyFill="1" applyBorder="1" applyAlignment="1">
      <alignment horizontal="center" vertical="center"/>
    </xf>
    <xf numFmtId="0" fontId="32" fillId="19" borderId="5" xfId="0" applyFont="1" applyFill="1" applyBorder="1" applyAlignment="1">
      <alignment horizontal="left" vertical="center" wrapText="1"/>
    </xf>
    <xf numFmtId="0" fontId="34" fillId="19" borderId="5" xfId="0" applyFont="1" applyFill="1" applyBorder="1" applyAlignment="1">
      <alignment horizontal="center" vertical="center"/>
    </xf>
    <xf numFmtId="43" fontId="31" fillId="19" borderId="5" xfId="1" applyFont="1" applyFill="1" applyBorder="1" applyAlignment="1">
      <alignment horizontal="center" vertical="center"/>
    </xf>
    <xf numFmtId="43" fontId="31" fillId="19" borderId="5" xfId="0" applyNumberFormat="1" applyFont="1" applyFill="1" applyBorder="1" applyAlignment="1">
      <alignment horizontal="center" vertical="center"/>
    </xf>
    <xf numFmtId="43" fontId="30" fillId="19" borderId="5" xfId="0" applyNumberFormat="1" applyFont="1" applyFill="1" applyBorder="1" applyAlignment="1">
      <alignment horizontal="center" vertical="center"/>
    </xf>
    <xf numFmtId="1" fontId="33" fillId="19" borderId="5" xfId="1" applyNumberFormat="1" applyFont="1" applyFill="1" applyBorder="1" applyAlignment="1">
      <alignment horizontal="center" vertical="center"/>
    </xf>
    <xf numFmtId="14" fontId="33" fillId="19" borderId="5" xfId="0" applyNumberFormat="1" applyFont="1" applyFill="1" applyBorder="1" applyAlignment="1">
      <alignment horizontal="center" vertical="center"/>
    </xf>
    <xf numFmtId="43" fontId="32" fillId="19" borderId="5" xfId="0" applyNumberFormat="1" applyFont="1" applyFill="1" applyBorder="1" applyAlignment="1">
      <alignment horizontal="center" vertical="center"/>
    </xf>
    <xf numFmtId="0" fontId="33" fillId="19" borderId="5" xfId="0" applyNumberFormat="1" applyFont="1" applyFill="1" applyBorder="1" applyAlignment="1">
      <alignment horizontal="center" vertical="center"/>
    </xf>
    <xf numFmtId="14" fontId="33" fillId="19" borderId="12" xfId="0" applyNumberFormat="1" applyFont="1" applyFill="1" applyBorder="1" applyAlignment="1">
      <alignment horizontal="center" vertical="center"/>
    </xf>
    <xf numFmtId="43" fontId="31" fillId="20" borderId="27" xfId="1" applyFont="1" applyFill="1" applyBorder="1" applyAlignment="1">
      <alignment horizontal="center" vertical="center"/>
    </xf>
    <xf numFmtId="43" fontId="31" fillId="20" borderId="27" xfId="0" applyNumberFormat="1" applyFont="1" applyFill="1" applyBorder="1" applyAlignment="1">
      <alignment horizontal="center" vertical="center"/>
    </xf>
    <xf numFmtId="1" fontId="33" fillId="20" borderId="27" xfId="1" applyNumberFormat="1" applyFont="1" applyFill="1" applyBorder="1" applyAlignment="1">
      <alignment horizontal="center" vertical="center"/>
    </xf>
    <xf numFmtId="43" fontId="23" fillId="20" borderId="2" xfId="1" applyFont="1" applyFill="1" applyBorder="1" applyAlignment="1">
      <alignment horizontal="center" vertical="center"/>
    </xf>
    <xf numFmtId="43" fontId="27" fillId="20" borderId="27" xfId="0" applyNumberFormat="1" applyFont="1" applyFill="1" applyBorder="1" applyAlignment="1">
      <alignment horizontal="center" vertical="center"/>
    </xf>
    <xf numFmtId="43" fontId="23" fillId="21" borderId="2" xfId="1" applyFont="1" applyFill="1" applyBorder="1" applyAlignment="1">
      <alignment horizontal="center" vertical="center"/>
    </xf>
    <xf numFmtId="43" fontId="27" fillId="21" borderId="27" xfId="0" applyNumberFormat="1" applyFont="1" applyFill="1" applyBorder="1" applyAlignment="1">
      <alignment horizontal="center" vertical="center"/>
    </xf>
    <xf numFmtId="43" fontId="30" fillId="21" borderId="24" xfId="0" applyNumberFormat="1" applyFont="1" applyFill="1" applyBorder="1" applyAlignment="1">
      <alignment horizontal="center" vertical="center"/>
    </xf>
    <xf numFmtId="43" fontId="31" fillId="21" borderId="2" xfId="1" applyFont="1" applyFill="1" applyBorder="1" applyAlignment="1">
      <alignment horizontal="center" vertical="center"/>
    </xf>
    <xf numFmtId="43" fontId="31" fillId="21" borderId="5" xfId="1" applyFont="1" applyFill="1" applyBorder="1" applyAlignment="1">
      <alignment horizontal="center" vertical="center"/>
    </xf>
    <xf numFmtId="43" fontId="8" fillId="21" borderId="5" xfId="1" applyFont="1" applyFill="1" applyBorder="1" applyAlignment="1">
      <alignment horizontal="center" vertical="center"/>
    </xf>
    <xf numFmtId="43" fontId="8" fillId="21" borderId="5" xfId="0" applyNumberFormat="1" applyFont="1" applyFill="1" applyBorder="1" applyAlignment="1">
      <alignment horizontal="center" vertical="center"/>
    </xf>
    <xf numFmtId="49" fontId="8" fillId="21" borderId="5" xfId="1" applyNumberFormat="1" applyFont="1" applyFill="1" applyBorder="1" applyAlignment="1">
      <alignment horizontal="center" vertical="center"/>
    </xf>
    <xf numFmtId="14" fontId="8" fillId="21" borderId="12" xfId="0" applyNumberFormat="1" applyFont="1" applyFill="1" applyBorder="1" applyAlignment="1">
      <alignment horizontal="center" vertical="center"/>
    </xf>
    <xf numFmtId="43" fontId="8" fillId="21" borderId="2" xfId="1" applyFont="1" applyFill="1" applyBorder="1" applyAlignment="1">
      <alignment horizontal="center" vertical="center"/>
    </xf>
    <xf numFmtId="14" fontId="8" fillId="21" borderId="2" xfId="0" applyNumberFormat="1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left" vertical="center" wrapText="1"/>
    </xf>
    <xf numFmtId="0" fontId="23" fillId="10" borderId="5" xfId="0" applyFont="1" applyFill="1" applyBorder="1" applyAlignment="1">
      <alignment horizontal="center" vertical="center"/>
    </xf>
    <xf numFmtId="43" fontId="27" fillId="10" borderId="5" xfId="1" applyFont="1" applyFill="1" applyBorder="1" applyAlignment="1">
      <alignment vertical="center" wrapText="1"/>
    </xf>
    <xf numFmtId="43" fontId="27" fillId="10" borderId="5" xfId="1" applyFont="1" applyFill="1" applyBorder="1" applyAlignment="1">
      <alignment vertical="center"/>
    </xf>
    <xf numFmtId="1" fontId="26" fillId="10" borderId="5" xfId="0" applyNumberFormat="1" applyFont="1" applyFill="1" applyBorder="1" applyAlignment="1">
      <alignment horizontal="center" vertical="center"/>
    </xf>
    <xf numFmtId="14" fontId="26" fillId="10" borderId="5" xfId="0" applyNumberFormat="1" applyFont="1" applyFill="1" applyBorder="1" applyAlignment="1">
      <alignment horizontal="center" vertical="center"/>
    </xf>
    <xf numFmtId="49" fontId="8" fillId="10" borderId="5" xfId="1" applyNumberFormat="1" applyFont="1" applyFill="1" applyBorder="1" applyAlignment="1">
      <alignment horizontal="center" vertical="center"/>
    </xf>
    <xf numFmtId="14" fontId="8" fillId="10" borderId="12" xfId="0" applyNumberFormat="1" applyFont="1" applyFill="1" applyBorder="1" applyAlignment="1">
      <alignment horizontal="center" vertical="center"/>
    </xf>
    <xf numFmtId="43" fontId="23" fillId="9" borderId="2" xfId="1" applyFont="1" applyFill="1" applyBorder="1" applyAlignment="1">
      <alignment horizontal="center" vertical="center"/>
    </xf>
    <xf numFmtId="14" fontId="23" fillId="9" borderId="2" xfId="0" applyNumberFormat="1" applyFont="1" applyFill="1" applyBorder="1" applyAlignment="1">
      <alignment horizontal="center" vertical="center"/>
    </xf>
    <xf numFmtId="43" fontId="30" fillId="9" borderId="24" xfId="0" applyNumberFormat="1" applyFont="1" applyFill="1" applyBorder="1" applyAlignment="1">
      <alignment horizontal="center" vertical="center"/>
    </xf>
    <xf numFmtId="0" fontId="3" fillId="9" borderId="0" xfId="0" applyFont="1" applyFill="1" applyBorder="1"/>
    <xf numFmtId="0" fontId="27" fillId="9" borderId="2" xfId="0" applyFont="1" applyFill="1" applyBorder="1" applyAlignment="1">
      <alignment horizontal="center" vertical="center" wrapText="1"/>
    </xf>
    <xf numFmtId="43" fontId="27" fillId="9" borderId="2" xfId="1" applyFont="1" applyFill="1" applyBorder="1" applyAlignment="1">
      <alignment vertical="center" wrapText="1"/>
    </xf>
    <xf numFmtId="43" fontId="27" fillId="9" borderId="2" xfId="1" applyFont="1" applyFill="1" applyBorder="1" applyAlignment="1">
      <alignment vertical="center"/>
    </xf>
    <xf numFmtId="43" fontId="27" fillId="9" borderId="2" xfId="1" applyFont="1" applyFill="1" applyBorder="1" applyAlignment="1">
      <alignment horizontal="center" vertical="center"/>
    </xf>
    <xf numFmtId="43" fontId="27" fillId="9" borderId="2" xfId="0" applyNumberFormat="1" applyFont="1" applyFill="1" applyBorder="1" applyAlignment="1">
      <alignment horizontal="center" vertical="center"/>
    </xf>
    <xf numFmtId="43" fontId="30" fillId="9" borderId="2" xfId="0" applyNumberFormat="1" applyFont="1" applyFill="1" applyBorder="1" applyAlignment="1">
      <alignment horizontal="center" vertical="center"/>
    </xf>
    <xf numFmtId="1" fontId="26" fillId="9" borderId="2" xfId="0" applyNumberFormat="1" applyFont="1" applyFill="1" applyBorder="1" applyAlignment="1">
      <alignment horizontal="center" vertical="center"/>
    </xf>
    <xf numFmtId="14" fontId="26" fillId="9" borderId="2" xfId="0" applyNumberFormat="1" applyFont="1" applyFill="1" applyBorder="1" applyAlignment="1">
      <alignment horizontal="center" vertical="center"/>
    </xf>
    <xf numFmtId="43" fontId="27" fillId="9" borderId="2" xfId="0" applyNumberFormat="1" applyFont="1" applyFill="1" applyBorder="1" applyAlignment="1">
      <alignment horizontal="center" vertical="center"/>
    </xf>
    <xf numFmtId="0" fontId="26" fillId="9" borderId="2" xfId="0" applyNumberFormat="1" applyFont="1" applyFill="1" applyBorder="1" applyAlignment="1">
      <alignment horizontal="center" vertical="center"/>
    </xf>
    <xf numFmtId="14" fontId="26" fillId="9" borderId="7" xfId="0" applyNumberFormat="1" applyFont="1" applyFill="1" applyBorder="1" applyAlignment="1">
      <alignment horizontal="center" vertical="center"/>
    </xf>
    <xf numFmtId="43" fontId="26" fillId="9" borderId="2" xfId="1" applyFont="1" applyFill="1" applyBorder="1" applyAlignment="1">
      <alignment horizontal="center" vertical="center"/>
    </xf>
    <xf numFmtId="43" fontId="30" fillId="9" borderId="2" xfId="0" applyNumberFormat="1" applyFont="1" applyFill="1" applyBorder="1" applyAlignment="1">
      <alignment horizontal="center" vertical="center"/>
    </xf>
    <xf numFmtId="43" fontId="8" fillId="9" borderId="2" xfId="1" applyFont="1" applyFill="1" applyBorder="1" applyAlignment="1">
      <alignment horizontal="center" vertical="center"/>
    </xf>
    <xf numFmtId="14" fontId="8" fillId="9" borderId="2" xfId="0" applyNumberFormat="1" applyFont="1" applyFill="1" applyBorder="1" applyAlignment="1">
      <alignment horizontal="center" vertical="center"/>
    </xf>
    <xf numFmtId="43" fontId="30" fillId="9" borderId="38" xfId="0" applyNumberFormat="1" applyFont="1" applyFill="1" applyBorder="1" applyAlignment="1">
      <alignment horizontal="center" vertical="center"/>
    </xf>
    <xf numFmtId="43" fontId="3" fillId="9" borderId="0" xfId="0" applyNumberFormat="1" applyFont="1" applyFill="1" applyBorder="1"/>
    <xf numFmtId="43" fontId="27" fillId="14" borderId="27" xfId="0" applyNumberFormat="1" applyFont="1" applyFill="1" applyBorder="1" applyAlignment="1">
      <alignment horizontal="center" vertical="center"/>
    </xf>
    <xf numFmtId="0" fontId="0" fillId="9" borderId="26" xfId="0" applyFont="1" applyFill="1" applyBorder="1" applyAlignment="1">
      <alignment horizontal="center" vertical="center"/>
    </xf>
    <xf numFmtId="0" fontId="27" fillId="9" borderId="27" xfId="0" applyFont="1" applyFill="1" applyBorder="1" applyAlignment="1">
      <alignment horizontal="center" vertical="center" wrapText="1"/>
    </xf>
    <xf numFmtId="43" fontId="27" fillId="9" borderId="27" xfId="1" applyFont="1" applyFill="1" applyBorder="1" applyAlignment="1">
      <alignment horizontal="center" vertical="center"/>
    </xf>
    <xf numFmtId="43" fontId="30" fillId="9" borderId="27" xfId="0" applyNumberFormat="1" applyFont="1" applyFill="1" applyBorder="1" applyAlignment="1">
      <alignment horizontal="center" vertical="center"/>
    </xf>
    <xf numFmtId="14" fontId="26" fillId="9" borderId="27" xfId="0" applyNumberFormat="1" applyFont="1" applyFill="1" applyBorder="1" applyAlignment="1">
      <alignment horizontal="center" vertical="center"/>
    </xf>
    <xf numFmtId="14" fontId="23" fillId="9" borderId="27" xfId="0" applyNumberFormat="1" applyFont="1" applyFill="1" applyBorder="1" applyAlignment="1">
      <alignment horizontal="center" vertical="center"/>
    </xf>
    <xf numFmtId="0" fontId="23" fillId="9" borderId="27" xfId="0" applyNumberFormat="1" applyFont="1" applyFill="1" applyBorder="1" applyAlignment="1">
      <alignment horizontal="center" vertical="center"/>
    </xf>
    <xf numFmtId="14" fontId="23" fillId="9" borderId="41" xfId="0" applyNumberFormat="1" applyFont="1" applyFill="1" applyBorder="1" applyAlignment="1">
      <alignment horizontal="center" vertical="center"/>
    </xf>
    <xf numFmtId="43" fontId="30" fillId="9" borderId="32" xfId="0" applyNumberFormat="1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 vertical="center"/>
    </xf>
    <xf numFmtId="43" fontId="8" fillId="10" borderId="5" xfId="1" applyFont="1" applyFill="1" applyBorder="1" applyAlignment="1">
      <alignment horizontal="center" vertical="top"/>
    </xf>
    <xf numFmtId="43" fontId="8" fillId="10" borderId="5" xfId="0" applyNumberFormat="1" applyFont="1" applyFill="1" applyBorder="1" applyAlignment="1">
      <alignment horizontal="center" vertical="top"/>
    </xf>
    <xf numFmtId="43" fontId="26" fillId="10" borderId="5" xfId="1" applyFont="1" applyFill="1" applyBorder="1" applyAlignment="1">
      <alignment horizontal="center" vertical="center"/>
    </xf>
    <xf numFmtId="43" fontId="31" fillId="22" borderId="27" xfId="1" applyFont="1" applyFill="1" applyBorder="1" applyAlignment="1">
      <alignment horizontal="center" vertical="center"/>
    </xf>
    <xf numFmtId="43" fontId="31" fillId="22" borderId="27" xfId="0" applyNumberFormat="1" applyFont="1" applyFill="1" applyBorder="1" applyAlignment="1">
      <alignment horizontal="center" vertical="center"/>
    </xf>
    <xf numFmtId="1" fontId="33" fillId="22" borderId="27" xfId="1" applyNumberFormat="1" applyFont="1" applyFill="1" applyBorder="1" applyAlignment="1">
      <alignment horizontal="center" vertical="center"/>
    </xf>
    <xf numFmtId="14" fontId="33" fillId="22" borderId="27" xfId="0" applyNumberFormat="1" applyFont="1" applyFill="1" applyBorder="1" applyAlignment="1">
      <alignment horizontal="center" vertical="center"/>
    </xf>
    <xf numFmtId="0" fontId="33" fillId="22" borderId="27" xfId="0" applyNumberFormat="1" applyFont="1" applyFill="1" applyBorder="1" applyAlignment="1">
      <alignment horizontal="center" vertical="center"/>
    </xf>
    <xf numFmtId="14" fontId="33" fillId="22" borderId="41" xfId="0" applyNumberFormat="1" applyFont="1" applyFill="1" applyBorder="1" applyAlignment="1">
      <alignment horizontal="center" vertical="center"/>
    </xf>
    <xf numFmtId="43" fontId="33" fillId="22" borderId="2" xfId="1" applyFont="1" applyFill="1" applyBorder="1" applyAlignment="1">
      <alignment horizontal="center" vertical="center"/>
    </xf>
    <xf numFmtId="43" fontId="23" fillId="22" borderId="2" xfId="1" applyFont="1" applyFill="1" applyBorder="1" applyAlignment="1">
      <alignment horizontal="center" vertical="center"/>
    </xf>
    <xf numFmtId="14" fontId="33" fillId="22" borderId="2" xfId="0" applyNumberFormat="1" applyFont="1" applyFill="1" applyBorder="1" applyAlignment="1">
      <alignment horizontal="center" vertical="center"/>
    </xf>
    <xf numFmtId="43" fontId="27" fillId="22" borderId="27" xfId="0" applyNumberFormat="1" applyFont="1" applyFill="1" applyBorder="1" applyAlignment="1">
      <alignment horizontal="center" vertical="center"/>
    </xf>
    <xf numFmtId="43" fontId="31" fillId="22" borderId="2" xfId="1" applyFont="1" applyFill="1" applyBorder="1" applyAlignment="1">
      <alignment horizontal="center" vertical="center"/>
    </xf>
    <xf numFmtId="43" fontId="31" fillId="22" borderId="2" xfId="0" applyNumberFormat="1" applyFont="1" applyFill="1" applyBorder="1" applyAlignment="1">
      <alignment horizontal="center" vertical="center"/>
    </xf>
    <xf numFmtId="0" fontId="3" fillId="22" borderId="0" xfId="0" applyFont="1" applyFill="1"/>
    <xf numFmtId="43" fontId="32" fillId="22" borderId="2" xfId="0" applyNumberFormat="1" applyFont="1" applyFill="1" applyBorder="1" applyAlignment="1">
      <alignment horizontal="center" vertical="center"/>
    </xf>
    <xf numFmtId="43" fontId="31" fillId="22" borderId="5" xfId="1" applyFont="1" applyFill="1" applyBorder="1" applyAlignment="1">
      <alignment horizontal="center" vertical="center"/>
    </xf>
    <xf numFmtId="43" fontId="31" fillId="22" borderId="5" xfId="0" applyNumberFormat="1" applyFont="1" applyFill="1" applyBorder="1" applyAlignment="1">
      <alignment horizontal="center" vertical="center"/>
    </xf>
    <xf numFmtId="43" fontId="32" fillId="22" borderId="5" xfId="0" applyNumberFormat="1" applyFont="1" applyFill="1" applyBorder="1" applyAlignment="1">
      <alignment horizontal="center" vertical="center"/>
    </xf>
    <xf numFmtId="0" fontId="35" fillId="13" borderId="27" xfId="0" applyFont="1" applyFill="1" applyBorder="1" applyAlignment="1">
      <alignment horizontal="center" vertical="center" wrapText="1"/>
    </xf>
    <xf numFmtId="0" fontId="36" fillId="13" borderId="27" xfId="0" applyFont="1" applyFill="1" applyBorder="1" applyAlignment="1">
      <alignment horizontal="left" vertical="center" wrapText="1"/>
    </xf>
    <xf numFmtId="0" fontId="37" fillId="13" borderId="27" xfId="0" applyFont="1" applyFill="1" applyBorder="1" applyAlignment="1">
      <alignment horizontal="center" vertical="center"/>
    </xf>
    <xf numFmtId="43" fontId="35" fillId="13" borderId="27" xfId="1" applyFont="1" applyFill="1" applyBorder="1" applyAlignment="1">
      <alignment vertical="center" wrapText="1"/>
    </xf>
    <xf numFmtId="43" fontId="35" fillId="13" borderId="27" xfId="1" applyFont="1" applyFill="1" applyBorder="1" applyAlignment="1">
      <alignment vertical="center"/>
    </xf>
    <xf numFmtId="43" fontId="35" fillId="13" borderId="27" xfId="1" applyFont="1" applyFill="1" applyBorder="1" applyAlignment="1">
      <alignment horizontal="center" vertical="center"/>
    </xf>
    <xf numFmtId="43" fontId="35" fillId="13" borderId="27" xfId="0" applyNumberFormat="1" applyFont="1" applyFill="1" applyBorder="1" applyAlignment="1">
      <alignment horizontal="center" vertical="center"/>
    </xf>
    <xf numFmtId="1" fontId="38" fillId="13" borderId="27" xfId="0" applyNumberFormat="1" applyFont="1" applyFill="1" applyBorder="1" applyAlignment="1">
      <alignment horizontal="center" vertical="center"/>
    </xf>
    <xf numFmtId="14" fontId="38" fillId="13" borderId="27" xfId="0" applyNumberFormat="1" applyFont="1" applyFill="1" applyBorder="1" applyAlignment="1">
      <alignment horizontal="center" vertical="center"/>
    </xf>
    <xf numFmtId="0" fontId="5" fillId="13" borderId="0" xfId="0" applyFont="1" applyFill="1" applyBorder="1"/>
    <xf numFmtId="0" fontId="35" fillId="13" borderId="2" xfId="0" applyFont="1" applyFill="1" applyBorder="1" applyAlignment="1">
      <alignment horizontal="center" vertical="center" wrapText="1"/>
    </xf>
    <xf numFmtId="1" fontId="26" fillId="13" borderId="2" xfId="1" applyNumberFormat="1" applyFont="1" applyFill="1" applyBorder="1" applyAlignment="1">
      <alignment horizontal="center" vertical="center"/>
    </xf>
    <xf numFmtId="1" fontId="23" fillId="13" borderId="2" xfId="1" applyNumberFormat="1" applyFont="1" applyFill="1" applyBorder="1" applyAlignment="1">
      <alignment horizontal="center" vertical="center"/>
    </xf>
    <xf numFmtId="0" fontId="23" fillId="13" borderId="2" xfId="0" applyNumberFormat="1" applyFont="1" applyFill="1" applyBorder="1" applyAlignment="1">
      <alignment horizontal="center" vertical="center"/>
    </xf>
    <xf numFmtId="14" fontId="23" fillId="13" borderId="7" xfId="0" applyNumberFormat="1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 wrapText="1"/>
    </xf>
    <xf numFmtId="1" fontId="26" fillId="13" borderId="5" xfId="1" applyNumberFormat="1" applyFont="1" applyFill="1" applyBorder="1" applyAlignment="1">
      <alignment horizontal="center" vertical="center"/>
    </xf>
    <xf numFmtId="43" fontId="32" fillId="13" borderId="5" xfId="0" applyNumberFormat="1" applyFont="1" applyFill="1" applyBorder="1" applyAlignment="1">
      <alignment horizontal="center" vertical="center"/>
    </xf>
    <xf numFmtId="1" fontId="23" fillId="13" borderId="5" xfId="1" applyNumberFormat="1" applyFont="1" applyFill="1" applyBorder="1" applyAlignment="1">
      <alignment horizontal="center" vertical="center"/>
    </xf>
    <xf numFmtId="0" fontId="26" fillId="13" borderId="5" xfId="0" applyNumberFormat="1" applyFont="1" applyFill="1" applyBorder="1" applyAlignment="1">
      <alignment horizontal="center" vertical="center"/>
    </xf>
    <xf numFmtId="14" fontId="26" fillId="13" borderId="12" xfId="0" applyNumberFormat="1" applyFont="1" applyFill="1" applyBorder="1" applyAlignment="1">
      <alignment horizontal="center" vertical="center"/>
    </xf>
    <xf numFmtId="0" fontId="17" fillId="23" borderId="33" xfId="0" applyFont="1" applyFill="1" applyBorder="1" applyAlignment="1">
      <alignment horizontal="center" vertical="center"/>
    </xf>
    <xf numFmtId="0" fontId="34" fillId="23" borderId="4" xfId="0" applyFont="1" applyFill="1" applyBorder="1" applyAlignment="1">
      <alignment horizontal="center" vertical="center" wrapText="1"/>
    </xf>
    <xf numFmtId="43" fontId="8" fillId="23" borderId="4" xfId="1" applyFont="1" applyFill="1" applyBorder="1" applyAlignment="1">
      <alignment horizontal="center" vertical="center"/>
    </xf>
    <xf numFmtId="43" fontId="8" fillId="23" borderId="4" xfId="0" applyNumberFormat="1" applyFont="1" applyFill="1" applyBorder="1" applyAlignment="1">
      <alignment horizontal="center" vertical="center"/>
    </xf>
    <xf numFmtId="43" fontId="4" fillId="23" borderId="4" xfId="0" applyNumberFormat="1" applyFont="1" applyFill="1" applyBorder="1" applyAlignment="1">
      <alignment horizontal="center" vertical="center"/>
    </xf>
    <xf numFmtId="1" fontId="19" fillId="23" borderId="4" xfId="1" applyNumberFormat="1" applyFont="1" applyFill="1" applyBorder="1" applyAlignment="1">
      <alignment horizontal="center" vertical="center"/>
    </xf>
    <xf numFmtId="14" fontId="19" fillId="23" borderId="4" xfId="0" applyNumberFormat="1" applyFont="1" applyFill="1" applyBorder="1" applyAlignment="1">
      <alignment horizontal="center" vertical="center"/>
    </xf>
    <xf numFmtId="43" fontId="31" fillId="23" borderId="4" xfId="1" applyFont="1" applyFill="1" applyBorder="1" applyAlignment="1">
      <alignment horizontal="center" vertical="center"/>
    </xf>
    <xf numFmtId="43" fontId="31" fillId="23" borderId="4" xfId="0" applyNumberFormat="1" applyFont="1" applyFill="1" applyBorder="1" applyAlignment="1">
      <alignment horizontal="center" vertical="center"/>
    </xf>
    <xf numFmtId="1" fontId="33" fillId="23" borderId="4" xfId="1" applyNumberFormat="1" applyFont="1" applyFill="1" applyBorder="1" applyAlignment="1">
      <alignment horizontal="center" vertical="center"/>
    </xf>
    <xf numFmtId="14" fontId="33" fillId="23" borderId="4" xfId="0" applyNumberFormat="1" applyFont="1" applyFill="1" applyBorder="1" applyAlignment="1">
      <alignment horizontal="center" vertical="center"/>
    </xf>
    <xf numFmtId="0" fontId="33" fillId="23" borderId="4" xfId="0" applyNumberFormat="1" applyFont="1" applyFill="1" applyBorder="1" applyAlignment="1">
      <alignment horizontal="center" vertical="center"/>
    </xf>
    <xf numFmtId="14" fontId="33" fillId="23" borderId="14" xfId="0" applyNumberFormat="1" applyFont="1" applyFill="1" applyBorder="1" applyAlignment="1">
      <alignment horizontal="center" vertical="center"/>
    </xf>
    <xf numFmtId="43" fontId="33" fillId="23" borderId="2" xfId="1" applyFont="1" applyFill="1" applyBorder="1" applyAlignment="1">
      <alignment horizontal="center" vertical="center"/>
    </xf>
    <xf numFmtId="43" fontId="23" fillId="23" borderId="2" xfId="1" applyFont="1" applyFill="1" applyBorder="1" applyAlignment="1">
      <alignment horizontal="center" vertical="center"/>
    </xf>
    <xf numFmtId="14" fontId="33" fillId="23" borderId="2" xfId="0" applyNumberFormat="1" applyFont="1" applyFill="1" applyBorder="1" applyAlignment="1">
      <alignment horizontal="center" vertical="center"/>
    </xf>
    <xf numFmtId="43" fontId="27" fillId="23" borderId="27" xfId="0" applyNumberFormat="1" applyFont="1" applyFill="1" applyBorder="1" applyAlignment="1">
      <alignment horizontal="center" vertical="center"/>
    </xf>
    <xf numFmtId="43" fontId="30" fillId="23" borderId="32" xfId="0" applyNumberFormat="1" applyFont="1" applyFill="1" applyBorder="1" applyAlignment="1">
      <alignment horizontal="center" vertical="center"/>
    </xf>
    <xf numFmtId="0" fontId="3" fillId="23" borderId="0" xfId="0" applyFont="1" applyFill="1"/>
    <xf numFmtId="43" fontId="8" fillId="23" borderId="2" xfId="1" applyFont="1" applyFill="1" applyBorder="1" applyAlignment="1">
      <alignment horizontal="center" vertical="center"/>
    </xf>
    <xf numFmtId="43" fontId="8" fillId="23" borderId="2" xfId="0" applyNumberFormat="1" applyFont="1" applyFill="1" applyBorder="1" applyAlignment="1">
      <alignment horizontal="center" vertical="center"/>
    </xf>
    <xf numFmtId="0" fontId="33" fillId="23" borderId="2" xfId="0" applyNumberFormat="1" applyFont="1" applyFill="1" applyBorder="1" applyAlignment="1">
      <alignment horizontal="center" vertical="center"/>
    </xf>
    <xf numFmtId="14" fontId="33" fillId="23" borderId="7" xfId="0" applyNumberFormat="1" applyFont="1" applyFill="1" applyBorder="1" applyAlignment="1">
      <alignment horizontal="center" vertical="center"/>
    </xf>
    <xf numFmtId="43" fontId="30" fillId="23" borderId="24" xfId="0" applyNumberFormat="1" applyFont="1" applyFill="1" applyBorder="1" applyAlignment="1">
      <alignment horizontal="center" vertical="center"/>
    </xf>
    <xf numFmtId="0" fontId="17" fillId="23" borderId="18" xfId="0" applyFont="1" applyFill="1" applyBorder="1" applyAlignment="1">
      <alignment horizontal="center" vertical="center"/>
    </xf>
    <xf numFmtId="43" fontId="32" fillId="23" borderId="10" xfId="0" applyNumberFormat="1" applyFont="1" applyFill="1" applyBorder="1" applyAlignment="1">
      <alignment horizontal="center" vertical="center"/>
    </xf>
    <xf numFmtId="14" fontId="8" fillId="23" borderId="2" xfId="0" applyNumberFormat="1" applyFont="1" applyFill="1" applyBorder="1" applyAlignment="1">
      <alignment horizontal="center" vertical="center"/>
    </xf>
    <xf numFmtId="43" fontId="30" fillId="23" borderId="25" xfId="0" applyNumberFormat="1" applyFont="1" applyFill="1" applyBorder="1" applyAlignment="1">
      <alignment horizontal="center" vertical="center"/>
    </xf>
    <xf numFmtId="0" fontId="17" fillId="17" borderId="33" xfId="0" applyFont="1" applyFill="1" applyBorder="1" applyAlignment="1">
      <alignment horizontal="center" vertical="center"/>
    </xf>
    <xf numFmtId="43" fontId="27" fillId="17" borderId="27" xfId="0" applyNumberFormat="1" applyFont="1" applyFill="1" applyBorder="1" applyAlignment="1">
      <alignment horizontal="center" vertical="center"/>
    </xf>
    <xf numFmtId="0" fontId="3" fillId="17" borderId="0" xfId="0" applyFont="1" applyFill="1"/>
    <xf numFmtId="0" fontId="17" fillId="24" borderId="33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top" wrapText="1"/>
    </xf>
    <xf numFmtId="0" fontId="32" fillId="24" borderId="4" xfId="0" applyFont="1" applyFill="1" applyBorder="1" applyAlignment="1">
      <alignment horizontal="left" vertical="top" wrapText="1"/>
    </xf>
    <xf numFmtId="0" fontId="34" fillId="24" borderId="4" xfId="0" applyFont="1" applyFill="1" applyBorder="1" applyAlignment="1">
      <alignment horizontal="center" vertical="center" wrapText="1"/>
    </xf>
    <xf numFmtId="43" fontId="8" fillId="24" borderId="4" xfId="1" applyFont="1" applyFill="1" applyBorder="1" applyAlignment="1">
      <alignment horizontal="center" vertical="center"/>
    </xf>
    <xf numFmtId="43" fontId="8" fillId="24" borderId="4" xfId="0" applyNumberFormat="1" applyFont="1" applyFill="1" applyBorder="1" applyAlignment="1">
      <alignment horizontal="center" vertical="center"/>
    </xf>
    <xf numFmtId="43" fontId="4" fillId="24" borderId="4" xfId="0" applyNumberFormat="1" applyFont="1" applyFill="1" applyBorder="1" applyAlignment="1">
      <alignment horizontal="center" vertical="center"/>
    </xf>
    <xf numFmtId="1" fontId="19" fillId="24" borderId="4" xfId="1" applyNumberFormat="1" applyFont="1" applyFill="1" applyBorder="1" applyAlignment="1">
      <alignment horizontal="center" vertical="center"/>
    </xf>
    <xf numFmtId="14" fontId="19" fillId="24" borderId="4" xfId="0" applyNumberFormat="1" applyFont="1" applyFill="1" applyBorder="1" applyAlignment="1">
      <alignment horizontal="center" vertical="center"/>
    </xf>
    <xf numFmtId="43" fontId="31" fillId="24" borderId="4" xfId="1" applyFont="1" applyFill="1" applyBorder="1" applyAlignment="1">
      <alignment horizontal="center" vertical="center"/>
    </xf>
    <xf numFmtId="43" fontId="31" fillId="24" borderId="4" xfId="0" applyNumberFormat="1" applyFont="1" applyFill="1" applyBorder="1" applyAlignment="1">
      <alignment horizontal="center" vertical="center"/>
    </xf>
    <xf numFmtId="43" fontId="32" fillId="24" borderId="4" xfId="0" applyNumberFormat="1" applyFont="1" applyFill="1" applyBorder="1" applyAlignment="1">
      <alignment horizontal="center" vertical="center"/>
    </xf>
    <xf numFmtId="1" fontId="33" fillId="24" borderId="4" xfId="1" applyNumberFormat="1" applyFont="1" applyFill="1" applyBorder="1" applyAlignment="1">
      <alignment horizontal="center" vertical="center"/>
    </xf>
    <xf numFmtId="14" fontId="33" fillId="24" borderId="4" xfId="0" applyNumberFormat="1" applyFont="1" applyFill="1" applyBorder="1" applyAlignment="1">
      <alignment horizontal="center" vertical="center"/>
    </xf>
    <xf numFmtId="0" fontId="33" fillId="24" borderId="4" xfId="0" applyNumberFormat="1" applyFont="1" applyFill="1" applyBorder="1" applyAlignment="1">
      <alignment horizontal="center" vertical="center"/>
    </xf>
    <xf numFmtId="14" fontId="33" fillId="24" borderId="14" xfId="0" applyNumberFormat="1" applyFont="1" applyFill="1" applyBorder="1" applyAlignment="1">
      <alignment horizontal="center" vertical="center"/>
    </xf>
    <xf numFmtId="43" fontId="33" fillId="24" borderId="2" xfId="1" applyFont="1" applyFill="1" applyBorder="1" applyAlignment="1">
      <alignment horizontal="center" vertical="center"/>
    </xf>
    <xf numFmtId="43" fontId="23" fillId="24" borderId="2" xfId="1" applyFont="1" applyFill="1" applyBorder="1" applyAlignment="1">
      <alignment horizontal="center" vertical="center"/>
    </xf>
    <xf numFmtId="14" fontId="33" fillId="24" borderId="2" xfId="0" applyNumberFormat="1" applyFont="1" applyFill="1" applyBorder="1" applyAlignment="1">
      <alignment horizontal="center" vertical="center"/>
    </xf>
    <xf numFmtId="43" fontId="27" fillId="24" borderId="27" xfId="0" applyNumberFormat="1" applyFont="1" applyFill="1" applyBorder="1" applyAlignment="1">
      <alignment horizontal="center" vertical="center"/>
    </xf>
    <xf numFmtId="43" fontId="30" fillId="24" borderId="32" xfId="0" applyNumberFormat="1" applyFont="1" applyFill="1" applyBorder="1" applyAlignment="1">
      <alignment horizontal="center" vertical="center"/>
    </xf>
    <xf numFmtId="0" fontId="3" fillId="24" borderId="0" xfId="0" applyFont="1" applyFill="1"/>
    <xf numFmtId="0" fontId="8" fillId="24" borderId="2" xfId="0" applyFont="1" applyFill="1" applyBorder="1" applyAlignment="1">
      <alignment horizontal="center" vertical="top" wrapText="1"/>
    </xf>
    <xf numFmtId="0" fontId="32" fillId="24" borderId="2" xfId="0" applyFont="1" applyFill="1" applyBorder="1" applyAlignment="1">
      <alignment horizontal="left" vertical="top" wrapText="1"/>
    </xf>
    <xf numFmtId="0" fontId="34" fillId="24" borderId="2" xfId="0" applyFont="1" applyFill="1" applyBorder="1" applyAlignment="1">
      <alignment horizontal="center" vertical="center" wrapText="1"/>
    </xf>
    <xf numFmtId="43" fontId="8" fillId="24" borderId="2" xfId="1" applyFont="1" applyFill="1" applyBorder="1" applyAlignment="1">
      <alignment horizontal="center" vertical="center"/>
    </xf>
    <xf numFmtId="43" fontId="8" fillId="24" borderId="2" xfId="0" applyNumberFormat="1" applyFont="1" applyFill="1" applyBorder="1" applyAlignment="1">
      <alignment horizontal="center" vertical="center"/>
    </xf>
    <xf numFmtId="43" fontId="4" fillId="24" borderId="2" xfId="0" applyNumberFormat="1" applyFont="1" applyFill="1" applyBorder="1" applyAlignment="1">
      <alignment horizontal="center" vertical="center"/>
    </xf>
    <xf numFmtId="1" fontId="19" fillId="24" borderId="2" xfId="1" applyNumberFormat="1" applyFont="1" applyFill="1" applyBorder="1" applyAlignment="1">
      <alignment horizontal="center" vertical="center"/>
    </xf>
    <xf numFmtId="14" fontId="19" fillId="24" borderId="2" xfId="0" applyNumberFormat="1" applyFont="1" applyFill="1" applyBorder="1" applyAlignment="1">
      <alignment horizontal="center" vertical="center"/>
    </xf>
    <xf numFmtId="43" fontId="31" fillId="24" borderId="2" xfId="1" applyFont="1" applyFill="1" applyBorder="1" applyAlignment="1">
      <alignment horizontal="center" vertical="center"/>
    </xf>
    <xf numFmtId="43" fontId="31" fillId="24" borderId="2" xfId="0" applyNumberFormat="1" applyFont="1" applyFill="1" applyBorder="1" applyAlignment="1">
      <alignment horizontal="center" vertical="center"/>
    </xf>
    <xf numFmtId="43" fontId="32" fillId="24" borderId="2" xfId="0" applyNumberFormat="1" applyFont="1" applyFill="1" applyBorder="1" applyAlignment="1">
      <alignment horizontal="center" vertical="center"/>
    </xf>
    <xf numFmtId="1" fontId="33" fillId="24" borderId="2" xfId="1" applyNumberFormat="1" applyFont="1" applyFill="1" applyBorder="1" applyAlignment="1">
      <alignment horizontal="center" vertical="center"/>
    </xf>
    <xf numFmtId="0" fontId="33" fillId="24" borderId="2" xfId="0" applyNumberFormat="1" applyFont="1" applyFill="1" applyBorder="1" applyAlignment="1">
      <alignment horizontal="center" vertical="center"/>
    </xf>
    <xf numFmtId="14" fontId="33" fillId="24" borderId="7" xfId="0" applyNumberFormat="1" applyFont="1" applyFill="1" applyBorder="1" applyAlignment="1">
      <alignment horizontal="center" vertical="center"/>
    </xf>
    <xf numFmtId="43" fontId="30" fillId="24" borderId="24" xfId="0" applyNumberFormat="1" applyFont="1" applyFill="1" applyBorder="1" applyAlignment="1">
      <alignment horizontal="center" vertical="center"/>
    </xf>
    <xf numFmtId="0" fontId="8" fillId="24" borderId="15" xfId="0" applyFont="1" applyFill="1" applyBorder="1" applyAlignment="1">
      <alignment horizontal="center" vertical="top" wrapText="1"/>
    </xf>
    <xf numFmtId="0" fontId="32" fillId="24" borderId="15" xfId="0" applyFont="1" applyFill="1" applyBorder="1" applyAlignment="1">
      <alignment horizontal="left" vertical="top" wrapText="1"/>
    </xf>
    <xf numFmtId="0" fontId="34" fillId="24" borderId="15" xfId="0" applyFont="1" applyFill="1" applyBorder="1" applyAlignment="1">
      <alignment horizontal="center" vertical="center" wrapText="1"/>
    </xf>
    <xf numFmtId="43" fontId="8" fillId="24" borderId="15" xfId="1" applyFont="1" applyFill="1" applyBorder="1" applyAlignment="1">
      <alignment horizontal="center" vertical="center"/>
    </xf>
    <xf numFmtId="43" fontId="8" fillId="24" borderId="15" xfId="0" applyNumberFormat="1" applyFont="1" applyFill="1" applyBorder="1" applyAlignment="1">
      <alignment horizontal="center" vertical="center"/>
    </xf>
    <xf numFmtId="43" fontId="4" fillId="24" borderId="15" xfId="0" applyNumberFormat="1" applyFont="1" applyFill="1" applyBorder="1" applyAlignment="1">
      <alignment horizontal="center" vertical="center"/>
    </xf>
    <xf numFmtId="1" fontId="19" fillId="24" borderId="15" xfId="1" applyNumberFormat="1" applyFont="1" applyFill="1" applyBorder="1" applyAlignment="1">
      <alignment horizontal="center" vertical="center"/>
    </xf>
    <xf numFmtId="14" fontId="19" fillId="24" borderId="15" xfId="0" applyNumberFormat="1" applyFont="1" applyFill="1" applyBorder="1" applyAlignment="1">
      <alignment horizontal="center" vertical="center"/>
    </xf>
    <xf numFmtId="43" fontId="31" fillId="24" borderId="15" xfId="1" applyFont="1" applyFill="1" applyBorder="1" applyAlignment="1">
      <alignment horizontal="center" vertical="center"/>
    </xf>
    <xf numFmtId="43" fontId="31" fillId="24" borderId="15" xfId="0" applyNumberFormat="1" applyFont="1" applyFill="1" applyBorder="1" applyAlignment="1">
      <alignment horizontal="center" vertical="center"/>
    </xf>
    <xf numFmtId="43" fontId="32" fillId="24" borderId="15" xfId="0" applyNumberFormat="1" applyFont="1" applyFill="1" applyBorder="1" applyAlignment="1">
      <alignment horizontal="center" vertical="center"/>
    </xf>
    <xf numFmtId="1" fontId="33" fillId="24" borderId="15" xfId="1" applyNumberFormat="1" applyFont="1" applyFill="1" applyBorder="1" applyAlignment="1">
      <alignment horizontal="center" vertical="center"/>
    </xf>
    <xf numFmtId="14" fontId="33" fillId="24" borderId="15" xfId="0" applyNumberFormat="1" applyFont="1" applyFill="1" applyBorder="1" applyAlignment="1">
      <alignment horizontal="center" vertical="center"/>
    </xf>
    <xf numFmtId="0" fontId="33" fillId="24" borderId="15" xfId="0" applyNumberFormat="1" applyFont="1" applyFill="1" applyBorder="1" applyAlignment="1">
      <alignment horizontal="center" vertical="center"/>
    </xf>
    <xf numFmtId="14" fontId="33" fillId="24" borderId="16" xfId="0" applyNumberFormat="1" applyFont="1" applyFill="1" applyBorder="1" applyAlignment="1">
      <alignment horizontal="center" vertical="center"/>
    </xf>
    <xf numFmtId="0" fontId="17" fillId="24" borderId="18" xfId="0" applyFont="1" applyFill="1" applyBorder="1" applyAlignment="1">
      <alignment horizontal="center" vertical="center"/>
    </xf>
    <xf numFmtId="0" fontId="8" fillId="24" borderId="9" xfId="0" applyFont="1" applyFill="1" applyBorder="1" applyAlignment="1">
      <alignment vertical="top" wrapText="1"/>
    </xf>
    <xf numFmtId="0" fontId="9" fillId="24" borderId="9" xfId="0" applyFont="1" applyFill="1" applyBorder="1" applyAlignment="1">
      <alignment vertical="top" wrapText="1"/>
    </xf>
    <xf numFmtId="0" fontId="8" fillId="24" borderId="11" xfId="0" applyFont="1" applyFill="1" applyBorder="1" applyAlignment="1">
      <alignment horizontal="center" vertical="top" wrapText="1"/>
    </xf>
    <xf numFmtId="43" fontId="8" fillId="24" borderId="10" xfId="1" applyFont="1" applyFill="1" applyBorder="1" applyAlignment="1">
      <alignment horizontal="center" vertical="center"/>
    </xf>
    <xf numFmtId="43" fontId="8" fillId="24" borderId="10" xfId="0" applyNumberFormat="1" applyFont="1" applyFill="1" applyBorder="1" applyAlignment="1">
      <alignment horizontal="center" vertical="center"/>
    </xf>
    <xf numFmtId="43" fontId="4" fillId="24" borderId="10" xfId="0" applyNumberFormat="1" applyFont="1" applyFill="1" applyBorder="1" applyAlignment="1">
      <alignment horizontal="center" vertical="center"/>
    </xf>
    <xf numFmtId="1" fontId="19" fillId="24" borderId="10" xfId="1" applyNumberFormat="1" applyFont="1" applyFill="1" applyBorder="1" applyAlignment="1">
      <alignment horizontal="center" vertical="center"/>
    </xf>
    <xf numFmtId="14" fontId="19" fillId="24" borderId="10" xfId="0" applyNumberFormat="1" applyFont="1" applyFill="1" applyBorder="1" applyAlignment="1">
      <alignment horizontal="center" vertical="center"/>
    </xf>
    <xf numFmtId="43" fontId="31" fillId="24" borderId="10" xfId="1" applyFont="1" applyFill="1" applyBorder="1" applyAlignment="1">
      <alignment horizontal="center" vertical="center"/>
    </xf>
    <xf numFmtId="43" fontId="31" fillId="24" borderId="10" xfId="0" applyNumberFormat="1" applyFont="1" applyFill="1" applyBorder="1" applyAlignment="1">
      <alignment horizontal="center" vertical="center"/>
    </xf>
    <xf numFmtId="43" fontId="32" fillId="24" borderId="10" xfId="0" applyNumberFormat="1" applyFont="1" applyFill="1" applyBorder="1" applyAlignment="1">
      <alignment horizontal="center" vertical="center"/>
    </xf>
    <xf numFmtId="1" fontId="33" fillId="24" borderId="10" xfId="1" applyNumberFormat="1" applyFont="1" applyFill="1" applyBorder="1" applyAlignment="1">
      <alignment horizontal="center" vertical="center"/>
    </xf>
    <xf numFmtId="14" fontId="33" fillId="24" borderId="10" xfId="0" applyNumberFormat="1" applyFont="1" applyFill="1" applyBorder="1" applyAlignment="1">
      <alignment horizontal="center" vertical="center"/>
    </xf>
    <xf numFmtId="0" fontId="33" fillId="24" borderId="10" xfId="0" applyNumberFormat="1" applyFont="1" applyFill="1" applyBorder="1" applyAlignment="1">
      <alignment horizontal="center" vertical="center"/>
    </xf>
    <xf numFmtId="14" fontId="33" fillId="24" borderId="13" xfId="0" applyNumberFormat="1" applyFont="1" applyFill="1" applyBorder="1" applyAlignment="1">
      <alignment horizontal="center" vertical="center"/>
    </xf>
    <xf numFmtId="1" fontId="8" fillId="24" borderId="2" xfId="1" applyNumberFormat="1" applyFont="1" applyFill="1" applyBorder="1" applyAlignment="1">
      <alignment horizontal="center" vertical="center"/>
    </xf>
    <xf numFmtId="43" fontId="30" fillId="24" borderId="25" xfId="0" applyNumberFormat="1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0" fontId="3" fillId="11" borderId="2" xfId="0" applyFont="1" applyFill="1" applyBorder="1"/>
    <xf numFmtId="0" fontId="8" fillId="11" borderId="2" xfId="0" applyFont="1" applyFill="1" applyBorder="1" applyAlignment="1">
      <alignment vertical="top" wrapText="1"/>
    </xf>
    <xf numFmtId="0" fontId="9" fillId="11" borderId="2" xfId="0" applyFont="1" applyFill="1" applyBorder="1" applyAlignment="1">
      <alignment vertical="top" wrapText="1"/>
    </xf>
    <xf numFmtId="43" fontId="32" fillId="5" borderId="27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top" wrapText="1"/>
    </xf>
    <xf numFmtId="0" fontId="32" fillId="5" borderId="2" xfId="0" applyFont="1" applyFill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43" fontId="8" fillId="5" borderId="2" xfId="0" applyNumberFormat="1" applyFont="1" applyFill="1" applyBorder="1" applyAlignment="1">
      <alignment horizontal="center" vertical="center"/>
    </xf>
    <xf numFmtId="43" fontId="4" fillId="5" borderId="2" xfId="0" applyNumberFormat="1" applyFont="1" applyFill="1" applyBorder="1" applyAlignment="1">
      <alignment horizontal="center" vertical="center"/>
    </xf>
    <xf numFmtId="1" fontId="19" fillId="5" borderId="2" xfId="1" applyNumberFormat="1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center" vertical="center"/>
    </xf>
    <xf numFmtId="43" fontId="31" fillId="5" borderId="2" xfId="0" applyNumberFormat="1" applyFont="1" applyFill="1" applyBorder="1" applyAlignment="1">
      <alignment horizontal="center" vertical="center"/>
    </xf>
    <xf numFmtId="43" fontId="32" fillId="5" borderId="2" xfId="0" applyNumberFormat="1" applyFont="1" applyFill="1" applyBorder="1" applyAlignment="1">
      <alignment horizontal="center" vertical="center"/>
    </xf>
    <xf numFmtId="1" fontId="33" fillId="5" borderId="2" xfId="1" applyNumberFormat="1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left" vertical="center" wrapText="1"/>
    </xf>
    <xf numFmtId="43" fontId="8" fillId="5" borderId="5" xfId="0" applyNumberFormat="1" applyFont="1" applyFill="1" applyBorder="1" applyAlignment="1">
      <alignment horizontal="center" vertical="center"/>
    </xf>
    <xf numFmtId="43" fontId="4" fillId="5" borderId="5" xfId="0" applyNumberFormat="1" applyFont="1" applyFill="1" applyBorder="1" applyAlignment="1">
      <alignment horizontal="center" vertical="center"/>
    </xf>
    <xf numFmtId="1" fontId="19" fillId="5" borderId="5" xfId="1" applyNumberFormat="1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center" vertical="center"/>
    </xf>
    <xf numFmtId="43" fontId="31" fillId="5" borderId="5" xfId="0" applyNumberFormat="1" applyFont="1" applyFill="1" applyBorder="1" applyAlignment="1">
      <alignment horizontal="center" vertical="center"/>
    </xf>
    <xf numFmtId="43" fontId="32" fillId="5" borderId="5" xfId="0" applyNumberFormat="1" applyFont="1" applyFill="1" applyBorder="1" applyAlignment="1">
      <alignment horizontal="center" vertical="center"/>
    </xf>
    <xf numFmtId="1" fontId="33" fillId="5" borderId="5" xfId="1" applyNumberFormat="1" applyFont="1" applyFill="1" applyBorder="1" applyAlignment="1">
      <alignment horizontal="center" vertical="center"/>
    </xf>
    <xf numFmtId="14" fontId="33" fillId="5" borderId="5" xfId="0" applyNumberFormat="1" applyFont="1" applyFill="1" applyBorder="1" applyAlignment="1">
      <alignment horizontal="center" vertical="center"/>
    </xf>
    <xf numFmtId="14" fontId="33" fillId="5" borderId="12" xfId="0" applyNumberFormat="1" applyFont="1" applyFill="1" applyBorder="1" applyAlignment="1">
      <alignment horizontal="center" vertical="center"/>
    </xf>
    <xf numFmtId="0" fontId="17" fillId="25" borderId="31" xfId="0" applyFon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top" wrapText="1"/>
    </xf>
    <xf numFmtId="0" fontId="32" fillId="25" borderId="4" xfId="0" applyFont="1" applyFill="1" applyBorder="1" applyAlignment="1">
      <alignment horizontal="left" vertical="center" wrapText="1"/>
    </xf>
    <xf numFmtId="0" fontId="34" fillId="25" borderId="4" xfId="0" applyFont="1" applyFill="1" applyBorder="1" applyAlignment="1">
      <alignment horizontal="center" vertical="center" wrapText="1"/>
    </xf>
    <xf numFmtId="43" fontId="8" fillId="25" borderId="4" xfId="1" applyFont="1" applyFill="1" applyBorder="1" applyAlignment="1">
      <alignment horizontal="center" vertical="center"/>
    </xf>
    <xf numFmtId="43" fontId="8" fillId="25" borderId="4" xfId="0" applyNumberFormat="1" applyFont="1" applyFill="1" applyBorder="1" applyAlignment="1">
      <alignment horizontal="center" vertical="center"/>
    </xf>
    <xf numFmtId="43" fontId="4" fillId="25" borderId="4" xfId="0" applyNumberFormat="1" applyFont="1" applyFill="1" applyBorder="1" applyAlignment="1">
      <alignment horizontal="center" vertical="center"/>
    </xf>
    <xf numFmtId="1" fontId="19" fillId="25" borderId="4" xfId="1" applyNumberFormat="1" applyFont="1" applyFill="1" applyBorder="1" applyAlignment="1">
      <alignment horizontal="center" vertical="center"/>
    </xf>
    <xf numFmtId="14" fontId="19" fillId="25" borderId="4" xfId="0" applyNumberFormat="1" applyFont="1" applyFill="1" applyBorder="1" applyAlignment="1">
      <alignment horizontal="center" vertical="center"/>
    </xf>
    <xf numFmtId="43" fontId="31" fillId="25" borderId="4" xfId="1" applyFont="1" applyFill="1" applyBorder="1" applyAlignment="1">
      <alignment horizontal="center" vertical="center"/>
    </xf>
    <xf numFmtId="43" fontId="31" fillId="25" borderId="4" xfId="0" applyNumberFormat="1" applyFont="1" applyFill="1" applyBorder="1" applyAlignment="1">
      <alignment horizontal="center" vertical="center"/>
    </xf>
    <xf numFmtId="43" fontId="32" fillId="25" borderId="27" xfId="0" applyNumberFormat="1" applyFont="1" applyFill="1" applyBorder="1" applyAlignment="1">
      <alignment horizontal="center" vertical="center"/>
    </xf>
    <xf numFmtId="1" fontId="33" fillId="25" borderId="4" xfId="1" applyNumberFormat="1" applyFont="1" applyFill="1" applyBorder="1" applyAlignment="1">
      <alignment horizontal="center" vertical="center"/>
    </xf>
    <xf numFmtId="14" fontId="33" fillId="25" borderId="4" xfId="0" applyNumberFormat="1" applyFont="1" applyFill="1" applyBorder="1" applyAlignment="1">
      <alignment horizontal="center" vertical="center"/>
    </xf>
    <xf numFmtId="0" fontId="33" fillId="25" borderId="4" xfId="0" applyNumberFormat="1" applyFont="1" applyFill="1" applyBorder="1" applyAlignment="1">
      <alignment horizontal="center" vertical="center"/>
    </xf>
    <xf numFmtId="14" fontId="33" fillId="25" borderId="14" xfId="0" applyNumberFormat="1" applyFont="1" applyFill="1" applyBorder="1" applyAlignment="1">
      <alignment horizontal="center" vertical="center"/>
    </xf>
    <xf numFmtId="43" fontId="33" fillId="25" borderId="2" xfId="1" applyFont="1" applyFill="1" applyBorder="1" applyAlignment="1">
      <alignment horizontal="center" vertical="center"/>
    </xf>
    <xf numFmtId="43" fontId="23" fillId="25" borderId="2" xfId="1" applyFont="1" applyFill="1" applyBorder="1" applyAlignment="1">
      <alignment horizontal="center" vertical="center"/>
    </xf>
    <xf numFmtId="14" fontId="33" fillId="25" borderId="2" xfId="0" applyNumberFormat="1" applyFont="1" applyFill="1" applyBorder="1" applyAlignment="1">
      <alignment horizontal="center" vertical="center"/>
    </xf>
    <xf numFmtId="43" fontId="27" fillId="25" borderId="27" xfId="0" applyNumberFormat="1" applyFont="1" applyFill="1" applyBorder="1" applyAlignment="1">
      <alignment horizontal="center" vertical="center"/>
    </xf>
    <xf numFmtId="43" fontId="30" fillId="25" borderId="32" xfId="0" applyNumberFormat="1" applyFont="1" applyFill="1" applyBorder="1" applyAlignment="1">
      <alignment horizontal="center" vertical="center"/>
    </xf>
    <xf numFmtId="0" fontId="3" fillId="25" borderId="0" xfId="0" applyFont="1" applyFill="1"/>
    <xf numFmtId="0" fontId="17" fillId="25" borderId="33" xfId="0" applyFont="1" applyFill="1" applyBorder="1" applyAlignment="1">
      <alignment horizontal="center" vertical="center"/>
    </xf>
    <xf numFmtId="0" fontId="8" fillId="25" borderId="2" xfId="0" applyFont="1" applyFill="1" applyBorder="1" applyAlignment="1">
      <alignment horizontal="center" vertical="top" wrapText="1"/>
    </xf>
    <xf numFmtId="0" fontId="32" fillId="25" borderId="2" xfId="0" applyFont="1" applyFill="1" applyBorder="1" applyAlignment="1">
      <alignment horizontal="left" vertical="center" wrapText="1"/>
    </xf>
    <xf numFmtId="0" fontId="34" fillId="25" borderId="2" xfId="0" applyFont="1" applyFill="1" applyBorder="1" applyAlignment="1">
      <alignment horizontal="center" vertical="center" wrapText="1"/>
    </xf>
    <xf numFmtId="43" fontId="8" fillId="25" borderId="2" xfId="1" applyFont="1" applyFill="1" applyBorder="1" applyAlignment="1">
      <alignment horizontal="center" vertical="center"/>
    </xf>
    <xf numFmtId="43" fontId="8" fillId="25" borderId="2" xfId="0" applyNumberFormat="1" applyFont="1" applyFill="1" applyBorder="1" applyAlignment="1">
      <alignment horizontal="center" vertical="center"/>
    </xf>
    <xf numFmtId="43" fontId="4" fillId="25" borderId="2" xfId="0" applyNumberFormat="1" applyFont="1" applyFill="1" applyBorder="1" applyAlignment="1">
      <alignment horizontal="center" vertical="center"/>
    </xf>
    <xf numFmtId="1" fontId="19" fillId="25" borderId="2" xfId="1" applyNumberFormat="1" applyFont="1" applyFill="1" applyBorder="1" applyAlignment="1">
      <alignment horizontal="center" vertical="center"/>
    </xf>
    <xf numFmtId="14" fontId="19" fillId="25" borderId="2" xfId="0" applyNumberFormat="1" applyFont="1" applyFill="1" applyBorder="1" applyAlignment="1">
      <alignment horizontal="center" vertical="center"/>
    </xf>
    <xf numFmtId="43" fontId="31" fillId="25" borderId="2" xfId="1" applyFont="1" applyFill="1" applyBorder="1" applyAlignment="1">
      <alignment horizontal="center" vertical="center"/>
    </xf>
    <xf numFmtId="43" fontId="31" fillId="25" borderId="2" xfId="0" applyNumberFormat="1" applyFont="1" applyFill="1" applyBorder="1" applyAlignment="1">
      <alignment horizontal="center" vertical="center"/>
    </xf>
    <xf numFmtId="43" fontId="32" fillId="25" borderId="2" xfId="0" applyNumberFormat="1" applyFont="1" applyFill="1" applyBorder="1" applyAlignment="1">
      <alignment horizontal="center" vertical="center"/>
    </xf>
    <xf numFmtId="1" fontId="33" fillId="25" borderId="2" xfId="1" applyNumberFormat="1" applyFont="1" applyFill="1" applyBorder="1" applyAlignment="1">
      <alignment horizontal="center" vertical="center"/>
    </xf>
    <xf numFmtId="0" fontId="33" fillId="25" borderId="2" xfId="0" applyNumberFormat="1" applyFont="1" applyFill="1" applyBorder="1" applyAlignment="1">
      <alignment horizontal="center" vertical="center"/>
    </xf>
    <xf numFmtId="14" fontId="33" fillId="25" borderId="7" xfId="0" applyNumberFormat="1" applyFont="1" applyFill="1" applyBorder="1" applyAlignment="1">
      <alignment horizontal="center" vertical="center"/>
    </xf>
    <xf numFmtId="43" fontId="30" fillId="25" borderId="24" xfId="0" applyNumberFormat="1" applyFont="1" applyFill="1" applyBorder="1" applyAlignment="1">
      <alignment horizontal="center" vertical="center"/>
    </xf>
    <xf numFmtId="0" fontId="8" fillId="25" borderId="5" xfId="0" applyFont="1" applyFill="1" applyBorder="1" applyAlignment="1">
      <alignment horizontal="center" vertical="top" wrapText="1"/>
    </xf>
    <xf numFmtId="0" fontId="32" fillId="25" borderId="5" xfId="0" applyFont="1" applyFill="1" applyBorder="1" applyAlignment="1">
      <alignment horizontal="left" vertical="center" wrapText="1"/>
    </xf>
    <xf numFmtId="0" fontId="34" fillId="25" borderId="5" xfId="0" applyFont="1" applyFill="1" applyBorder="1" applyAlignment="1">
      <alignment horizontal="center" vertical="center" wrapText="1"/>
    </xf>
    <xf numFmtId="43" fontId="8" fillId="25" borderId="5" xfId="1" applyFont="1" applyFill="1" applyBorder="1" applyAlignment="1">
      <alignment horizontal="center" vertical="center"/>
    </xf>
    <xf numFmtId="43" fontId="8" fillId="25" borderId="5" xfId="0" applyNumberFormat="1" applyFont="1" applyFill="1" applyBorder="1" applyAlignment="1">
      <alignment horizontal="center" vertical="center"/>
    </xf>
    <xf numFmtId="43" fontId="4" fillId="25" borderId="5" xfId="0" applyNumberFormat="1" applyFont="1" applyFill="1" applyBorder="1" applyAlignment="1">
      <alignment horizontal="center" vertical="center"/>
    </xf>
    <xf numFmtId="1" fontId="19" fillId="25" borderId="5" xfId="1" applyNumberFormat="1" applyFont="1" applyFill="1" applyBorder="1" applyAlignment="1">
      <alignment horizontal="center" vertical="center"/>
    </xf>
    <xf numFmtId="14" fontId="19" fillId="25" borderId="5" xfId="0" applyNumberFormat="1" applyFont="1" applyFill="1" applyBorder="1" applyAlignment="1">
      <alignment horizontal="center" vertical="center"/>
    </xf>
    <xf numFmtId="43" fontId="31" fillId="25" borderId="5" xfId="1" applyFont="1" applyFill="1" applyBorder="1" applyAlignment="1">
      <alignment horizontal="center" vertical="center"/>
    </xf>
    <xf numFmtId="43" fontId="31" fillId="25" borderId="5" xfId="0" applyNumberFormat="1" applyFont="1" applyFill="1" applyBorder="1" applyAlignment="1">
      <alignment horizontal="center" vertical="center"/>
    </xf>
    <xf numFmtId="43" fontId="32" fillId="25" borderId="5" xfId="0" applyNumberFormat="1" applyFont="1" applyFill="1" applyBorder="1" applyAlignment="1">
      <alignment horizontal="center" vertical="center"/>
    </xf>
    <xf numFmtId="1" fontId="33" fillId="25" borderId="5" xfId="1" applyNumberFormat="1" applyFont="1" applyFill="1" applyBorder="1" applyAlignment="1">
      <alignment horizontal="center" vertical="center"/>
    </xf>
    <xf numFmtId="14" fontId="33" fillId="25" borderId="5" xfId="0" applyNumberFormat="1" applyFont="1" applyFill="1" applyBorder="1" applyAlignment="1">
      <alignment horizontal="center" vertical="center"/>
    </xf>
    <xf numFmtId="0" fontId="33" fillId="25" borderId="5" xfId="0" applyNumberFormat="1" applyFont="1" applyFill="1" applyBorder="1" applyAlignment="1">
      <alignment horizontal="center" vertical="center"/>
    </xf>
    <xf numFmtId="14" fontId="33" fillId="25" borderId="12" xfId="0" applyNumberFormat="1" applyFont="1" applyFill="1" applyBorder="1" applyAlignment="1">
      <alignment horizontal="center" vertical="center"/>
    </xf>
    <xf numFmtId="0" fontId="8" fillId="25" borderId="3" xfId="0" applyFont="1" applyFill="1" applyBorder="1" applyAlignment="1">
      <alignment vertical="top" wrapText="1"/>
    </xf>
    <xf numFmtId="0" fontId="9" fillId="25" borderId="3" xfId="0" applyFont="1" applyFill="1" applyBorder="1" applyAlignment="1">
      <alignment vertical="top" wrapText="1"/>
    </xf>
    <xf numFmtId="0" fontId="8" fillId="25" borderId="6" xfId="0" applyFont="1" applyFill="1" applyBorder="1" applyAlignment="1">
      <alignment horizontal="center" vertical="top" wrapText="1"/>
    </xf>
    <xf numFmtId="43" fontId="8" fillId="25" borderId="10" xfId="1" applyFont="1" applyFill="1" applyBorder="1" applyAlignment="1">
      <alignment horizontal="center" vertical="center"/>
    </xf>
    <xf numFmtId="43" fontId="8" fillId="25" borderId="10" xfId="0" applyNumberFormat="1" applyFont="1" applyFill="1" applyBorder="1" applyAlignment="1">
      <alignment horizontal="center" vertical="center"/>
    </xf>
    <xf numFmtId="43" fontId="4" fillId="25" borderId="10" xfId="0" applyNumberFormat="1" applyFont="1" applyFill="1" applyBorder="1" applyAlignment="1">
      <alignment horizontal="center" vertical="center"/>
    </xf>
    <xf numFmtId="1" fontId="19" fillId="25" borderId="10" xfId="1" applyNumberFormat="1" applyFont="1" applyFill="1" applyBorder="1" applyAlignment="1">
      <alignment horizontal="center" vertical="center"/>
    </xf>
    <xf numFmtId="14" fontId="19" fillId="25" borderId="10" xfId="0" applyNumberFormat="1" applyFont="1" applyFill="1" applyBorder="1" applyAlignment="1">
      <alignment horizontal="center" vertical="center"/>
    </xf>
    <xf numFmtId="43" fontId="31" fillId="25" borderId="10" xfId="1" applyFont="1" applyFill="1" applyBorder="1" applyAlignment="1">
      <alignment horizontal="center" vertical="center"/>
    </xf>
    <xf numFmtId="43" fontId="31" fillId="25" borderId="10" xfId="0" applyNumberFormat="1" applyFont="1" applyFill="1" applyBorder="1" applyAlignment="1">
      <alignment horizontal="center" vertical="center"/>
    </xf>
    <xf numFmtId="43" fontId="32" fillId="25" borderId="10" xfId="0" applyNumberFormat="1" applyFont="1" applyFill="1" applyBorder="1" applyAlignment="1">
      <alignment horizontal="center" vertical="center"/>
    </xf>
    <xf numFmtId="1" fontId="33" fillId="25" borderId="10" xfId="1" applyNumberFormat="1" applyFont="1" applyFill="1" applyBorder="1" applyAlignment="1">
      <alignment horizontal="center" vertical="center"/>
    </xf>
    <xf numFmtId="14" fontId="33" fillId="25" borderId="10" xfId="0" applyNumberFormat="1" applyFont="1" applyFill="1" applyBorder="1" applyAlignment="1">
      <alignment horizontal="center" vertical="center"/>
    </xf>
    <xf numFmtId="0" fontId="33" fillId="25" borderId="10" xfId="0" applyNumberFormat="1" applyFont="1" applyFill="1" applyBorder="1" applyAlignment="1">
      <alignment horizontal="center" vertical="center"/>
    </xf>
    <xf numFmtId="14" fontId="33" fillId="25" borderId="13" xfId="0" applyNumberFormat="1" applyFont="1" applyFill="1" applyBorder="1" applyAlignment="1">
      <alignment horizontal="center" vertical="center"/>
    </xf>
    <xf numFmtId="1" fontId="8" fillId="25" borderId="2" xfId="1" applyNumberFormat="1" applyFont="1" applyFill="1" applyBorder="1" applyAlignment="1">
      <alignment horizontal="center" vertical="center"/>
    </xf>
    <xf numFmtId="43" fontId="30" fillId="25" borderId="38" xfId="0" applyNumberFormat="1" applyFont="1" applyFill="1" applyBorder="1" applyAlignment="1">
      <alignment horizontal="center" vertical="center"/>
    </xf>
    <xf numFmtId="0" fontId="17" fillId="8" borderId="33" xfId="0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left" vertical="top" wrapText="1"/>
    </xf>
    <xf numFmtId="43" fontId="27" fillId="8" borderId="27" xfId="0" applyNumberFormat="1" applyFont="1" applyFill="1" applyBorder="1" applyAlignment="1">
      <alignment horizontal="center" vertical="center"/>
    </xf>
    <xf numFmtId="14" fontId="33" fillId="8" borderId="16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top" wrapText="1"/>
    </xf>
    <xf numFmtId="0" fontId="9" fillId="8" borderId="3" xfId="0" applyFont="1" applyFill="1" applyBorder="1" applyAlignment="1">
      <alignment vertical="top" wrapText="1"/>
    </xf>
    <xf numFmtId="43" fontId="8" fillId="8" borderId="10" xfId="1" applyFont="1" applyFill="1" applyBorder="1" applyAlignment="1">
      <alignment horizontal="center" vertical="center"/>
    </xf>
    <xf numFmtId="43" fontId="8" fillId="8" borderId="10" xfId="0" applyNumberFormat="1" applyFont="1" applyFill="1" applyBorder="1" applyAlignment="1">
      <alignment horizontal="center" vertical="center"/>
    </xf>
    <xf numFmtId="43" fontId="4" fillId="8" borderId="10" xfId="0" applyNumberFormat="1" applyFont="1" applyFill="1" applyBorder="1" applyAlignment="1">
      <alignment horizontal="center" vertical="center"/>
    </xf>
    <xf numFmtId="1" fontId="19" fillId="8" borderId="10" xfId="1" applyNumberFormat="1" applyFont="1" applyFill="1" applyBorder="1" applyAlignment="1">
      <alignment horizontal="center" vertical="center"/>
    </xf>
    <xf numFmtId="14" fontId="19" fillId="8" borderId="10" xfId="0" applyNumberFormat="1" applyFont="1" applyFill="1" applyBorder="1" applyAlignment="1">
      <alignment horizontal="center" vertical="center"/>
    </xf>
    <xf numFmtId="43" fontId="31" fillId="8" borderId="10" xfId="1" applyFont="1" applyFill="1" applyBorder="1" applyAlignment="1">
      <alignment horizontal="center" vertical="center"/>
    </xf>
    <xf numFmtId="43" fontId="31" fillId="8" borderId="10" xfId="0" applyNumberFormat="1" applyFont="1" applyFill="1" applyBorder="1" applyAlignment="1">
      <alignment horizontal="center" vertical="center"/>
    </xf>
    <xf numFmtId="1" fontId="33" fillId="8" borderId="10" xfId="1" applyNumberFormat="1" applyFont="1" applyFill="1" applyBorder="1" applyAlignment="1">
      <alignment horizontal="center" vertical="center"/>
    </xf>
    <xf numFmtId="14" fontId="33" fillId="8" borderId="13" xfId="0" applyNumberFormat="1" applyFont="1" applyFill="1" applyBorder="1" applyAlignment="1">
      <alignment horizontal="center" vertical="center"/>
    </xf>
    <xf numFmtId="1" fontId="8" fillId="8" borderId="2" xfId="1" applyNumberFormat="1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left" vertical="top" wrapText="1"/>
    </xf>
    <xf numFmtId="43" fontId="32" fillId="5" borderId="2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top" wrapText="1"/>
    </xf>
    <xf numFmtId="0" fontId="32" fillId="5" borderId="15" xfId="0" applyFont="1" applyFill="1" applyBorder="1" applyAlignment="1">
      <alignment horizontal="left" vertical="top" wrapText="1"/>
    </xf>
    <xf numFmtId="0" fontId="34" fillId="5" borderId="15" xfId="0" applyFont="1" applyFill="1" applyBorder="1" applyAlignment="1">
      <alignment horizontal="center" vertical="center" wrapText="1"/>
    </xf>
    <xf numFmtId="43" fontId="8" fillId="5" borderId="15" xfId="0" applyNumberFormat="1" applyFont="1" applyFill="1" applyBorder="1" applyAlignment="1">
      <alignment horizontal="center" vertical="center"/>
    </xf>
    <xf numFmtId="43" fontId="4" fillId="5" borderId="15" xfId="0" applyNumberFormat="1" applyFont="1" applyFill="1" applyBorder="1" applyAlignment="1">
      <alignment horizontal="center" vertical="center"/>
    </xf>
    <xf numFmtId="1" fontId="19" fillId="5" borderId="15" xfId="1" applyNumberFormat="1" applyFont="1" applyFill="1" applyBorder="1" applyAlignment="1">
      <alignment horizontal="center" vertical="center"/>
    </xf>
    <xf numFmtId="14" fontId="19" fillId="5" borderId="15" xfId="0" applyNumberFormat="1" applyFont="1" applyFill="1" applyBorder="1" applyAlignment="1">
      <alignment horizontal="center" vertical="center"/>
    </xf>
    <xf numFmtId="43" fontId="31" fillId="5" borderId="15" xfId="0" applyNumberFormat="1" applyFont="1" applyFill="1" applyBorder="1" applyAlignment="1">
      <alignment horizontal="center" vertical="center"/>
    </xf>
    <xf numFmtId="43" fontId="32" fillId="5" borderId="15" xfId="0" applyNumberFormat="1" applyFont="1" applyFill="1" applyBorder="1" applyAlignment="1">
      <alignment horizontal="center" vertical="center"/>
    </xf>
    <xf numFmtId="1" fontId="33" fillId="5" borderId="15" xfId="1" applyNumberFormat="1" applyFont="1" applyFill="1" applyBorder="1" applyAlignment="1">
      <alignment horizontal="center" vertical="center"/>
    </xf>
    <xf numFmtId="14" fontId="33" fillId="5" borderId="15" xfId="0" applyNumberFormat="1" applyFont="1" applyFill="1" applyBorder="1" applyAlignment="1">
      <alignment horizontal="center" vertical="center"/>
    </xf>
    <xf numFmtId="0" fontId="17" fillId="26" borderId="33" xfId="0" applyFont="1" applyFill="1" applyBorder="1" applyAlignment="1">
      <alignment horizontal="center" vertical="center"/>
    </xf>
    <xf numFmtId="0" fontId="8" fillId="26" borderId="4" xfId="0" applyFont="1" applyFill="1" applyBorder="1" applyAlignment="1">
      <alignment horizontal="center" vertical="top" wrapText="1"/>
    </xf>
    <xf numFmtId="0" fontId="32" fillId="26" borderId="4" xfId="0" applyFont="1" applyFill="1" applyBorder="1" applyAlignment="1">
      <alignment horizontal="left" vertical="top" wrapText="1"/>
    </xf>
    <xf numFmtId="0" fontId="34" fillId="26" borderId="4" xfId="0" applyFont="1" applyFill="1" applyBorder="1" applyAlignment="1">
      <alignment horizontal="center" vertical="center" wrapText="1"/>
    </xf>
    <xf numFmtId="43" fontId="8" fillId="26" borderId="4" xfId="1" applyFont="1" applyFill="1" applyBorder="1" applyAlignment="1">
      <alignment horizontal="center" vertical="center"/>
    </xf>
    <xf numFmtId="43" fontId="8" fillId="26" borderId="4" xfId="0" applyNumberFormat="1" applyFont="1" applyFill="1" applyBorder="1" applyAlignment="1">
      <alignment horizontal="center" vertical="center"/>
    </xf>
    <xf numFmtId="43" fontId="4" fillId="26" borderId="4" xfId="0" applyNumberFormat="1" applyFont="1" applyFill="1" applyBorder="1" applyAlignment="1">
      <alignment horizontal="center" vertical="center"/>
    </xf>
    <xf numFmtId="1" fontId="19" fillId="26" borderId="4" xfId="1" applyNumberFormat="1" applyFont="1" applyFill="1" applyBorder="1" applyAlignment="1">
      <alignment horizontal="center" vertical="center"/>
    </xf>
    <xf numFmtId="14" fontId="19" fillId="26" borderId="4" xfId="0" applyNumberFormat="1" applyFont="1" applyFill="1" applyBorder="1" applyAlignment="1">
      <alignment horizontal="center" vertical="center"/>
    </xf>
    <xf numFmtId="43" fontId="31" fillId="26" borderId="4" xfId="1" applyFont="1" applyFill="1" applyBorder="1" applyAlignment="1">
      <alignment horizontal="center" vertical="center"/>
    </xf>
    <xf numFmtId="43" fontId="31" fillId="26" borderId="4" xfId="0" applyNumberFormat="1" applyFont="1" applyFill="1" applyBorder="1" applyAlignment="1">
      <alignment horizontal="center" vertical="center"/>
    </xf>
    <xf numFmtId="43" fontId="32" fillId="26" borderId="4" xfId="0" applyNumberFormat="1" applyFont="1" applyFill="1" applyBorder="1" applyAlignment="1">
      <alignment horizontal="center" vertical="center"/>
    </xf>
    <xf numFmtId="1" fontId="33" fillId="26" borderId="4" xfId="1" applyNumberFormat="1" applyFont="1" applyFill="1" applyBorder="1" applyAlignment="1">
      <alignment horizontal="center" vertical="center"/>
    </xf>
    <xf numFmtId="14" fontId="33" fillId="26" borderId="4" xfId="0" applyNumberFormat="1" applyFont="1" applyFill="1" applyBorder="1" applyAlignment="1">
      <alignment horizontal="center" vertical="center"/>
    </xf>
    <xf numFmtId="0" fontId="33" fillId="26" borderId="4" xfId="0" applyNumberFormat="1" applyFont="1" applyFill="1" applyBorder="1" applyAlignment="1">
      <alignment horizontal="center" vertical="center"/>
    </xf>
    <xf numFmtId="14" fontId="33" fillId="26" borderId="14" xfId="0" applyNumberFormat="1" applyFont="1" applyFill="1" applyBorder="1" applyAlignment="1">
      <alignment horizontal="center" vertical="center"/>
    </xf>
    <xf numFmtId="43" fontId="33" fillId="26" borderId="2" xfId="1" applyFont="1" applyFill="1" applyBorder="1" applyAlignment="1">
      <alignment horizontal="center" vertical="center"/>
    </xf>
    <xf numFmtId="43" fontId="23" fillId="26" borderId="2" xfId="1" applyFont="1" applyFill="1" applyBorder="1" applyAlignment="1">
      <alignment horizontal="center" vertical="center"/>
    </xf>
    <xf numFmtId="14" fontId="33" fillId="26" borderId="2" xfId="0" applyNumberFormat="1" applyFont="1" applyFill="1" applyBorder="1" applyAlignment="1">
      <alignment horizontal="center" vertical="center"/>
    </xf>
    <xf numFmtId="43" fontId="27" fillId="26" borderId="27" xfId="0" applyNumberFormat="1" applyFont="1" applyFill="1" applyBorder="1" applyAlignment="1">
      <alignment horizontal="center" vertical="center"/>
    </xf>
    <xf numFmtId="43" fontId="30" fillId="26" borderId="32" xfId="0" applyNumberFormat="1" applyFont="1" applyFill="1" applyBorder="1" applyAlignment="1">
      <alignment horizontal="center" vertical="center"/>
    </xf>
    <xf numFmtId="0" fontId="3" fillId="26" borderId="0" xfId="0" applyFont="1" applyFill="1"/>
    <xf numFmtId="0" fontId="8" fillId="26" borderId="2" xfId="0" applyFont="1" applyFill="1" applyBorder="1" applyAlignment="1">
      <alignment horizontal="center" vertical="top" wrapText="1"/>
    </xf>
    <xf numFmtId="0" fontId="32" fillId="26" borderId="2" xfId="0" applyFont="1" applyFill="1" applyBorder="1" applyAlignment="1">
      <alignment horizontal="left" vertical="top" wrapText="1"/>
    </xf>
    <xf numFmtId="0" fontId="34" fillId="26" borderId="2" xfId="0" applyFont="1" applyFill="1" applyBorder="1" applyAlignment="1">
      <alignment horizontal="center" vertical="center" wrapText="1"/>
    </xf>
    <xf numFmtId="43" fontId="8" fillId="26" borderId="2" xfId="1" applyFont="1" applyFill="1" applyBorder="1" applyAlignment="1">
      <alignment horizontal="center" vertical="center"/>
    </xf>
    <xf numFmtId="43" fontId="8" fillId="26" borderId="2" xfId="0" applyNumberFormat="1" applyFont="1" applyFill="1" applyBorder="1" applyAlignment="1">
      <alignment horizontal="center" vertical="center"/>
    </xf>
    <xf numFmtId="43" fontId="4" fillId="26" borderId="2" xfId="0" applyNumberFormat="1" applyFont="1" applyFill="1" applyBorder="1" applyAlignment="1">
      <alignment horizontal="center" vertical="center"/>
    </xf>
    <xf numFmtId="1" fontId="19" fillId="26" borderId="2" xfId="1" applyNumberFormat="1" applyFont="1" applyFill="1" applyBorder="1" applyAlignment="1">
      <alignment horizontal="center" vertical="center"/>
    </xf>
    <xf numFmtId="14" fontId="19" fillId="26" borderId="2" xfId="0" applyNumberFormat="1" applyFont="1" applyFill="1" applyBorder="1" applyAlignment="1">
      <alignment horizontal="center" vertical="center"/>
    </xf>
    <xf numFmtId="43" fontId="31" fillId="26" borderId="2" xfId="1" applyFont="1" applyFill="1" applyBorder="1" applyAlignment="1">
      <alignment horizontal="center" vertical="center"/>
    </xf>
    <xf numFmtId="43" fontId="31" fillId="26" borderId="2" xfId="0" applyNumberFormat="1" applyFont="1" applyFill="1" applyBorder="1" applyAlignment="1">
      <alignment horizontal="center" vertical="center"/>
    </xf>
    <xf numFmtId="43" fontId="32" fillId="26" borderId="2" xfId="0" applyNumberFormat="1" applyFont="1" applyFill="1" applyBorder="1" applyAlignment="1">
      <alignment horizontal="center" vertical="center"/>
    </xf>
    <xf numFmtId="1" fontId="33" fillId="26" borderId="2" xfId="1" applyNumberFormat="1" applyFont="1" applyFill="1" applyBorder="1" applyAlignment="1">
      <alignment horizontal="center" vertical="center"/>
    </xf>
    <xf numFmtId="0" fontId="33" fillId="26" borderId="2" xfId="0" applyNumberFormat="1" applyFont="1" applyFill="1" applyBorder="1" applyAlignment="1">
      <alignment horizontal="center" vertical="center"/>
    </xf>
    <xf numFmtId="14" fontId="33" fillId="26" borderId="7" xfId="0" applyNumberFormat="1" applyFont="1" applyFill="1" applyBorder="1" applyAlignment="1">
      <alignment horizontal="center" vertical="center"/>
    </xf>
    <xf numFmtId="43" fontId="30" fillId="26" borderId="24" xfId="0" applyNumberFormat="1" applyFont="1" applyFill="1" applyBorder="1" applyAlignment="1">
      <alignment horizontal="center" vertical="center"/>
    </xf>
    <xf numFmtId="0" fontId="8" fillId="26" borderId="15" xfId="0" applyFont="1" applyFill="1" applyBorder="1" applyAlignment="1">
      <alignment horizontal="center" vertical="top" wrapText="1"/>
    </xf>
    <xf numFmtId="0" fontId="32" fillId="26" borderId="15" xfId="0" applyFont="1" applyFill="1" applyBorder="1" applyAlignment="1">
      <alignment horizontal="left" vertical="top" wrapText="1"/>
    </xf>
    <xf numFmtId="43" fontId="8" fillId="26" borderId="15" xfId="1" applyFont="1" applyFill="1" applyBorder="1" applyAlignment="1">
      <alignment horizontal="center" vertical="center"/>
    </xf>
    <xf numFmtId="43" fontId="8" fillId="26" borderId="15" xfId="0" applyNumberFormat="1" applyFont="1" applyFill="1" applyBorder="1" applyAlignment="1">
      <alignment horizontal="center" vertical="center"/>
    </xf>
    <xf numFmtId="43" fontId="4" fillId="26" borderId="15" xfId="0" applyNumberFormat="1" applyFont="1" applyFill="1" applyBorder="1" applyAlignment="1">
      <alignment horizontal="center" vertical="center"/>
    </xf>
    <xf numFmtId="1" fontId="19" fillId="26" borderId="15" xfId="1" applyNumberFormat="1" applyFont="1" applyFill="1" applyBorder="1" applyAlignment="1">
      <alignment horizontal="center" vertical="center"/>
    </xf>
    <xf numFmtId="14" fontId="19" fillId="26" borderId="15" xfId="0" applyNumberFormat="1" applyFont="1" applyFill="1" applyBorder="1" applyAlignment="1">
      <alignment horizontal="center" vertical="center"/>
    </xf>
    <xf numFmtId="43" fontId="31" fillId="26" borderId="15" xfId="1" applyFont="1" applyFill="1" applyBorder="1" applyAlignment="1">
      <alignment horizontal="center" vertical="center"/>
    </xf>
    <xf numFmtId="43" fontId="31" fillId="26" borderId="15" xfId="0" applyNumberFormat="1" applyFont="1" applyFill="1" applyBorder="1" applyAlignment="1">
      <alignment horizontal="center" vertical="center"/>
    </xf>
    <xf numFmtId="43" fontId="32" fillId="26" borderId="15" xfId="0" applyNumberFormat="1" applyFont="1" applyFill="1" applyBorder="1" applyAlignment="1">
      <alignment horizontal="center" vertical="center"/>
    </xf>
    <xf numFmtId="1" fontId="33" fillId="26" borderId="15" xfId="1" applyNumberFormat="1" applyFont="1" applyFill="1" applyBorder="1" applyAlignment="1">
      <alignment horizontal="center" vertical="center"/>
    </xf>
    <xf numFmtId="14" fontId="33" fillId="26" borderId="15" xfId="0" applyNumberFormat="1" applyFont="1" applyFill="1" applyBorder="1" applyAlignment="1">
      <alignment horizontal="center" vertical="center"/>
    </xf>
    <xf numFmtId="0" fontId="33" fillId="26" borderId="15" xfId="0" applyNumberFormat="1" applyFont="1" applyFill="1" applyBorder="1" applyAlignment="1">
      <alignment horizontal="center" vertical="center"/>
    </xf>
    <xf numFmtId="14" fontId="33" fillId="26" borderId="16" xfId="0" applyNumberFormat="1" applyFont="1" applyFill="1" applyBorder="1" applyAlignment="1">
      <alignment horizontal="center" vertical="center"/>
    </xf>
    <xf numFmtId="0" fontId="8" fillId="26" borderId="3" xfId="0" applyFont="1" applyFill="1" applyBorder="1" applyAlignment="1">
      <alignment vertical="top" wrapText="1"/>
    </xf>
    <xf numFmtId="0" fontId="9" fillId="26" borderId="3" xfId="0" applyFont="1" applyFill="1" applyBorder="1" applyAlignment="1">
      <alignment vertical="top" wrapText="1"/>
    </xf>
    <xf numFmtId="43" fontId="8" fillId="26" borderId="10" xfId="1" applyFont="1" applyFill="1" applyBorder="1" applyAlignment="1">
      <alignment horizontal="center" vertical="center"/>
    </xf>
    <xf numFmtId="43" fontId="8" fillId="26" borderId="10" xfId="0" applyNumberFormat="1" applyFont="1" applyFill="1" applyBorder="1" applyAlignment="1">
      <alignment horizontal="center" vertical="center"/>
    </xf>
    <xf numFmtId="43" fontId="4" fillId="26" borderId="10" xfId="0" applyNumberFormat="1" applyFont="1" applyFill="1" applyBorder="1" applyAlignment="1">
      <alignment horizontal="center" vertical="center"/>
    </xf>
    <xf numFmtId="1" fontId="19" fillId="26" borderId="10" xfId="1" applyNumberFormat="1" applyFont="1" applyFill="1" applyBorder="1" applyAlignment="1">
      <alignment horizontal="center" vertical="center"/>
    </xf>
    <xf numFmtId="14" fontId="19" fillId="26" borderId="10" xfId="0" applyNumberFormat="1" applyFont="1" applyFill="1" applyBorder="1" applyAlignment="1">
      <alignment horizontal="center" vertical="center"/>
    </xf>
    <xf numFmtId="43" fontId="31" fillId="26" borderId="10" xfId="1" applyFont="1" applyFill="1" applyBorder="1" applyAlignment="1">
      <alignment horizontal="center" vertical="center"/>
    </xf>
    <xf numFmtId="43" fontId="31" fillId="26" borderId="10" xfId="0" applyNumberFormat="1" applyFont="1" applyFill="1" applyBorder="1" applyAlignment="1">
      <alignment horizontal="center" vertical="center"/>
    </xf>
    <xf numFmtId="43" fontId="32" fillId="26" borderId="10" xfId="0" applyNumberFormat="1" applyFont="1" applyFill="1" applyBorder="1" applyAlignment="1">
      <alignment horizontal="center" vertical="center"/>
    </xf>
    <xf numFmtId="1" fontId="33" fillId="26" borderId="10" xfId="1" applyNumberFormat="1" applyFont="1" applyFill="1" applyBorder="1" applyAlignment="1">
      <alignment horizontal="center" vertical="center"/>
    </xf>
    <xf numFmtId="14" fontId="33" fillId="26" borderId="10" xfId="0" applyNumberFormat="1" applyFont="1" applyFill="1" applyBorder="1" applyAlignment="1">
      <alignment horizontal="center" vertical="center"/>
    </xf>
    <xf numFmtId="0" fontId="33" fillId="26" borderId="10" xfId="0" applyNumberFormat="1" applyFont="1" applyFill="1" applyBorder="1" applyAlignment="1">
      <alignment horizontal="center" vertical="center"/>
    </xf>
    <xf numFmtId="14" fontId="33" fillId="26" borderId="13" xfId="0" applyNumberFormat="1" applyFont="1" applyFill="1" applyBorder="1" applyAlignment="1">
      <alignment horizontal="center" vertical="center"/>
    </xf>
    <xf numFmtId="1" fontId="8" fillId="26" borderId="2" xfId="1" applyNumberFormat="1" applyFont="1" applyFill="1" applyBorder="1" applyAlignment="1">
      <alignment horizontal="center" vertical="center"/>
    </xf>
    <xf numFmtId="43" fontId="30" fillId="26" borderId="38" xfId="0" applyNumberFormat="1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left" vertical="center" wrapText="1"/>
    </xf>
    <xf numFmtId="43" fontId="27" fillId="5" borderId="10" xfId="1" applyFont="1" applyFill="1" applyBorder="1" applyAlignment="1">
      <alignment vertical="center"/>
    </xf>
    <xf numFmtId="43" fontId="27" fillId="5" borderId="10" xfId="1" applyFont="1" applyFill="1" applyBorder="1" applyAlignment="1">
      <alignment horizontal="center" vertical="center"/>
    </xf>
    <xf numFmtId="43" fontId="27" fillId="5" borderId="10" xfId="0" applyNumberFormat="1" applyFont="1" applyFill="1" applyBorder="1" applyAlignment="1">
      <alignment horizontal="center" vertical="center"/>
    </xf>
    <xf numFmtId="43" fontId="30" fillId="5" borderId="10" xfId="0" applyNumberFormat="1" applyFont="1" applyFill="1" applyBorder="1" applyAlignment="1">
      <alignment horizontal="center" vertical="center"/>
    </xf>
    <xf numFmtId="1" fontId="26" fillId="5" borderId="10" xfId="0" applyNumberFormat="1" applyFont="1" applyFill="1" applyBorder="1" applyAlignment="1">
      <alignment horizontal="center" vertical="center"/>
    </xf>
    <xf numFmtId="14" fontId="26" fillId="5" borderId="10" xfId="0" applyNumberFormat="1" applyFont="1" applyFill="1" applyBorder="1" applyAlignment="1">
      <alignment horizontal="center" vertical="center"/>
    </xf>
    <xf numFmtId="2" fontId="27" fillId="5" borderId="10" xfId="0" applyNumberFormat="1" applyFont="1" applyFill="1" applyBorder="1" applyAlignment="1">
      <alignment vertical="center"/>
    </xf>
    <xf numFmtId="43" fontId="32" fillId="5" borderId="10" xfId="0" applyNumberFormat="1" applyFont="1" applyFill="1" applyBorder="1" applyAlignment="1">
      <alignment horizontal="center" vertical="center"/>
    </xf>
    <xf numFmtId="1" fontId="23" fillId="5" borderId="10" xfId="0" applyNumberFormat="1" applyFont="1" applyFill="1" applyBorder="1" applyAlignment="1">
      <alignment horizontal="center" vertical="center"/>
    </xf>
    <xf numFmtId="14" fontId="23" fillId="5" borderId="13" xfId="0" applyNumberFormat="1" applyFont="1" applyFill="1" applyBorder="1" applyAlignment="1">
      <alignment horizontal="center" vertical="center"/>
    </xf>
    <xf numFmtId="14" fontId="23" fillId="5" borderId="4" xfId="0" applyNumberFormat="1" applyFont="1" applyFill="1" applyBorder="1" applyAlignment="1">
      <alignment horizontal="center" vertical="center"/>
    </xf>
    <xf numFmtId="14" fontId="23" fillId="5" borderId="14" xfId="0" applyNumberFormat="1" applyFont="1" applyFill="1" applyBorder="1" applyAlignment="1">
      <alignment horizontal="center" vertical="center"/>
    </xf>
    <xf numFmtId="14" fontId="23" fillId="5" borderId="2" xfId="0" applyNumberFormat="1" applyFont="1" applyFill="1" applyBorder="1" applyAlignment="1">
      <alignment horizontal="center" vertical="center"/>
    </xf>
    <xf numFmtId="43" fontId="27" fillId="5" borderId="2" xfId="0" applyNumberFormat="1" applyFont="1" applyFill="1" applyBorder="1" applyAlignment="1">
      <alignment horizontal="center" vertical="center"/>
    </xf>
    <xf numFmtId="14" fontId="23" fillId="5" borderId="7" xfId="0" applyNumberFormat="1" applyFont="1" applyFill="1" applyBorder="1" applyAlignment="1">
      <alignment horizontal="center" vertical="center"/>
    </xf>
    <xf numFmtId="43" fontId="30" fillId="5" borderId="10" xfId="0" applyNumberFormat="1" applyFont="1" applyFill="1" applyBorder="1" applyAlignment="1">
      <alignment horizontal="center" vertical="center"/>
    </xf>
    <xf numFmtId="43" fontId="27" fillId="5" borderId="35" xfId="1" applyFont="1" applyFill="1" applyBorder="1" applyAlignment="1">
      <alignment vertical="center"/>
    </xf>
    <xf numFmtId="43" fontId="27" fillId="5" borderId="35" xfId="1" applyFont="1" applyFill="1" applyBorder="1" applyAlignment="1">
      <alignment horizontal="center" vertical="center"/>
    </xf>
    <xf numFmtId="43" fontId="30" fillId="5" borderId="35" xfId="0" applyNumberFormat="1" applyFont="1" applyFill="1" applyBorder="1" applyAlignment="1">
      <alignment horizontal="center" vertical="center"/>
    </xf>
    <xf numFmtId="1" fontId="26" fillId="5" borderId="35" xfId="0" applyNumberFormat="1" applyFont="1" applyFill="1" applyBorder="1" applyAlignment="1">
      <alignment horizontal="center" vertical="center"/>
    </xf>
    <xf numFmtId="14" fontId="26" fillId="5" borderId="35" xfId="0" applyNumberFormat="1" applyFont="1" applyFill="1" applyBorder="1" applyAlignment="1">
      <alignment horizontal="center" vertical="center"/>
    </xf>
    <xf numFmtId="43" fontId="32" fillId="5" borderId="35" xfId="0" applyNumberFormat="1" applyFont="1" applyFill="1" applyBorder="1" applyAlignment="1">
      <alignment horizontal="center" vertical="center"/>
    </xf>
    <xf numFmtId="14" fontId="26" fillId="5" borderId="36" xfId="0" applyNumberFormat="1" applyFont="1" applyFill="1" applyBorder="1" applyAlignment="1">
      <alignment horizontal="center" vertical="center"/>
    </xf>
    <xf numFmtId="0" fontId="26" fillId="5" borderId="15" xfId="0" applyNumberFormat="1" applyFont="1" applyFill="1" applyBorder="1" applyAlignment="1">
      <alignment horizontal="center" vertical="center"/>
    </xf>
    <xf numFmtId="14" fontId="26" fillId="5" borderId="15" xfId="0" applyNumberFormat="1" applyFont="1" applyFill="1" applyBorder="1" applyAlignment="1">
      <alignment horizontal="center" vertical="center"/>
    </xf>
    <xf numFmtId="14" fontId="26" fillId="5" borderId="16" xfId="0" applyNumberFormat="1" applyFont="1" applyFill="1" applyBorder="1" applyAlignment="1">
      <alignment horizontal="center" vertical="center"/>
    </xf>
    <xf numFmtId="14" fontId="26" fillId="5" borderId="2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14" fontId="26" fillId="5" borderId="13" xfId="0" applyNumberFormat="1" applyFont="1" applyFill="1" applyBorder="1" applyAlignment="1">
      <alignment horizontal="center" vertical="center"/>
    </xf>
    <xf numFmtId="0" fontId="26" fillId="5" borderId="10" xfId="0" applyNumberFormat="1" applyFont="1" applyFill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2" fontId="27" fillId="9" borderId="2" xfId="0" applyNumberFormat="1" applyFont="1" applyFill="1" applyBorder="1" applyAlignment="1">
      <alignment vertical="center" wrapText="1"/>
    </xf>
    <xf numFmtId="2" fontId="27" fillId="9" borderId="2" xfId="0" applyNumberFormat="1" applyFont="1" applyFill="1" applyBorder="1" applyAlignment="1">
      <alignment vertical="center"/>
    </xf>
    <xf numFmtId="0" fontId="27" fillId="9" borderId="15" xfId="0" applyFont="1" applyFill="1" applyBorder="1" applyAlignment="1">
      <alignment horizontal="center" vertical="center" wrapText="1"/>
    </xf>
    <xf numFmtId="2" fontId="27" fillId="9" borderId="15" xfId="0" applyNumberFormat="1" applyFont="1" applyFill="1" applyBorder="1" applyAlignment="1">
      <alignment vertical="center" wrapText="1"/>
    </xf>
    <xf numFmtId="2" fontId="27" fillId="9" borderId="15" xfId="0" applyNumberFormat="1" applyFont="1" applyFill="1" applyBorder="1" applyAlignment="1">
      <alignment vertical="center"/>
    </xf>
    <xf numFmtId="43" fontId="27" fillId="9" borderId="15" xfId="1" applyFont="1" applyFill="1" applyBorder="1" applyAlignment="1">
      <alignment horizontal="center" vertical="center"/>
    </xf>
    <xf numFmtId="43" fontId="27" fillId="9" borderId="15" xfId="0" applyNumberFormat="1" applyFont="1" applyFill="1" applyBorder="1" applyAlignment="1">
      <alignment horizontal="center" vertical="center"/>
    </xf>
    <xf numFmtId="43" fontId="30" fillId="9" borderId="15" xfId="0" applyNumberFormat="1" applyFont="1" applyFill="1" applyBorder="1" applyAlignment="1">
      <alignment horizontal="center" vertical="center"/>
    </xf>
    <xf numFmtId="1" fontId="26" fillId="9" borderId="15" xfId="0" applyNumberFormat="1" applyFont="1" applyFill="1" applyBorder="1" applyAlignment="1">
      <alignment horizontal="center" vertical="center"/>
    </xf>
    <xf numFmtId="14" fontId="26" fillId="9" borderId="15" xfId="0" applyNumberFormat="1" applyFont="1" applyFill="1" applyBorder="1" applyAlignment="1">
      <alignment horizontal="center" vertical="center"/>
    </xf>
    <xf numFmtId="43" fontId="27" fillId="9" borderId="15" xfId="1" applyFont="1" applyFill="1" applyBorder="1" applyAlignment="1">
      <alignment vertical="center" wrapText="1"/>
    </xf>
    <xf numFmtId="43" fontId="27" fillId="9" borderId="15" xfId="1" applyFont="1" applyFill="1" applyBorder="1" applyAlignment="1">
      <alignment vertical="center"/>
    </xf>
    <xf numFmtId="43" fontId="8" fillId="9" borderId="15" xfId="1" applyFont="1" applyFill="1" applyBorder="1" applyAlignment="1">
      <alignment horizontal="center" vertical="center"/>
    </xf>
    <xf numFmtId="43" fontId="8" fillId="9" borderId="15" xfId="0" applyNumberFormat="1" applyFont="1" applyFill="1" applyBorder="1" applyAlignment="1">
      <alignment horizontal="center" vertical="center"/>
    </xf>
    <xf numFmtId="49" fontId="8" fillId="9" borderId="15" xfId="1" applyNumberFormat="1" applyFont="1" applyFill="1" applyBorder="1" applyAlignment="1">
      <alignment horizontal="center" vertical="center"/>
    </xf>
    <xf numFmtId="14" fontId="8" fillId="9" borderId="16" xfId="0" applyNumberFormat="1" applyFont="1" applyFill="1" applyBorder="1" applyAlignment="1">
      <alignment horizontal="center" vertical="center"/>
    </xf>
    <xf numFmtId="43" fontId="31" fillId="17" borderId="27" xfId="1" applyFont="1" applyFill="1" applyBorder="1" applyAlignment="1">
      <alignment horizontal="center" vertical="center"/>
    </xf>
    <xf numFmtId="43" fontId="31" fillId="17" borderId="27" xfId="0" applyNumberFormat="1" applyFont="1" applyFill="1" applyBorder="1" applyAlignment="1">
      <alignment horizontal="center" vertical="center"/>
    </xf>
    <xf numFmtId="43" fontId="27" fillId="27" borderId="27" xfId="0" applyNumberFormat="1" applyFont="1" applyFill="1" applyBorder="1" applyAlignment="1">
      <alignment horizontal="center" vertical="center"/>
    </xf>
    <xf numFmtId="43" fontId="31" fillId="27" borderId="27" xfId="1" applyFont="1" applyFill="1" applyBorder="1" applyAlignment="1">
      <alignment horizontal="center" vertical="center"/>
    </xf>
    <xf numFmtId="43" fontId="31" fillId="27" borderId="27" xfId="0" applyNumberFormat="1" applyFont="1" applyFill="1" applyBorder="1" applyAlignment="1">
      <alignment horizontal="center" vertical="center"/>
    </xf>
    <xf numFmtId="43" fontId="23" fillId="27" borderId="2" xfId="1" applyFont="1" applyFill="1" applyBorder="1" applyAlignment="1">
      <alignment horizontal="center" vertical="center"/>
    </xf>
    <xf numFmtId="43" fontId="31" fillId="27" borderId="2" xfId="1" applyFont="1" applyFill="1" applyBorder="1" applyAlignment="1">
      <alignment horizontal="center" vertical="center"/>
    </xf>
    <xf numFmtId="43" fontId="31" fillId="27" borderId="2" xfId="0" applyNumberFormat="1" applyFont="1" applyFill="1" applyBorder="1" applyAlignment="1">
      <alignment horizontal="center" vertical="center"/>
    </xf>
    <xf numFmtId="43" fontId="31" fillId="27" borderId="15" xfId="1" applyFont="1" applyFill="1" applyBorder="1" applyAlignment="1">
      <alignment horizontal="center" vertical="center"/>
    </xf>
    <xf numFmtId="43" fontId="31" fillId="27" borderId="15" xfId="0" applyNumberFormat="1" applyFont="1" applyFill="1" applyBorder="1" applyAlignment="1">
      <alignment horizontal="center" vertical="center"/>
    </xf>
    <xf numFmtId="43" fontId="8" fillId="27" borderId="15" xfId="1" applyFont="1" applyFill="1" applyBorder="1" applyAlignment="1">
      <alignment horizontal="center" vertical="center"/>
    </xf>
    <xf numFmtId="43" fontId="8" fillId="27" borderId="15" xfId="0" applyNumberFormat="1" applyFont="1" applyFill="1" applyBorder="1" applyAlignment="1">
      <alignment horizontal="center" vertical="center"/>
    </xf>
    <xf numFmtId="43" fontId="8" fillId="27" borderId="2" xfId="1" applyFont="1" applyFill="1" applyBorder="1" applyAlignment="1">
      <alignment horizontal="center" vertical="center"/>
    </xf>
    <xf numFmtId="0" fontId="0" fillId="15" borderId="31" xfId="0" applyFont="1" applyFill="1" applyBorder="1" applyAlignment="1">
      <alignment horizontal="center" vertical="center"/>
    </xf>
    <xf numFmtId="43" fontId="27" fillId="15" borderId="27" xfId="1" applyFont="1" applyFill="1" applyBorder="1" applyAlignment="1">
      <alignment vertical="center" wrapText="1"/>
    </xf>
    <xf numFmtId="43" fontId="27" fillId="15" borderId="27" xfId="1" applyFont="1" applyFill="1" applyBorder="1" applyAlignment="1">
      <alignment vertical="center"/>
    </xf>
    <xf numFmtId="1" fontId="26" fillId="15" borderId="27" xfId="0" applyNumberFormat="1" applyFont="1" applyFill="1" applyBorder="1" applyAlignment="1">
      <alignment horizontal="center" vertical="center"/>
    </xf>
    <xf numFmtId="2" fontId="27" fillId="15" borderId="27" xfId="0" applyNumberFormat="1" applyFont="1" applyFill="1" applyBorder="1" applyAlignment="1">
      <alignment vertical="center" wrapText="1"/>
    </xf>
    <xf numFmtId="2" fontId="27" fillId="15" borderId="27" xfId="0" applyNumberFormat="1" applyFont="1" applyFill="1" applyBorder="1" applyAlignment="1">
      <alignment vertical="center"/>
    </xf>
    <xf numFmtId="1" fontId="23" fillId="15" borderId="27" xfId="0" applyNumberFormat="1" applyFont="1" applyFill="1" applyBorder="1" applyAlignment="1">
      <alignment horizontal="center" vertical="center"/>
    </xf>
    <xf numFmtId="14" fontId="23" fillId="15" borderId="27" xfId="0" applyNumberFormat="1" applyFont="1" applyFill="1" applyBorder="1" applyAlignment="1">
      <alignment horizontal="center" vertical="center"/>
    </xf>
    <xf numFmtId="0" fontId="23" fillId="15" borderId="27" xfId="0" applyNumberFormat="1" applyFont="1" applyFill="1" applyBorder="1" applyAlignment="1">
      <alignment horizontal="center" vertical="center"/>
    </xf>
    <xf numFmtId="14" fontId="23" fillId="15" borderId="41" xfId="0" applyNumberFormat="1" applyFont="1" applyFill="1" applyBorder="1" applyAlignment="1">
      <alignment horizontal="center" vertical="center"/>
    </xf>
    <xf numFmtId="0" fontId="0" fillId="15" borderId="33" xfId="0" applyFont="1" applyFill="1" applyBorder="1" applyAlignment="1">
      <alignment horizontal="center" vertical="center"/>
    </xf>
    <xf numFmtId="2" fontId="27" fillId="15" borderId="2" xfId="0" applyNumberFormat="1" applyFont="1" applyFill="1" applyBorder="1" applyAlignment="1">
      <alignment vertical="center" wrapText="1"/>
    </xf>
    <xf numFmtId="2" fontId="27" fillId="15" borderId="2" xfId="0" applyNumberFormat="1" applyFont="1" applyFill="1" applyBorder="1" applyAlignment="1">
      <alignment vertical="center"/>
    </xf>
    <xf numFmtId="0" fontId="0" fillId="15" borderId="34" xfId="0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 wrapText="1"/>
    </xf>
    <xf numFmtId="0" fontId="30" fillId="15" borderId="15" xfId="0" applyFont="1" applyFill="1" applyBorder="1" applyAlignment="1">
      <alignment horizontal="left" vertical="center" wrapText="1"/>
    </xf>
    <xf numFmtId="0" fontId="23" fillId="15" borderId="15" xfId="0" applyFont="1" applyFill="1" applyBorder="1" applyAlignment="1">
      <alignment horizontal="center" vertical="center"/>
    </xf>
    <xf numFmtId="2" fontId="27" fillId="15" borderId="15" xfId="0" applyNumberFormat="1" applyFont="1" applyFill="1" applyBorder="1" applyAlignment="1">
      <alignment vertical="center" wrapText="1"/>
    </xf>
    <xf numFmtId="2" fontId="27" fillId="15" borderId="15" xfId="0" applyNumberFormat="1" applyFont="1" applyFill="1" applyBorder="1" applyAlignment="1">
      <alignment vertical="center"/>
    </xf>
    <xf numFmtId="43" fontId="27" fillId="15" borderId="15" xfId="1" applyFont="1" applyFill="1" applyBorder="1" applyAlignment="1">
      <alignment horizontal="center" vertical="center"/>
    </xf>
    <xf numFmtId="43" fontId="30" fillId="15" borderId="15" xfId="0" applyNumberFormat="1" applyFont="1" applyFill="1" applyBorder="1" applyAlignment="1">
      <alignment horizontal="center" vertical="center"/>
    </xf>
    <xf numFmtId="1" fontId="26" fillId="15" borderId="15" xfId="0" applyNumberFormat="1" applyFont="1" applyFill="1" applyBorder="1" applyAlignment="1">
      <alignment horizontal="center" vertical="center"/>
    </xf>
    <xf numFmtId="14" fontId="26" fillId="15" borderId="15" xfId="0" applyNumberFormat="1" applyFont="1" applyFill="1" applyBorder="1" applyAlignment="1">
      <alignment horizontal="center" vertical="center"/>
    </xf>
    <xf numFmtId="43" fontId="27" fillId="15" borderId="15" xfId="1" applyFont="1" applyFill="1" applyBorder="1" applyAlignment="1">
      <alignment vertical="center" wrapText="1"/>
    </xf>
    <xf numFmtId="43" fontId="27" fillId="15" borderId="15" xfId="1" applyFont="1" applyFill="1" applyBorder="1" applyAlignment="1">
      <alignment vertical="center"/>
    </xf>
    <xf numFmtId="43" fontId="30" fillId="15" borderId="15" xfId="0" applyNumberFormat="1" applyFont="1" applyFill="1" applyBorder="1" applyAlignment="1">
      <alignment horizontal="center" vertical="center"/>
    </xf>
    <xf numFmtId="43" fontId="23" fillId="15" borderId="15" xfId="0" applyNumberFormat="1" applyFont="1" applyFill="1" applyBorder="1" applyAlignment="1">
      <alignment horizontal="center" vertical="center"/>
    </xf>
    <xf numFmtId="0" fontId="3" fillId="20" borderId="0" xfId="0" applyFont="1" applyFill="1"/>
    <xf numFmtId="14" fontId="8" fillId="20" borderId="7" xfId="0" applyNumberFormat="1" applyFont="1" applyFill="1" applyBorder="1" applyAlignment="1">
      <alignment horizontal="center" vertical="center"/>
    </xf>
    <xf numFmtId="43" fontId="8" fillId="20" borderId="2" xfId="1" applyFont="1" applyFill="1" applyBorder="1" applyAlignment="1">
      <alignment horizontal="center" vertical="center"/>
    </xf>
    <xf numFmtId="14" fontId="8" fillId="20" borderId="2" xfId="0" applyNumberFormat="1" applyFont="1" applyFill="1" applyBorder="1" applyAlignment="1">
      <alignment horizontal="center" vertical="center"/>
    </xf>
    <xf numFmtId="14" fontId="8" fillId="18" borderId="7" xfId="0" applyNumberFormat="1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top" wrapText="1"/>
    </xf>
    <xf numFmtId="0" fontId="32" fillId="23" borderId="4" xfId="0" applyFont="1" applyFill="1" applyBorder="1" applyAlignment="1">
      <alignment horizontal="left" vertical="center" wrapText="1"/>
    </xf>
    <xf numFmtId="43" fontId="32" fillId="23" borderId="10" xfId="0" applyNumberFormat="1" applyFont="1" applyFill="1" applyBorder="1" applyAlignment="1">
      <alignment horizontal="center" vertical="center"/>
    </xf>
    <xf numFmtId="0" fontId="33" fillId="23" borderId="18" xfId="0" applyNumberFormat="1" applyFont="1" applyFill="1" applyBorder="1" applyAlignment="1">
      <alignment horizontal="center" vertical="center"/>
    </xf>
    <xf numFmtId="0" fontId="32" fillId="23" borderId="2" xfId="0" applyFont="1" applyFill="1" applyBorder="1" applyAlignment="1">
      <alignment horizontal="left" vertical="center" wrapText="1"/>
    </xf>
    <xf numFmtId="43" fontId="32" fillId="23" borderId="4" xfId="0" applyNumberFormat="1" applyFont="1" applyFill="1" applyBorder="1" applyAlignment="1">
      <alignment horizontal="center" vertical="center"/>
    </xf>
    <xf numFmtId="0" fontId="33" fillId="23" borderId="29" xfId="0" applyNumberFormat="1" applyFont="1" applyFill="1" applyBorder="1" applyAlignment="1">
      <alignment horizontal="center" vertical="center"/>
    </xf>
    <xf numFmtId="43" fontId="33" fillId="23" borderId="29" xfId="1" applyFont="1" applyFill="1" applyBorder="1" applyAlignment="1">
      <alignment horizontal="center" vertical="center"/>
    </xf>
    <xf numFmtId="49" fontId="8" fillId="23" borderId="2" xfId="1" applyNumberFormat="1" applyFont="1" applyFill="1" applyBorder="1" applyAlignment="1">
      <alignment horizontal="center" vertical="center"/>
    </xf>
    <xf numFmtId="14" fontId="8" fillId="23" borderId="7" xfId="0" applyNumberFormat="1" applyFont="1" applyFill="1" applyBorder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43" fontId="8" fillId="6" borderId="27" xfId="1" applyFont="1" applyFill="1" applyBorder="1" applyAlignment="1">
      <alignment horizontal="center" vertical="center"/>
    </xf>
    <xf numFmtId="43" fontId="8" fillId="6" borderId="27" xfId="0" applyNumberFormat="1" applyFont="1" applyFill="1" applyBorder="1" applyAlignment="1">
      <alignment horizontal="center" vertical="center"/>
    </xf>
    <xf numFmtId="43" fontId="4" fillId="6" borderId="27" xfId="0" applyNumberFormat="1" applyFont="1" applyFill="1" applyBorder="1" applyAlignment="1">
      <alignment horizontal="center" vertical="center"/>
    </xf>
    <xf numFmtId="1" fontId="19" fillId="6" borderId="27" xfId="1" applyNumberFormat="1" applyFont="1" applyFill="1" applyBorder="1" applyAlignment="1">
      <alignment horizontal="center" vertical="center"/>
    </xf>
    <xf numFmtId="14" fontId="19" fillId="6" borderId="27" xfId="0" applyNumberFormat="1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43" fontId="8" fillId="6" borderId="10" xfId="1" applyFont="1" applyFill="1" applyBorder="1" applyAlignment="1">
      <alignment horizontal="center" vertical="center"/>
    </xf>
    <xf numFmtId="43" fontId="8" fillId="6" borderId="10" xfId="0" applyNumberFormat="1" applyFont="1" applyFill="1" applyBorder="1" applyAlignment="1">
      <alignment horizontal="center" vertical="center"/>
    </xf>
    <xf numFmtId="43" fontId="4" fillId="6" borderId="10" xfId="0" applyNumberFormat="1" applyFont="1" applyFill="1" applyBorder="1" applyAlignment="1">
      <alignment horizontal="center" vertical="center"/>
    </xf>
    <xf numFmtId="1" fontId="19" fillId="6" borderId="10" xfId="1" applyNumberFormat="1" applyFont="1" applyFill="1" applyBorder="1" applyAlignment="1">
      <alignment horizontal="center" vertical="center"/>
    </xf>
    <xf numFmtId="14" fontId="19" fillId="6" borderId="10" xfId="0" applyNumberFormat="1" applyFont="1" applyFill="1" applyBorder="1" applyAlignment="1">
      <alignment horizontal="center" vertical="center"/>
    </xf>
    <xf numFmtId="43" fontId="31" fillId="6" borderId="10" xfId="1" applyFont="1" applyFill="1" applyBorder="1" applyAlignment="1">
      <alignment horizontal="center" vertical="center"/>
    </xf>
    <xf numFmtId="43" fontId="31" fillId="6" borderId="10" xfId="0" applyNumberFormat="1" applyFont="1" applyFill="1" applyBorder="1" applyAlignment="1">
      <alignment horizontal="center" vertical="center"/>
    </xf>
    <xf numFmtId="43" fontId="32" fillId="6" borderId="10" xfId="0" applyNumberFormat="1" applyFont="1" applyFill="1" applyBorder="1" applyAlignment="1">
      <alignment horizontal="center" vertical="center"/>
    </xf>
    <xf numFmtId="1" fontId="33" fillId="6" borderId="10" xfId="1" applyNumberFormat="1" applyFont="1" applyFill="1" applyBorder="1" applyAlignment="1">
      <alignment horizontal="center" vertical="center"/>
    </xf>
    <xf numFmtId="49" fontId="8" fillId="6" borderId="10" xfId="1" applyNumberFormat="1" applyFont="1" applyFill="1" applyBorder="1" applyAlignment="1">
      <alignment horizontal="center" vertical="center"/>
    </xf>
    <xf numFmtId="14" fontId="8" fillId="6" borderId="13" xfId="0" applyNumberFormat="1" applyFont="1" applyFill="1" applyBorder="1" applyAlignment="1">
      <alignment horizontal="center" vertical="center"/>
    </xf>
    <xf numFmtId="1" fontId="8" fillId="6" borderId="2" xfId="1" applyNumberFormat="1" applyFont="1" applyFill="1" applyBorder="1" applyAlignment="1">
      <alignment horizontal="center" vertical="center"/>
    </xf>
    <xf numFmtId="0" fontId="17" fillId="21" borderId="31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 wrapText="1"/>
    </xf>
    <xf numFmtId="0" fontId="32" fillId="21" borderId="27" xfId="0" applyFont="1" applyFill="1" applyBorder="1" applyAlignment="1">
      <alignment horizontal="left" vertical="center" wrapText="1"/>
    </xf>
    <xf numFmtId="0" fontId="34" fillId="21" borderId="27" xfId="0" applyFont="1" applyFill="1" applyBorder="1" applyAlignment="1">
      <alignment horizontal="center" vertical="center"/>
    </xf>
    <xf numFmtId="43" fontId="8" fillId="21" borderId="27" xfId="1" applyFont="1" applyFill="1" applyBorder="1" applyAlignment="1">
      <alignment horizontal="center" vertical="center"/>
    </xf>
    <xf numFmtId="43" fontId="8" fillId="21" borderId="27" xfId="0" applyNumberFormat="1" applyFont="1" applyFill="1" applyBorder="1" applyAlignment="1">
      <alignment horizontal="center" vertical="center"/>
    </xf>
    <xf numFmtId="43" fontId="4" fillId="21" borderId="27" xfId="0" applyNumberFormat="1" applyFont="1" applyFill="1" applyBorder="1" applyAlignment="1">
      <alignment horizontal="center" vertical="center"/>
    </xf>
    <xf numFmtId="1" fontId="19" fillId="21" borderId="27" xfId="1" applyNumberFormat="1" applyFont="1" applyFill="1" applyBorder="1" applyAlignment="1">
      <alignment horizontal="center" vertical="center"/>
    </xf>
    <xf numFmtId="14" fontId="19" fillId="21" borderId="27" xfId="0" applyNumberFormat="1" applyFont="1" applyFill="1" applyBorder="1" applyAlignment="1">
      <alignment horizontal="center" vertical="center"/>
    </xf>
    <xf numFmtId="43" fontId="31" fillId="21" borderId="27" xfId="1" applyFont="1" applyFill="1" applyBorder="1" applyAlignment="1">
      <alignment horizontal="center" vertical="center"/>
    </xf>
    <xf numFmtId="43" fontId="31" fillId="21" borderId="27" xfId="0" applyNumberFormat="1" applyFont="1" applyFill="1" applyBorder="1" applyAlignment="1">
      <alignment horizontal="center" vertical="center"/>
    </xf>
    <xf numFmtId="43" fontId="32" fillId="21" borderId="27" xfId="0" applyNumberFormat="1" applyFont="1" applyFill="1" applyBorder="1" applyAlignment="1">
      <alignment horizontal="center" vertical="center"/>
    </xf>
    <xf numFmtId="1" fontId="33" fillId="21" borderId="27" xfId="1" applyNumberFormat="1" applyFont="1" applyFill="1" applyBorder="1" applyAlignment="1">
      <alignment horizontal="center" vertical="center"/>
    </xf>
    <xf numFmtId="14" fontId="33" fillId="21" borderId="27" xfId="0" applyNumberFormat="1" applyFont="1" applyFill="1" applyBorder="1" applyAlignment="1">
      <alignment horizontal="center" vertical="center"/>
    </xf>
    <xf numFmtId="0" fontId="33" fillId="21" borderId="27" xfId="0" applyNumberFormat="1" applyFont="1" applyFill="1" applyBorder="1" applyAlignment="1">
      <alignment horizontal="center" vertical="center"/>
    </xf>
    <xf numFmtId="14" fontId="33" fillId="21" borderId="41" xfId="0" applyNumberFormat="1" applyFont="1" applyFill="1" applyBorder="1" applyAlignment="1">
      <alignment horizontal="center" vertical="center"/>
    </xf>
    <xf numFmtId="43" fontId="33" fillId="21" borderId="2" xfId="1" applyFont="1" applyFill="1" applyBorder="1" applyAlignment="1">
      <alignment horizontal="center" vertical="center"/>
    </xf>
    <xf numFmtId="14" fontId="33" fillId="21" borderId="2" xfId="0" applyNumberFormat="1" applyFont="1" applyFill="1" applyBorder="1" applyAlignment="1">
      <alignment horizontal="center" vertical="center"/>
    </xf>
    <xf numFmtId="43" fontId="30" fillId="21" borderId="32" xfId="0" applyNumberFormat="1" applyFont="1" applyFill="1" applyBorder="1" applyAlignment="1">
      <alignment horizontal="center" vertical="center"/>
    </xf>
    <xf numFmtId="0" fontId="3" fillId="21" borderId="0" xfId="0" applyFont="1" applyFill="1"/>
    <xf numFmtId="0" fontId="17" fillId="21" borderId="33" xfId="0" applyFont="1" applyFill="1" applyBorder="1" applyAlignment="1">
      <alignment horizontal="center" vertical="center"/>
    </xf>
    <xf numFmtId="0" fontId="8" fillId="21" borderId="2" xfId="0" applyFont="1" applyFill="1" applyBorder="1" applyAlignment="1">
      <alignment horizontal="center" vertical="center" wrapText="1"/>
    </xf>
    <xf numFmtId="0" fontId="32" fillId="21" borderId="2" xfId="0" applyFont="1" applyFill="1" applyBorder="1" applyAlignment="1">
      <alignment horizontal="left" vertical="center" wrapText="1"/>
    </xf>
    <xf numFmtId="0" fontId="34" fillId="21" borderId="2" xfId="0" applyFont="1" applyFill="1" applyBorder="1" applyAlignment="1">
      <alignment horizontal="center" vertical="center"/>
    </xf>
    <xf numFmtId="43" fontId="8" fillId="21" borderId="2" xfId="0" applyNumberFormat="1" applyFont="1" applyFill="1" applyBorder="1" applyAlignment="1">
      <alignment horizontal="center" vertical="center"/>
    </xf>
    <xf numFmtId="43" fontId="4" fillId="21" borderId="2" xfId="0" applyNumberFormat="1" applyFont="1" applyFill="1" applyBorder="1" applyAlignment="1">
      <alignment horizontal="center" vertical="center"/>
    </xf>
    <xf numFmtId="1" fontId="19" fillId="21" borderId="2" xfId="1" applyNumberFormat="1" applyFont="1" applyFill="1" applyBorder="1" applyAlignment="1">
      <alignment horizontal="center" vertical="center"/>
    </xf>
    <xf numFmtId="14" fontId="19" fillId="21" borderId="2" xfId="0" applyNumberFormat="1" applyFont="1" applyFill="1" applyBorder="1" applyAlignment="1">
      <alignment horizontal="center" vertical="center"/>
    </xf>
    <xf numFmtId="43" fontId="31" fillId="21" borderId="2" xfId="0" applyNumberFormat="1" applyFont="1" applyFill="1" applyBorder="1" applyAlignment="1">
      <alignment horizontal="center" vertical="center"/>
    </xf>
    <xf numFmtId="43" fontId="32" fillId="21" borderId="2" xfId="0" applyNumberFormat="1" applyFont="1" applyFill="1" applyBorder="1" applyAlignment="1">
      <alignment horizontal="center" vertical="center"/>
    </xf>
    <xf numFmtId="1" fontId="33" fillId="21" borderId="2" xfId="1" applyNumberFormat="1" applyFont="1" applyFill="1" applyBorder="1" applyAlignment="1">
      <alignment horizontal="center" vertical="center"/>
    </xf>
    <xf numFmtId="0" fontId="33" fillId="21" borderId="2" xfId="0" applyNumberFormat="1" applyFont="1" applyFill="1" applyBorder="1" applyAlignment="1">
      <alignment horizontal="center" vertical="center"/>
    </xf>
    <xf numFmtId="14" fontId="33" fillId="21" borderId="7" xfId="0" applyNumberFormat="1" applyFont="1" applyFill="1" applyBorder="1" applyAlignment="1">
      <alignment horizontal="center" vertical="center"/>
    </xf>
    <xf numFmtId="43" fontId="32" fillId="21" borderId="2" xfId="0" applyNumberFormat="1" applyFont="1" applyFill="1" applyBorder="1" applyAlignment="1">
      <alignment horizontal="center" vertical="center"/>
    </xf>
    <xf numFmtId="2" fontId="33" fillId="21" borderId="2" xfId="0" applyNumberFormat="1" applyFont="1" applyFill="1" applyBorder="1" applyAlignment="1">
      <alignment horizontal="center" vertical="center"/>
    </xf>
    <xf numFmtId="0" fontId="8" fillId="21" borderId="5" xfId="0" applyFont="1" applyFill="1" applyBorder="1" applyAlignment="1">
      <alignment horizontal="center" vertical="center" wrapText="1"/>
    </xf>
    <xf numFmtId="0" fontId="32" fillId="21" borderId="5" xfId="0" applyFont="1" applyFill="1" applyBorder="1" applyAlignment="1">
      <alignment horizontal="left" vertical="center" wrapText="1"/>
    </xf>
    <xf numFmtId="43" fontId="4" fillId="21" borderId="5" xfId="0" applyNumberFormat="1" applyFont="1" applyFill="1" applyBorder="1" applyAlignment="1">
      <alignment horizontal="center" vertical="center"/>
    </xf>
    <xf numFmtId="1" fontId="19" fillId="21" borderId="5" xfId="1" applyNumberFormat="1" applyFont="1" applyFill="1" applyBorder="1" applyAlignment="1">
      <alignment horizontal="center" vertical="center"/>
    </xf>
    <xf numFmtId="14" fontId="19" fillId="21" borderId="5" xfId="0" applyNumberFormat="1" applyFont="1" applyFill="1" applyBorder="1" applyAlignment="1">
      <alignment horizontal="center" vertical="center"/>
    </xf>
    <xf numFmtId="43" fontId="31" fillId="21" borderId="5" xfId="0" applyNumberFormat="1" applyFont="1" applyFill="1" applyBorder="1" applyAlignment="1">
      <alignment horizontal="center" vertical="center"/>
    </xf>
    <xf numFmtId="43" fontId="32" fillId="21" borderId="5" xfId="0" applyNumberFormat="1" applyFont="1" applyFill="1" applyBorder="1" applyAlignment="1">
      <alignment horizontal="center" vertical="center"/>
    </xf>
    <xf numFmtId="1" fontId="33" fillId="21" borderId="5" xfId="1" applyNumberFormat="1" applyFont="1" applyFill="1" applyBorder="1" applyAlignment="1">
      <alignment horizontal="center" vertical="center"/>
    </xf>
    <xf numFmtId="14" fontId="33" fillId="21" borderId="5" xfId="0" applyNumberFormat="1" applyFont="1" applyFill="1" applyBorder="1" applyAlignment="1">
      <alignment horizontal="center" vertical="center"/>
    </xf>
    <xf numFmtId="2" fontId="33" fillId="21" borderId="5" xfId="0" applyNumberFormat="1" applyFont="1" applyFill="1" applyBorder="1" applyAlignment="1">
      <alignment horizontal="center" vertical="center"/>
    </xf>
    <xf numFmtId="0" fontId="8" fillId="21" borderId="9" xfId="0" applyFont="1" applyFill="1" applyBorder="1" applyAlignment="1">
      <alignment vertical="top" wrapText="1"/>
    </xf>
    <xf numFmtId="0" fontId="9" fillId="21" borderId="9" xfId="0" applyFont="1" applyFill="1" applyBorder="1" applyAlignment="1">
      <alignment vertical="top" wrapText="1"/>
    </xf>
    <xf numFmtId="43" fontId="8" fillId="21" borderId="10" xfId="1" applyFont="1" applyFill="1" applyBorder="1" applyAlignment="1">
      <alignment horizontal="center" vertical="center"/>
    </xf>
    <xf numFmtId="43" fontId="8" fillId="21" borderId="10" xfId="0" applyNumberFormat="1" applyFont="1" applyFill="1" applyBorder="1" applyAlignment="1">
      <alignment horizontal="center" vertical="center"/>
    </xf>
    <xf numFmtId="43" fontId="4" fillId="21" borderId="10" xfId="0" applyNumberFormat="1" applyFont="1" applyFill="1" applyBorder="1" applyAlignment="1">
      <alignment horizontal="center" vertical="center"/>
    </xf>
    <xf numFmtId="1" fontId="19" fillId="21" borderId="10" xfId="1" applyNumberFormat="1" applyFont="1" applyFill="1" applyBorder="1" applyAlignment="1">
      <alignment horizontal="center" vertical="center"/>
    </xf>
    <xf numFmtId="14" fontId="19" fillId="21" borderId="10" xfId="0" applyNumberFormat="1" applyFont="1" applyFill="1" applyBorder="1" applyAlignment="1">
      <alignment horizontal="center" vertical="center"/>
    </xf>
    <xf numFmtId="43" fontId="31" fillId="21" borderId="10" xfId="1" applyFont="1" applyFill="1" applyBorder="1" applyAlignment="1">
      <alignment horizontal="center" vertical="center"/>
    </xf>
    <xf numFmtId="43" fontId="31" fillId="21" borderId="10" xfId="0" applyNumberFormat="1" applyFont="1" applyFill="1" applyBorder="1" applyAlignment="1">
      <alignment horizontal="center" vertical="center"/>
    </xf>
    <xf numFmtId="43" fontId="32" fillId="21" borderId="10" xfId="0" applyNumberFormat="1" applyFont="1" applyFill="1" applyBorder="1" applyAlignment="1">
      <alignment horizontal="center" vertical="center"/>
    </xf>
    <xf numFmtId="1" fontId="33" fillId="21" borderId="10" xfId="1" applyNumberFormat="1" applyFont="1" applyFill="1" applyBorder="1" applyAlignment="1">
      <alignment horizontal="center" vertical="center"/>
    </xf>
    <xf numFmtId="14" fontId="33" fillId="21" borderId="10" xfId="0" applyNumberFormat="1" applyFont="1" applyFill="1" applyBorder="1" applyAlignment="1">
      <alignment horizontal="center" vertical="center"/>
    </xf>
    <xf numFmtId="2" fontId="33" fillId="21" borderId="10" xfId="0" applyNumberFormat="1" applyFont="1" applyFill="1" applyBorder="1" applyAlignment="1">
      <alignment horizontal="center" vertical="center"/>
    </xf>
    <xf numFmtId="49" fontId="8" fillId="21" borderId="10" xfId="1" applyNumberFormat="1" applyFont="1" applyFill="1" applyBorder="1" applyAlignment="1">
      <alignment horizontal="center" vertical="center"/>
    </xf>
    <xf numFmtId="14" fontId="8" fillId="21" borderId="13" xfId="0" applyNumberFormat="1" applyFont="1" applyFill="1" applyBorder="1" applyAlignment="1">
      <alignment horizontal="center" vertical="center"/>
    </xf>
    <xf numFmtId="1" fontId="8" fillId="21" borderId="2" xfId="1" applyNumberFormat="1" applyFont="1" applyFill="1" applyBorder="1" applyAlignment="1">
      <alignment horizontal="center" vertical="center"/>
    </xf>
    <xf numFmtId="43" fontId="8" fillId="18" borderId="15" xfId="1" applyFont="1" applyFill="1" applyBorder="1" applyAlignment="1">
      <alignment horizontal="center" vertical="center"/>
    </xf>
    <xf numFmtId="43" fontId="8" fillId="18" borderId="15" xfId="0" applyNumberFormat="1" applyFont="1" applyFill="1" applyBorder="1" applyAlignment="1">
      <alignment horizontal="center" vertical="center"/>
    </xf>
    <xf numFmtId="43" fontId="4" fillId="18" borderId="15" xfId="0" applyNumberFormat="1" applyFont="1" applyFill="1" applyBorder="1" applyAlignment="1">
      <alignment horizontal="center" vertical="center"/>
    </xf>
    <xf numFmtId="1" fontId="19" fillId="18" borderId="15" xfId="1" applyNumberFormat="1" applyFont="1" applyFill="1" applyBorder="1" applyAlignment="1">
      <alignment horizontal="center" vertical="center"/>
    </xf>
    <xf numFmtId="14" fontId="19" fillId="18" borderId="15" xfId="0" applyNumberFormat="1" applyFont="1" applyFill="1" applyBorder="1" applyAlignment="1">
      <alignment horizontal="center" vertical="center"/>
    </xf>
    <xf numFmtId="43" fontId="31" fillId="18" borderId="15" xfId="1" applyFont="1" applyFill="1" applyBorder="1" applyAlignment="1">
      <alignment horizontal="center" vertical="center"/>
    </xf>
    <xf numFmtId="43" fontId="31" fillId="18" borderId="15" xfId="0" applyNumberFormat="1" applyFont="1" applyFill="1" applyBorder="1" applyAlignment="1">
      <alignment horizontal="center" vertical="center"/>
    </xf>
    <xf numFmtId="43" fontId="32" fillId="18" borderId="15" xfId="0" applyNumberFormat="1" applyFont="1" applyFill="1" applyBorder="1" applyAlignment="1">
      <alignment horizontal="center" vertical="center"/>
    </xf>
    <xf numFmtId="1" fontId="33" fillId="18" borderId="15" xfId="1" applyNumberFormat="1" applyFont="1" applyFill="1" applyBorder="1" applyAlignment="1">
      <alignment horizontal="center" vertical="center"/>
    </xf>
    <xf numFmtId="14" fontId="33" fillId="18" borderId="15" xfId="0" applyNumberFormat="1" applyFont="1" applyFill="1" applyBorder="1" applyAlignment="1">
      <alignment horizontal="center" vertical="center"/>
    </xf>
    <xf numFmtId="0" fontId="17" fillId="27" borderId="26" xfId="0" applyFont="1" applyFill="1" applyBorder="1" applyAlignment="1">
      <alignment horizontal="center" vertical="center"/>
    </xf>
    <xf numFmtId="0" fontId="8" fillId="27" borderId="27" xfId="0" applyFont="1" applyFill="1" applyBorder="1" applyAlignment="1">
      <alignment horizontal="center" vertical="top" wrapText="1"/>
    </xf>
    <xf numFmtId="0" fontId="32" fillId="27" borderId="27" xfId="0" applyFont="1" applyFill="1" applyBorder="1" applyAlignment="1">
      <alignment horizontal="left" vertical="center" wrapText="1"/>
    </xf>
    <xf numFmtId="43" fontId="8" fillId="27" borderId="27" xfId="1" applyFont="1" applyFill="1" applyBorder="1" applyAlignment="1">
      <alignment horizontal="center" vertical="center"/>
    </xf>
    <xf numFmtId="43" fontId="8" fillId="27" borderId="27" xfId="0" applyNumberFormat="1" applyFont="1" applyFill="1" applyBorder="1" applyAlignment="1">
      <alignment horizontal="center" vertical="center"/>
    </xf>
    <xf numFmtId="43" fontId="4" fillId="27" borderId="27" xfId="0" applyNumberFormat="1" applyFont="1" applyFill="1" applyBorder="1" applyAlignment="1">
      <alignment horizontal="center" vertical="center"/>
    </xf>
    <xf numFmtId="1" fontId="19" fillId="27" borderId="27" xfId="1" applyNumberFormat="1" applyFont="1" applyFill="1" applyBorder="1" applyAlignment="1">
      <alignment horizontal="center" vertical="center"/>
    </xf>
    <xf numFmtId="14" fontId="19" fillId="27" borderId="27" xfId="0" applyNumberFormat="1" applyFont="1" applyFill="1" applyBorder="1" applyAlignment="1">
      <alignment horizontal="center" vertical="center"/>
    </xf>
    <xf numFmtId="43" fontId="32" fillId="27" borderId="27" xfId="0" applyNumberFormat="1" applyFont="1" applyFill="1" applyBorder="1" applyAlignment="1">
      <alignment horizontal="center" vertical="center"/>
    </xf>
    <xf numFmtId="1" fontId="33" fillId="27" borderId="27" xfId="1" applyNumberFormat="1" applyFont="1" applyFill="1" applyBorder="1" applyAlignment="1">
      <alignment horizontal="center" vertical="center"/>
    </xf>
    <xf numFmtId="14" fontId="33" fillId="27" borderId="27" xfId="0" applyNumberFormat="1" applyFont="1" applyFill="1" applyBorder="1" applyAlignment="1">
      <alignment horizontal="center" vertical="center"/>
    </xf>
    <xf numFmtId="0" fontId="33" fillId="27" borderId="27" xfId="0" applyNumberFormat="1" applyFont="1" applyFill="1" applyBorder="1" applyAlignment="1">
      <alignment horizontal="center" vertical="center"/>
    </xf>
    <xf numFmtId="14" fontId="33" fillId="27" borderId="41" xfId="0" applyNumberFormat="1" applyFont="1" applyFill="1" applyBorder="1" applyAlignment="1">
      <alignment horizontal="center" vertical="center"/>
    </xf>
    <xf numFmtId="43" fontId="33" fillId="27" borderId="2" xfId="1" applyFont="1" applyFill="1" applyBorder="1" applyAlignment="1">
      <alignment horizontal="center" vertical="center"/>
    </xf>
    <xf numFmtId="14" fontId="33" fillId="27" borderId="2" xfId="0" applyNumberFormat="1" applyFont="1" applyFill="1" applyBorder="1" applyAlignment="1">
      <alignment horizontal="center" vertical="center"/>
    </xf>
    <xf numFmtId="43" fontId="30" fillId="27" borderId="28" xfId="0" applyNumberFormat="1" applyFont="1" applyFill="1" applyBorder="1" applyAlignment="1">
      <alignment horizontal="center" vertical="center"/>
    </xf>
    <xf numFmtId="0" fontId="3" fillId="27" borderId="0" xfId="0" applyFont="1" applyFill="1"/>
    <xf numFmtId="0" fontId="17" fillId="27" borderId="29" xfId="0" applyFont="1" applyFill="1" applyBorder="1" applyAlignment="1">
      <alignment horizontal="center" vertical="center"/>
    </xf>
    <xf numFmtId="0" fontId="8" fillId="27" borderId="2" xfId="0" applyFont="1" applyFill="1" applyBorder="1" applyAlignment="1">
      <alignment horizontal="center" vertical="top" wrapText="1"/>
    </xf>
    <xf numFmtId="0" fontId="32" fillId="27" borderId="2" xfId="0" applyFont="1" applyFill="1" applyBorder="1" applyAlignment="1">
      <alignment horizontal="left" vertical="center" wrapText="1"/>
    </xf>
    <xf numFmtId="0" fontId="34" fillId="27" borderId="2" xfId="0" applyFont="1" applyFill="1" applyBorder="1" applyAlignment="1">
      <alignment horizontal="center" vertical="center"/>
    </xf>
    <xf numFmtId="43" fontId="8" fillId="27" borderId="2" xfId="0" applyNumberFormat="1" applyFont="1" applyFill="1" applyBorder="1" applyAlignment="1">
      <alignment horizontal="center" vertical="center"/>
    </xf>
    <xf numFmtId="43" fontId="4" fillId="27" borderId="2" xfId="0" applyNumberFormat="1" applyFont="1" applyFill="1" applyBorder="1" applyAlignment="1">
      <alignment horizontal="center" vertical="center"/>
    </xf>
    <xf numFmtId="1" fontId="19" fillId="27" borderId="2" xfId="1" applyNumberFormat="1" applyFont="1" applyFill="1" applyBorder="1" applyAlignment="1">
      <alignment horizontal="center" vertical="center"/>
    </xf>
    <xf numFmtId="14" fontId="19" fillId="27" borderId="2" xfId="0" applyNumberFormat="1" applyFont="1" applyFill="1" applyBorder="1" applyAlignment="1">
      <alignment horizontal="center" vertical="center"/>
    </xf>
    <xf numFmtId="43" fontId="32" fillId="27" borderId="2" xfId="0" applyNumberFormat="1" applyFont="1" applyFill="1" applyBorder="1" applyAlignment="1">
      <alignment horizontal="center" vertical="center"/>
    </xf>
    <xf numFmtId="1" fontId="33" fillId="27" borderId="2" xfId="1" applyNumberFormat="1" applyFont="1" applyFill="1" applyBorder="1" applyAlignment="1">
      <alignment horizontal="center" vertical="center"/>
    </xf>
    <xf numFmtId="0" fontId="33" fillId="27" borderId="2" xfId="0" applyNumberFormat="1" applyFont="1" applyFill="1" applyBorder="1" applyAlignment="1">
      <alignment horizontal="center" vertical="center"/>
    </xf>
    <xf numFmtId="14" fontId="33" fillId="27" borderId="7" xfId="0" applyNumberFormat="1" applyFont="1" applyFill="1" applyBorder="1" applyAlignment="1">
      <alignment horizontal="center" vertical="center"/>
    </xf>
    <xf numFmtId="43" fontId="30" fillId="27" borderId="21" xfId="0" applyNumberFormat="1" applyFont="1" applyFill="1" applyBorder="1" applyAlignment="1">
      <alignment horizontal="center" vertical="center"/>
    </xf>
    <xf numFmtId="43" fontId="32" fillId="27" borderId="2" xfId="0" applyNumberFormat="1" applyFont="1" applyFill="1" applyBorder="1" applyAlignment="1">
      <alignment horizontal="center" vertical="center"/>
    </xf>
    <xf numFmtId="43" fontId="33" fillId="27" borderId="2" xfId="0" applyNumberFormat="1" applyFont="1" applyFill="1" applyBorder="1" applyAlignment="1">
      <alignment horizontal="center" vertical="center"/>
    </xf>
    <xf numFmtId="0" fontId="17" fillId="27" borderId="39" xfId="0" applyFont="1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top" wrapText="1"/>
    </xf>
    <xf numFmtId="0" fontId="32" fillId="27" borderId="15" xfId="0" applyFont="1" applyFill="1" applyBorder="1" applyAlignment="1">
      <alignment horizontal="left" vertical="center" wrapText="1"/>
    </xf>
    <xf numFmtId="0" fontId="34" fillId="27" borderId="15" xfId="0" applyFont="1" applyFill="1" applyBorder="1" applyAlignment="1">
      <alignment horizontal="center" vertical="center"/>
    </xf>
    <xf numFmtId="43" fontId="4" fillId="27" borderId="15" xfId="0" applyNumberFormat="1" applyFont="1" applyFill="1" applyBorder="1" applyAlignment="1">
      <alignment horizontal="center" vertical="center"/>
    </xf>
    <xf numFmtId="1" fontId="19" fillId="27" borderId="15" xfId="1" applyNumberFormat="1" applyFont="1" applyFill="1" applyBorder="1" applyAlignment="1">
      <alignment horizontal="center" vertical="center"/>
    </xf>
    <xf numFmtId="14" fontId="19" fillId="27" borderId="15" xfId="0" applyNumberFormat="1" applyFont="1" applyFill="1" applyBorder="1" applyAlignment="1">
      <alignment horizontal="center" vertical="center"/>
    </xf>
    <xf numFmtId="43" fontId="32" fillId="27" borderId="15" xfId="0" applyNumberFormat="1" applyFont="1" applyFill="1" applyBorder="1" applyAlignment="1">
      <alignment horizontal="center" vertical="center"/>
    </xf>
    <xf numFmtId="1" fontId="33" fillId="27" borderId="15" xfId="1" applyNumberFormat="1" applyFont="1" applyFill="1" applyBorder="1" applyAlignment="1">
      <alignment horizontal="center" vertical="center"/>
    </xf>
    <xf numFmtId="14" fontId="33" fillId="27" borderId="15" xfId="0" applyNumberFormat="1" applyFont="1" applyFill="1" applyBorder="1" applyAlignment="1">
      <alignment horizontal="center" vertical="center"/>
    </xf>
    <xf numFmtId="43" fontId="33" fillId="27" borderId="15" xfId="0" applyNumberFormat="1" applyFont="1" applyFill="1" applyBorder="1" applyAlignment="1">
      <alignment horizontal="center" vertical="center"/>
    </xf>
    <xf numFmtId="0" fontId="33" fillId="27" borderId="15" xfId="0" applyNumberFormat="1" applyFont="1" applyFill="1" applyBorder="1" applyAlignment="1">
      <alignment horizontal="center" vertical="center"/>
    </xf>
    <xf numFmtId="14" fontId="33" fillId="27" borderId="16" xfId="0" applyNumberFormat="1" applyFont="1" applyFill="1" applyBorder="1" applyAlignment="1">
      <alignment horizontal="center" vertical="center"/>
    </xf>
    <xf numFmtId="43" fontId="30" fillId="27" borderId="22" xfId="0" applyNumberFormat="1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33" fillId="9" borderId="4" xfId="0" applyNumberFormat="1" applyFont="1" applyFill="1" applyBorder="1" applyAlignment="1">
      <alignment horizontal="center" vertical="center"/>
    </xf>
    <xf numFmtId="0" fontId="17" fillId="22" borderId="29" xfId="0" applyFont="1" applyFill="1" applyBorder="1" applyAlignment="1">
      <alignment horizontal="center" vertical="center"/>
    </xf>
    <xf numFmtId="0" fontId="34" fillId="22" borderId="2" xfId="0" applyFont="1" applyFill="1" applyBorder="1" applyAlignment="1">
      <alignment horizontal="center" vertical="center" wrapText="1"/>
    </xf>
    <xf numFmtId="43" fontId="8" fillId="22" borderId="2" xfId="1" applyFont="1" applyFill="1" applyBorder="1" applyAlignment="1">
      <alignment horizontal="center" vertical="center"/>
    </xf>
    <xf numFmtId="43" fontId="8" fillId="22" borderId="2" xfId="0" applyNumberFormat="1" applyFont="1" applyFill="1" applyBorder="1" applyAlignment="1">
      <alignment horizontal="center" vertical="center"/>
    </xf>
    <xf numFmtId="43" fontId="4" fillId="22" borderId="2" xfId="0" applyNumberFormat="1" applyFont="1" applyFill="1" applyBorder="1" applyAlignment="1">
      <alignment horizontal="center" vertical="center"/>
    </xf>
    <xf numFmtId="1" fontId="19" fillId="22" borderId="2" xfId="1" applyNumberFormat="1" applyFont="1" applyFill="1" applyBorder="1" applyAlignment="1">
      <alignment horizontal="center" vertical="center"/>
    </xf>
    <xf numFmtId="14" fontId="19" fillId="22" borderId="2" xfId="0" applyNumberFormat="1" applyFont="1" applyFill="1" applyBorder="1" applyAlignment="1">
      <alignment horizontal="center" vertical="center"/>
    </xf>
    <xf numFmtId="1" fontId="33" fillId="22" borderId="2" xfId="1" applyNumberFormat="1" applyFont="1" applyFill="1" applyBorder="1" applyAlignment="1">
      <alignment horizontal="center" vertical="center"/>
    </xf>
    <xf numFmtId="0" fontId="33" fillId="22" borderId="2" xfId="0" applyNumberFormat="1" applyFont="1" applyFill="1" applyBorder="1" applyAlignment="1">
      <alignment horizontal="center" vertical="center"/>
    </xf>
    <xf numFmtId="14" fontId="33" fillId="22" borderId="7" xfId="0" applyNumberFormat="1" applyFont="1" applyFill="1" applyBorder="1" applyAlignment="1">
      <alignment horizontal="center" vertical="center"/>
    </xf>
    <xf numFmtId="0" fontId="17" fillId="22" borderId="17" xfId="0" applyFont="1" applyFill="1" applyBorder="1" applyAlignment="1">
      <alignment horizontal="center" vertical="center"/>
    </xf>
    <xf numFmtId="0" fontId="34" fillId="22" borderId="5" xfId="0" applyFont="1" applyFill="1" applyBorder="1" applyAlignment="1">
      <alignment horizontal="center" vertical="center" wrapText="1"/>
    </xf>
    <xf numFmtId="43" fontId="8" fillId="22" borderId="5" xfId="1" applyFont="1" applyFill="1" applyBorder="1" applyAlignment="1">
      <alignment horizontal="center" vertical="center"/>
    </xf>
    <xf numFmtId="43" fontId="8" fillId="22" borderId="5" xfId="0" applyNumberFormat="1" applyFont="1" applyFill="1" applyBorder="1" applyAlignment="1">
      <alignment horizontal="center" vertical="center"/>
    </xf>
    <xf numFmtId="43" fontId="4" fillId="22" borderId="5" xfId="0" applyNumberFormat="1" applyFont="1" applyFill="1" applyBorder="1" applyAlignment="1">
      <alignment horizontal="center" vertical="center"/>
    </xf>
    <xf numFmtId="1" fontId="19" fillId="22" borderId="5" xfId="1" applyNumberFormat="1" applyFont="1" applyFill="1" applyBorder="1" applyAlignment="1">
      <alignment horizontal="center" vertical="center"/>
    </xf>
    <xf numFmtId="14" fontId="19" fillId="22" borderId="5" xfId="0" applyNumberFormat="1" applyFont="1" applyFill="1" applyBorder="1" applyAlignment="1">
      <alignment horizontal="center" vertical="center"/>
    </xf>
    <xf numFmtId="1" fontId="33" fillId="22" borderId="5" xfId="1" applyNumberFormat="1" applyFont="1" applyFill="1" applyBorder="1" applyAlignment="1">
      <alignment horizontal="center" vertical="center"/>
    </xf>
    <xf numFmtId="14" fontId="33" fillId="22" borderId="5" xfId="0" applyNumberFormat="1" applyFont="1" applyFill="1" applyBorder="1" applyAlignment="1">
      <alignment horizontal="center" vertical="center"/>
    </xf>
    <xf numFmtId="0" fontId="17" fillId="16" borderId="18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 wrapText="1"/>
    </xf>
    <xf numFmtId="0" fontId="32" fillId="16" borderId="4" xfId="0" applyFont="1" applyFill="1" applyBorder="1" applyAlignment="1">
      <alignment horizontal="left" vertical="top" wrapText="1"/>
    </xf>
    <xf numFmtId="0" fontId="34" fillId="16" borderId="4" xfId="0" applyFont="1" applyFill="1" applyBorder="1" applyAlignment="1">
      <alignment horizontal="center" vertical="center" wrapText="1"/>
    </xf>
    <xf numFmtId="43" fontId="8" fillId="16" borderId="4" xfId="0" applyNumberFormat="1" applyFont="1" applyFill="1" applyBorder="1" applyAlignment="1">
      <alignment horizontal="center" vertical="center"/>
    </xf>
    <xf numFmtId="43" fontId="4" fillId="16" borderId="4" xfId="0" applyNumberFormat="1" applyFont="1" applyFill="1" applyBorder="1" applyAlignment="1">
      <alignment horizontal="center" vertical="center"/>
    </xf>
    <xf numFmtId="1" fontId="19" fillId="16" borderId="4" xfId="1" applyNumberFormat="1" applyFont="1" applyFill="1" applyBorder="1" applyAlignment="1">
      <alignment horizontal="center" vertical="center"/>
    </xf>
    <xf numFmtId="14" fontId="19" fillId="16" borderId="4" xfId="0" applyNumberFormat="1" applyFont="1" applyFill="1" applyBorder="1" applyAlignment="1">
      <alignment horizontal="center" vertical="center"/>
    </xf>
    <xf numFmtId="43" fontId="31" fillId="16" borderId="4" xfId="1" applyFont="1" applyFill="1" applyBorder="1" applyAlignment="1">
      <alignment horizontal="center" vertical="center"/>
    </xf>
    <xf numFmtId="43" fontId="31" fillId="16" borderId="4" xfId="0" applyNumberFormat="1" applyFont="1" applyFill="1" applyBorder="1" applyAlignment="1">
      <alignment horizontal="center" vertical="center"/>
    </xf>
    <xf numFmtId="43" fontId="32" fillId="16" borderId="4" xfId="0" applyNumberFormat="1" applyFont="1" applyFill="1" applyBorder="1" applyAlignment="1">
      <alignment horizontal="center" vertical="center"/>
    </xf>
    <xf numFmtId="1" fontId="33" fillId="16" borderId="4" xfId="1" applyNumberFormat="1" applyFont="1" applyFill="1" applyBorder="1" applyAlignment="1">
      <alignment horizontal="center" vertical="center"/>
    </xf>
    <xf numFmtId="14" fontId="33" fillId="16" borderId="4" xfId="0" applyNumberFormat="1" applyFont="1" applyFill="1" applyBorder="1" applyAlignment="1">
      <alignment horizontal="center" vertical="center"/>
    </xf>
    <xf numFmtId="2" fontId="33" fillId="16" borderId="4" xfId="0" applyNumberFormat="1" applyFont="1" applyFill="1" applyBorder="1" applyAlignment="1">
      <alignment horizontal="center" vertical="center"/>
    </xf>
    <xf numFmtId="0" fontId="33" fillId="16" borderId="4" xfId="0" applyNumberFormat="1" applyFont="1" applyFill="1" applyBorder="1" applyAlignment="1">
      <alignment horizontal="center" vertical="center"/>
    </xf>
    <xf numFmtId="14" fontId="33" fillId="16" borderId="14" xfId="0" applyNumberFormat="1" applyFont="1" applyFill="1" applyBorder="1" applyAlignment="1">
      <alignment horizontal="center" vertical="center"/>
    </xf>
    <xf numFmtId="43" fontId="33" fillId="16" borderId="2" xfId="1" applyFont="1" applyFill="1" applyBorder="1" applyAlignment="1">
      <alignment horizontal="center" vertical="center"/>
    </xf>
    <xf numFmtId="14" fontId="33" fillId="16" borderId="2" xfId="0" applyNumberFormat="1" applyFont="1" applyFill="1" applyBorder="1" applyAlignment="1">
      <alignment horizontal="center" vertical="center"/>
    </xf>
    <xf numFmtId="43" fontId="27" fillId="16" borderId="27" xfId="0" applyNumberFormat="1" applyFont="1" applyFill="1" applyBorder="1" applyAlignment="1">
      <alignment horizontal="center" vertical="center"/>
    </xf>
    <xf numFmtId="0" fontId="3" fillId="16" borderId="0" xfId="0" applyFont="1" applyFill="1"/>
    <xf numFmtId="0" fontId="17" fillId="16" borderId="29" xfId="0" applyFont="1" applyFill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 wrapText="1"/>
    </xf>
    <xf numFmtId="0" fontId="32" fillId="16" borderId="2" xfId="0" applyFont="1" applyFill="1" applyBorder="1" applyAlignment="1">
      <alignment horizontal="left" vertical="top" wrapText="1"/>
    </xf>
    <xf numFmtId="0" fontId="34" fillId="16" borderId="2" xfId="0" applyFont="1" applyFill="1" applyBorder="1" applyAlignment="1">
      <alignment horizontal="center" vertical="center" wrapText="1"/>
    </xf>
    <xf numFmtId="43" fontId="8" fillId="16" borderId="2" xfId="0" applyNumberFormat="1" applyFont="1" applyFill="1" applyBorder="1" applyAlignment="1">
      <alignment horizontal="center" vertical="center"/>
    </xf>
    <xf numFmtId="43" fontId="4" fillId="16" borderId="2" xfId="0" applyNumberFormat="1" applyFont="1" applyFill="1" applyBorder="1" applyAlignment="1">
      <alignment horizontal="center" vertical="center"/>
    </xf>
    <xf numFmtId="1" fontId="19" fillId="16" borderId="2" xfId="1" applyNumberFormat="1" applyFont="1" applyFill="1" applyBorder="1" applyAlignment="1">
      <alignment horizontal="center" vertical="center"/>
    </xf>
    <xf numFmtId="14" fontId="19" fillId="16" borderId="2" xfId="0" applyNumberFormat="1" applyFont="1" applyFill="1" applyBorder="1" applyAlignment="1">
      <alignment horizontal="center" vertical="center"/>
    </xf>
    <xf numFmtId="43" fontId="31" fillId="16" borderId="2" xfId="1" applyFont="1" applyFill="1" applyBorder="1" applyAlignment="1">
      <alignment horizontal="center" vertical="center"/>
    </xf>
    <xf numFmtId="43" fontId="31" fillId="16" borderId="2" xfId="0" applyNumberFormat="1" applyFont="1" applyFill="1" applyBorder="1" applyAlignment="1">
      <alignment horizontal="center" vertical="center"/>
    </xf>
    <xf numFmtId="43" fontId="32" fillId="16" borderId="2" xfId="0" applyNumberFormat="1" applyFont="1" applyFill="1" applyBorder="1" applyAlignment="1">
      <alignment horizontal="center" vertical="center"/>
    </xf>
    <xf numFmtId="1" fontId="33" fillId="16" borderId="2" xfId="1" applyNumberFormat="1" applyFont="1" applyFill="1" applyBorder="1" applyAlignment="1">
      <alignment horizontal="center" vertical="center"/>
    </xf>
    <xf numFmtId="2" fontId="33" fillId="16" borderId="2" xfId="0" applyNumberFormat="1" applyFont="1" applyFill="1" applyBorder="1" applyAlignment="1">
      <alignment horizontal="center" vertical="center"/>
    </xf>
    <xf numFmtId="0" fontId="33" fillId="16" borderId="2" xfId="0" applyNumberFormat="1" applyFont="1" applyFill="1" applyBorder="1" applyAlignment="1">
      <alignment horizontal="center" vertical="center"/>
    </xf>
    <xf numFmtId="14" fontId="33" fillId="16" borderId="7" xfId="0" applyNumberFormat="1" applyFont="1" applyFill="1" applyBorder="1" applyAlignment="1">
      <alignment horizontal="center" vertical="center"/>
    </xf>
    <xf numFmtId="0" fontId="17" fillId="16" borderId="17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horizontal="center" vertical="center" wrapText="1"/>
    </xf>
    <xf numFmtId="0" fontId="32" fillId="16" borderId="5" xfId="0" applyFont="1" applyFill="1" applyBorder="1" applyAlignment="1">
      <alignment horizontal="left" vertical="top" wrapText="1"/>
    </xf>
    <xf numFmtId="43" fontId="8" fillId="16" borderId="5" xfId="1" applyFont="1" applyFill="1" applyBorder="1" applyAlignment="1">
      <alignment horizontal="center" vertical="center"/>
    </xf>
    <xf numFmtId="43" fontId="8" fillId="16" borderId="5" xfId="0" applyNumberFormat="1" applyFont="1" applyFill="1" applyBorder="1" applyAlignment="1">
      <alignment horizontal="center" vertical="center"/>
    </xf>
    <xf numFmtId="43" fontId="4" fillId="16" borderId="5" xfId="0" applyNumberFormat="1" applyFont="1" applyFill="1" applyBorder="1" applyAlignment="1">
      <alignment horizontal="center" vertical="center"/>
    </xf>
    <xf numFmtId="1" fontId="19" fillId="16" borderId="5" xfId="1" applyNumberFormat="1" applyFont="1" applyFill="1" applyBorder="1" applyAlignment="1">
      <alignment horizontal="center" vertical="center"/>
    </xf>
    <xf numFmtId="14" fontId="19" fillId="16" borderId="5" xfId="0" applyNumberFormat="1" applyFont="1" applyFill="1" applyBorder="1" applyAlignment="1">
      <alignment horizontal="center" vertical="center"/>
    </xf>
    <xf numFmtId="43" fontId="31" fillId="16" borderId="5" xfId="1" applyFont="1" applyFill="1" applyBorder="1" applyAlignment="1">
      <alignment horizontal="center" vertical="center"/>
    </xf>
    <xf numFmtId="43" fontId="31" fillId="16" borderId="5" xfId="0" applyNumberFormat="1" applyFont="1" applyFill="1" applyBorder="1" applyAlignment="1">
      <alignment horizontal="center" vertical="center"/>
    </xf>
    <xf numFmtId="43" fontId="32" fillId="16" borderId="5" xfId="0" applyNumberFormat="1" applyFont="1" applyFill="1" applyBorder="1" applyAlignment="1">
      <alignment horizontal="center" vertical="center"/>
    </xf>
    <xf numFmtId="1" fontId="33" fillId="16" borderId="5" xfId="1" applyNumberFormat="1" applyFont="1" applyFill="1" applyBorder="1" applyAlignment="1">
      <alignment horizontal="center" vertical="center"/>
    </xf>
    <xf numFmtId="14" fontId="33" fillId="16" borderId="5" xfId="0" applyNumberFormat="1" applyFont="1" applyFill="1" applyBorder="1" applyAlignment="1">
      <alignment horizontal="center" vertical="center"/>
    </xf>
    <xf numFmtId="2" fontId="33" fillId="16" borderId="5" xfId="0" applyNumberFormat="1" applyFont="1" applyFill="1" applyBorder="1" applyAlignment="1">
      <alignment horizontal="center" vertical="center"/>
    </xf>
    <xf numFmtId="49" fontId="8" fillId="16" borderId="5" xfId="1" applyNumberFormat="1" applyFont="1" applyFill="1" applyBorder="1" applyAlignment="1">
      <alignment horizontal="center" vertical="center"/>
    </xf>
    <xf numFmtId="14" fontId="8" fillId="16" borderId="12" xfId="0" applyNumberFormat="1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43" fontId="8" fillId="13" borderId="4" xfId="1" applyFont="1" applyFill="1" applyBorder="1" applyAlignment="1">
      <alignment horizontal="center" vertical="center"/>
    </xf>
    <xf numFmtId="43" fontId="8" fillId="13" borderId="4" xfId="0" applyNumberFormat="1" applyFont="1" applyFill="1" applyBorder="1" applyAlignment="1">
      <alignment horizontal="center" vertical="center"/>
    </xf>
    <xf numFmtId="43" fontId="4" fillId="13" borderId="4" xfId="0" applyNumberFormat="1" applyFont="1" applyFill="1" applyBorder="1" applyAlignment="1">
      <alignment horizontal="center" vertical="center"/>
    </xf>
    <xf numFmtId="1" fontId="19" fillId="13" borderId="4" xfId="1" applyNumberFormat="1" applyFont="1" applyFill="1" applyBorder="1" applyAlignment="1">
      <alignment horizontal="center" vertical="center"/>
    </xf>
    <xf numFmtId="14" fontId="19" fillId="13" borderId="4" xfId="0" applyNumberFormat="1" applyFont="1" applyFill="1" applyBorder="1" applyAlignment="1">
      <alignment horizontal="center" vertical="center"/>
    </xf>
    <xf numFmtId="43" fontId="31" fillId="13" borderId="4" xfId="1" applyFont="1" applyFill="1" applyBorder="1" applyAlignment="1">
      <alignment horizontal="center" vertical="center"/>
    </xf>
    <xf numFmtId="43" fontId="31" fillId="13" borderId="4" xfId="0" applyNumberFormat="1" applyFont="1" applyFill="1" applyBorder="1" applyAlignment="1">
      <alignment horizontal="center" vertical="center"/>
    </xf>
    <xf numFmtId="43" fontId="32" fillId="13" borderId="4" xfId="0" applyNumberFormat="1" applyFont="1" applyFill="1" applyBorder="1" applyAlignment="1">
      <alignment horizontal="center" vertical="center"/>
    </xf>
    <xf numFmtId="1" fontId="33" fillId="13" borderId="4" xfId="1" applyNumberFormat="1" applyFont="1" applyFill="1" applyBorder="1" applyAlignment="1">
      <alignment horizontal="center" vertical="center"/>
    </xf>
    <xf numFmtId="14" fontId="33" fillId="13" borderId="14" xfId="0" applyNumberFormat="1" applyFont="1" applyFill="1" applyBorder="1" applyAlignment="1">
      <alignment horizontal="center" vertical="center"/>
    </xf>
    <xf numFmtId="0" fontId="33" fillId="13" borderId="18" xfId="0" applyNumberFormat="1" applyFont="1" applyFill="1" applyBorder="1" applyAlignment="1">
      <alignment horizontal="center" vertical="center"/>
    </xf>
    <xf numFmtId="0" fontId="33" fillId="13" borderId="4" xfId="0" applyNumberFormat="1" applyFont="1" applyFill="1" applyBorder="1" applyAlignment="1">
      <alignment horizontal="center" vertical="center"/>
    </xf>
    <xf numFmtId="1" fontId="8" fillId="13" borderId="2" xfId="1" applyNumberFormat="1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vertical="top" wrapText="1"/>
    </xf>
    <xf numFmtId="0" fontId="9" fillId="13" borderId="3" xfId="0" applyFont="1" applyFill="1" applyBorder="1" applyAlignment="1">
      <alignment vertical="top" wrapText="1"/>
    </xf>
    <xf numFmtId="0" fontId="33" fillId="13" borderId="29" xfId="0" applyNumberFormat="1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vertical="top" wrapText="1"/>
    </xf>
    <xf numFmtId="0" fontId="9" fillId="10" borderId="6" xfId="0" applyFont="1" applyFill="1" applyBorder="1" applyAlignment="1">
      <alignment vertical="top" wrapText="1"/>
    </xf>
    <xf numFmtId="0" fontId="8" fillId="10" borderId="3" xfId="0" applyFont="1" applyFill="1" applyBorder="1" applyAlignment="1">
      <alignment vertical="top" wrapText="1"/>
    </xf>
    <xf numFmtId="0" fontId="9" fillId="10" borderId="3" xfId="0" applyFont="1" applyFill="1" applyBorder="1" applyAlignment="1">
      <alignment vertical="top" wrapText="1"/>
    </xf>
    <xf numFmtId="43" fontId="8" fillId="10" borderId="4" xfId="1" applyFont="1" applyFill="1" applyBorder="1" applyAlignment="1">
      <alignment horizontal="center" vertical="top"/>
    </xf>
    <xf numFmtId="43" fontId="8" fillId="10" borderId="2" xfId="0" applyNumberFormat="1" applyFont="1" applyFill="1" applyBorder="1" applyAlignment="1">
      <alignment horizontal="center" vertical="top"/>
    </xf>
    <xf numFmtId="43" fontId="8" fillId="10" borderId="4" xfId="0" applyNumberFormat="1" applyFont="1" applyFill="1" applyBorder="1" applyAlignment="1">
      <alignment horizontal="center" vertical="top"/>
    </xf>
    <xf numFmtId="43" fontId="30" fillId="10" borderId="25" xfId="0" applyNumberFormat="1" applyFont="1" applyFill="1" applyBorder="1" applyAlignment="1">
      <alignment horizontal="center" vertical="center"/>
    </xf>
    <xf numFmtId="1" fontId="8" fillId="20" borderId="2" xfId="1" applyNumberFormat="1" applyFont="1" applyFill="1" applyBorder="1" applyAlignment="1">
      <alignment horizontal="center" vertical="center"/>
    </xf>
    <xf numFmtId="0" fontId="34" fillId="25" borderId="2" xfId="0" applyFont="1" applyFill="1" applyBorder="1" applyAlignment="1">
      <alignment horizontal="center" vertical="center"/>
    </xf>
    <xf numFmtId="0" fontId="34" fillId="25" borderId="5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31" fillId="5" borderId="27" xfId="0" applyFont="1" applyFill="1" applyBorder="1" applyAlignment="1">
      <alignment horizontal="center" vertical="center" wrapText="1"/>
    </xf>
    <xf numFmtId="0" fontId="32" fillId="5" borderId="27" xfId="0" applyFont="1" applyFill="1" applyBorder="1" applyAlignment="1">
      <alignment horizontal="left" vertical="center" wrapText="1"/>
    </xf>
    <xf numFmtId="0" fontId="34" fillId="5" borderId="27" xfId="0" applyFont="1" applyFill="1" applyBorder="1" applyAlignment="1">
      <alignment horizontal="center" vertical="center"/>
    </xf>
    <xf numFmtId="1" fontId="34" fillId="5" borderId="27" xfId="1" applyNumberFormat="1" applyFont="1" applyFill="1" applyBorder="1" applyAlignment="1">
      <alignment horizontal="center" vertical="center"/>
    </xf>
    <xf numFmtId="14" fontId="34" fillId="5" borderId="27" xfId="0" applyNumberFormat="1" applyFont="1" applyFill="1" applyBorder="1" applyAlignment="1">
      <alignment horizontal="center" vertical="center"/>
    </xf>
    <xf numFmtId="14" fontId="33" fillId="5" borderId="27" xfId="0" applyNumberFormat="1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top"/>
    </xf>
    <xf numFmtId="0" fontId="34" fillId="5" borderId="2" xfId="0" applyFont="1" applyFill="1" applyBorder="1" applyAlignment="1">
      <alignment horizontal="center" vertical="center"/>
    </xf>
    <xf numFmtId="1" fontId="34" fillId="5" borderId="2" xfId="1" applyNumberFormat="1" applyFont="1" applyFill="1" applyBorder="1" applyAlignment="1">
      <alignment horizontal="center" vertical="center"/>
    </xf>
    <xf numFmtId="14" fontId="34" fillId="5" borderId="2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top"/>
    </xf>
    <xf numFmtId="0" fontId="34" fillId="5" borderId="5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39" fillId="15" borderId="4" xfId="0" applyFont="1" applyFill="1" applyBorder="1" applyAlignment="1">
      <alignment horizontal="center" vertical="top" wrapText="1"/>
    </xf>
    <xf numFmtId="0" fontId="32" fillId="15" borderId="4" xfId="0" applyFont="1" applyFill="1" applyBorder="1" applyAlignment="1">
      <alignment horizontal="left" vertical="center" wrapText="1"/>
    </xf>
    <xf numFmtId="0" fontId="34" fillId="15" borderId="4" xfId="0" applyFont="1" applyFill="1" applyBorder="1" applyAlignment="1">
      <alignment horizontal="center" vertical="center"/>
    </xf>
    <xf numFmtId="43" fontId="32" fillId="15" borderId="4" xfId="0" applyNumberFormat="1" applyFont="1" applyFill="1" applyBorder="1" applyAlignment="1">
      <alignment horizontal="center" vertical="center"/>
    </xf>
    <xf numFmtId="14" fontId="33" fillId="15" borderId="4" xfId="0" applyNumberFormat="1" applyFont="1" applyFill="1" applyBorder="1" applyAlignment="1">
      <alignment horizontal="center" vertical="center"/>
    </xf>
    <xf numFmtId="0" fontId="33" fillId="15" borderId="4" xfId="0" applyNumberFormat="1" applyFont="1" applyFill="1" applyBorder="1" applyAlignment="1">
      <alignment horizontal="center" vertical="center"/>
    </xf>
    <xf numFmtId="0" fontId="17" fillId="15" borderId="29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top" wrapText="1"/>
    </xf>
    <xf numFmtId="43" fontId="8" fillId="15" borderId="2" xfId="0" applyNumberFormat="1" applyFont="1" applyFill="1" applyBorder="1" applyAlignment="1">
      <alignment horizontal="center" vertical="center"/>
    </xf>
    <xf numFmtId="43" fontId="4" fillId="15" borderId="2" xfId="0" applyNumberFormat="1" applyFont="1" applyFill="1" applyBorder="1" applyAlignment="1">
      <alignment horizontal="center" vertical="center"/>
    </xf>
    <xf numFmtId="1" fontId="19" fillId="15" borderId="2" xfId="1" applyNumberFormat="1" applyFont="1" applyFill="1" applyBorder="1" applyAlignment="1">
      <alignment horizontal="center" vertical="center"/>
    </xf>
    <xf numFmtId="14" fontId="19" fillId="15" borderId="2" xfId="0" applyNumberFormat="1" applyFont="1" applyFill="1" applyBorder="1" applyAlignment="1">
      <alignment horizontal="center" vertical="center"/>
    </xf>
    <xf numFmtId="0" fontId="17" fillId="15" borderId="17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top" wrapText="1"/>
    </xf>
    <xf numFmtId="43" fontId="8" fillId="15" borderId="5" xfId="1" applyFont="1" applyFill="1" applyBorder="1" applyAlignment="1">
      <alignment horizontal="center" vertical="center"/>
    </xf>
    <xf numFmtId="43" fontId="8" fillId="15" borderId="5" xfId="0" applyNumberFormat="1" applyFont="1" applyFill="1" applyBorder="1" applyAlignment="1">
      <alignment horizontal="center" vertical="center"/>
    </xf>
    <xf numFmtId="43" fontId="4" fillId="15" borderId="5" xfId="0" applyNumberFormat="1" applyFont="1" applyFill="1" applyBorder="1" applyAlignment="1">
      <alignment horizontal="center" vertical="center"/>
    </xf>
    <xf numFmtId="1" fontId="19" fillId="15" borderId="5" xfId="1" applyNumberFormat="1" applyFont="1" applyFill="1" applyBorder="1" applyAlignment="1">
      <alignment horizontal="center" vertical="center"/>
    </xf>
    <xf numFmtId="14" fontId="19" fillId="15" borderId="5" xfId="0" applyNumberFormat="1" applyFont="1" applyFill="1" applyBorder="1" applyAlignment="1">
      <alignment horizontal="center" vertical="center"/>
    </xf>
    <xf numFmtId="43" fontId="33" fillId="15" borderId="5" xfId="1" applyFont="1" applyFill="1" applyBorder="1" applyAlignment="1">
      <alignment horizontal="center" vertical="center"/>
    </xf>
    <xf numFmtId="49" fontId="8" fillId="15" borderId="5" xfId="1" applyNumberFormat="1" applyFont="1" applyFill="1" applyBorder="1" applyAlignment="1">
      <alignment horizontal="center" vertical="center"/>
    </xf>
    <xf numFmtId="14" fontId="8" fillId="15" borderId="12" xfId="0" applyNumberFormat="1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0" fontId="8" fillId="20" borderId="27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34" fillId="20" borderId="27" xfId="0" applyFont="1" applyFill="1" applyBorder="1" applyAlignment="1">
      <alignment horizontal="center" vertical="center"/>
    </xf>
    <xf numFmtId="43" fontId="8" fillId="20" borderId="27" xfId="1" applyFont="1" applyFill="1" applyBorder="1" applyAlignment="1">
      <alignment horizontal="center" vertical="center"/>
    </xf>
    <xf numFmtId="43" fontId="8" fillId="20" borderId="27" xfId="0" applyNumberFormat="1" applyFont="1" applyFill="1" applyBorder="1" applyAlignment="1">
      <alignment horizontal="center" vertical="center"/>
    </xf>
    <xf numFmtId="43" fontId="4" fillId="20" borderId="27" xfId="0" applyNumberFormat="1" applyFont="1" applyFill="1" applyBorder="1" applyAlignment="1">
      <alignment horizontal="center" vertical="center"/>
    </xf>
    <xf numFmtId="1" fontId="19" fillId="20" borderId="27" xfId="1" applyNumberFormat="1" applyFont="1" applyFill="1" applyBorder="1" applyAlignment="1">
      <alignment horizontal="center" vertical="center"/>
    </xf>
    <xf numFmtId="14" fontId="19" fillId="20" borderId="27" xfId="0" applyNumberFormat="1" applyFont="1" applyFill="1" applyBorder="1" applyAlignment="1">
      <alignment horizontal="center" vertical="center"/>
    </xf>
    <xf numFmtId="43" fontId="32" fillId="20" borderId="27" xfId="0" applyNumberFormat="1" applyFont="1" applyFill="1" applyBorder="1" applyAlignment="1">
      <alignment horizontal="center" vertical="center"/>
    </xf>
    <xf numFmtId="14" fontId="33" fillId="20" borderId="27" xfId="0" applyNumberFormat="1" applyFont="1" applyFill="1" applyBorder="1" applyAlignment="1">
      <alignment horizontal="center" vertical="center"/>
    </xf>
    <xf numFmtId="43" fontId="33" fillId="20" borderId="27" xfId="1" applyFont="1" applyFill="1" applyBorder="1" applyAlignment="1">
      <alignment horizontal="center" vertical="center"/>
    </xf>
    <xf numFmtId="49" fontId="8" fillId="20" borderId="27" xfId="1" applyNumberFormat="1" applyFont="1" applyFill="1" applyBorder="1" applyAlignment="1">
      <alignment horizontal="center" vertical="center"/>
    </xf>
    <xf numFmtId="14" fontId="8" fillId="20" borderId="41" xfId="0" applyNumberFormat="1" applyFont="1" applyFill="1" applyBorder="1" applyAlignment="1">
      <alignment horizontal="center" vertical="center"/>
    </xf>
    <xf numFmtId="43" fontId="30" fillId="20" borderId="28" xfId="0" applyNumberFormat="1" applyFont="1" applyFill="1" applyBorder="1" applyAlignment="1">
      <alignment horizontal="center" vertical="center"/>
    </xf>
    <xf numFmtId="0" fontId="17" fillId="20" borderId="17" xfId="0" applyFont="1" applyFill="1" applyBorder="1" applyAlignment="1">
      <alignment horizontal="center" vertical="center"/>
    </xf>
    <xf numFmtId="0" fontId="8" fillId="20" borderId="5" xfId="0" applyFont="1" applyFill="1" applyBorder="1" applyAlignment="1">
      <alignment vertical="top" wrapText="1"/>
    </xf>
    <xf numFmtId="0" fontId="9" fillId="20" borderId="5" xfId="0" applyFont="1" applyFill="1" applyBorder="1" applyAlignment="1">
      <alignment vertical="top" wrapText="1"/>
    </xf>
    <xf numFmtId="0" fontId="8" fillId="20" borderId="5" xfId="0" applyFont="1" applyFill="1" applyBorder="1" applyAlignment="1">
      <alignment horizontal="center" vertical="top" wrapText="1"/>
    </xf>
    <xf numFmtId="43" fontId="8" fillId="20" borderId="5" xfId="1" applyFont="1" applyFill="1" applyBorder="1" applyAlignment="1">
      <alignment horizontal="center" vertical="center"/>
    </xf>
    <xf numFmtId="43" fontId="8" fillId="20" borderId="5" xfId="0" applyNumberFormat="1" applyFont="1" applyFill="1" applyBorder="1" applyAlignment="1">
      <alignment horizontal="center" vertical="center"/>
    </xf>
    <xf numFmtId="43" fontId="4" fillId="20" borderId="5" xfId="0" applyNumberFormat="1" applyFont="1" applyFill="1" applyBorder="1" applyAlignment="1">
      <alignment horizontal="center" vertical="center"/>
    </xf>
    <xf numFmtId="1" fontId="19" fillId="20" borderId="5" xfId="1" applyNumberFormat="1" applyFont="1" applyFill="1" applyBorder="1" applyAlignment="1">
      <alignment horizontal="center" vertical="center"/>
    </xf>
    <xf numFmtId="14" fontId="19" fillId="20" borderId="5" xfId="0" applyNumberFormat="1" applyFont="1" applyFill="1" applyBorder="1" applyAlignment="1">
      <alignment horizontal="center" vertical="center"/>
    </xf>
    <xf numFmtId="43" fontId="31" fillId="20" borderId="5" xfId="1" applyFont="1" applyFill="1" applyBorder="1" applyAlignment="1">
      <alignment horizontal="center" vertical="center"/>
    </xf>
    <xf numFmtId="43" fontId="31" fillId="20" borderId="5" xfId="0" applyNumberFormat="1" applyFont="1" applyFill="1" applyBorder="1" applyAlignment="1">
      <alignment horizontal="center" vertical="center"/>
    </xf>
    <xf numFmtId="43" fontId="32" fillId="20" borderId="5" xfId="0" applyNumberFormat="1" applyFont="1" applyFill="1" applyBorder="1" applyAlignment="1">
      <alignment horizontal="center" vertical="center"/>
    </xf>
    <xf numFmtId="1" fontId="33" fillId="20" borderId="5" xfId="1" applyNumberFormat="1" applyFont="1" applyFill="1" applyBorder="1" applyAlignment="1">
      <alignment horizontal="center" vertical="center"/>
    </xf>
    <xf numFmtId="14" fontId="33" fillId="20" borderId="5" xfId="0" applyNumberFormat="1" applyFont="1" applyFill="1" applyBorder="1" applyAlignment="1">
      <alignment horizontal="center" vertical="center"/>
    </xf>
    <xf numFmtId="0" fontId="33" fillId="20" borderId="5" xfId="0" applyNumberFormat="1" applyFont="1" applyFill="1" applyBorder="1" applyAlignment="1">
      <alignment horizontal="center" vertical="center"/>
    </xf>
    <xf numFmtId="14" fontId="33" fillId="20" borderId="12" xfId="0" applyNumberFormat="1" applyFont="1" applyFill="1" applyBorder="1" applyAlignment="1">
      <alignment horizontal="center" vertical="center"/>
    </xf>
    <xf numFmtId="43" fontId="30" fillId="20" borderId="23" xfId="0" applyNumberFormat="1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43" fontId="30" fillId="5" borderId="28" xfId="0" applyNumberFormat="1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43" fontId="34" fillId="5" borderId="2" xfId="0" applyNumberFormat="1" applyFont="1" applyFill="1" applyBorder="1" applyAlignment="1">
      <alignment horizontal="center" vertical="center"/>
    </xf>
    <xf numFmtId="43" fontId="40" fillId="5" borderId="2" xfId="0" applyNumberFormat="1" applyFont="1" applyFill="1" applyBorder="1" applyAlignment="1">
      <alignment horizontal="center" vertical="center"/>
    </xf>
    <xf numFmtId="43" fontId="30" fillId="5" borderId="21" xfId="0" applyNumberFormat="1" applyFont="1" applyFill="1" applyBorder="1" applyAlignment="1">
      <alignment horizontal="center" vertical="center"/>
    </xf>
    <xf numFmtId="0" fontId="17" fillId="5" borderId="39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vertical="top" wrapText="1"/>
    </xf>
    <xf numFmtId="0" fontId="9" fillId="5" borderId="15" xfId="0" applyFont="1" applyFill="1" applyBorder="1" applyAlignment="1">
      <alignment vertical="top" wrapText="1"/>
    </xf>
    <xf numFmtId="43" fontId="34" fillId="5" borderId="15" xfId="0" applyNumberFormat="1" applyFont="1" applyFill="1" applyBorder="1" applyAlignment="1">
      <alignment horizontal="center" vertical="center"/>
    </xf>
    <xf numFmtId="43" fontId="40" fillId="5" borderId="15" xfId="0" applyNumberFormat="1" applyFont="1" applyFill="1" applyBorder="1" applyAlignment="1">
      <alignment horizontal="center" vertical="center"/>
    </xf>
    <xf numFmtId="43" fontId="30" fillId="5" borderId="22" xfId="0" applyNumberFormat="1" applyFont="1" applyFill="1" applyBorder="1" applyAlignment="1">
      <alignment horizontal="center" vertical="center"/>
    </xf>
    <xf numFmtId="0" fontId="17" fillId="9" borderId="33" xfId="0" applyFont="1" applyFill="1" applyBorder="1" applyAlignment="1">
      <alignment horizontal="center" vertical="center"/>
    </xf>
    <xf numFmtId="2" fontId="33" fillId="9" borderId="18" xfId="0" applyNumberFormat="1" applyFont="1" applyFill="1" applyBorder="1" applyAlignment="1">
      <alignment horizontal="center" vertical="center"/>
    </xf>
    <xf numFmtId="0" fontId="33" fillId="9" borderId="6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43" fontId="33" fillId="9" borderId="37" xfId="1" applyFont="1" applyFill="1" applyBorder="1" applyAlignment="1">
      <alignment horizontal="center" vertical="center"/>
    </xf>
    <xf numFmtId="43" fontId="33" fillId="9" borderId="35" xfId="1" applyFont="1" applyFill="1" applyBorder="1" applyAlignment="1">
      <alignment horizontal="center" vertical="center"/>
    </xf>
    <xf numFmtId="0" fontId="33" fillId="9" borderId="35" xfId="0" applyNumberFormat="1" applyFont="1" applyFill="1" applyBorder="1" applyAlignment="1">
      <alignment horizontal="center" vertical="center"/>
    </xf>
    <xf numFmtId="0" fontId="34" fillId="25" borderId="4" xfId="0" applyFont="1" applyFill="1" applyBorder="1" applyAlignment="1">
      <alignment horizontal="center" vertical="center"/>
    </xf>
    <xf numFmtId="43" fontId="32" fillId="25" borderId="10" xfId="0" applyNumberFormat="1" applyFont="1" applyFill="1" applyBorder="1" applyAlignment="1">
      <alignment horizontal="center" vertical="center"/>
    </xf>
    <xf numFmtId="0" fontId="33" fillId="25" borderId="18" xfId="0" applyNumberFormat="1" applyFont="1" applyFill="1" applyBorder="1" applyAlignment="1">
      <alignment horizontal="center" vertical="center"/>
    </xf>
    <xf numFmtId="43" fontId="32" fillId="25" borderId="4" xfId="0" applyNumberFormat="1" applyFont="1" applyFill="1" applyBorder="1" applyAlignment="1">
      <alignment horizontal="center" vertical="center"/>
    </xf>
    <xf numFmtId="0" fontId="33" fillId="25" borderId="29" xfId="0" applyNumberFormat="1" applyFont="1" applyFill="1" applyBorder="1" applyAlignment="1">
      <alignment horizontal="center" vertical="center"/>
    </xf>
    <xf numFmtId="0" fontId="33" fillId="25" borderId="17" xfId="0" applyNumberFormat="1" applyFont="1" applyFill="1" applyBorder="1" applyAlignment="1">
      <alignment horizontal="center" vertical="center"/>
    </xf>
    <xf numFmtId="43" fontId="23" fillId="28" borderId="2" xfId="1" applyFont="1" applyFill="1" applyBorder="1" applyAlignment="1">
      <alignment horizontal="center" vertical="center"/>
    </xf>
    <xf numFmtId="43" fontId="27" fillId="28" borderId="27" xfId="0" applyNumberFormat="1" applyFont="1" applyFill="1" applyBorder="1" applyAlignment="1">
      <alignment horizontal="center" vertical="center"/>
    </xf>
    <xf numFmtId="0" fontId="3" fillId="28" borderId="0" xfId="0" applyFont="1" applyFill="1"/>
    <xf numFmtId="43" fontId="8" fillId="28" borderId="2" xfId="1" applyFont="1" applyFill="1" applyBorder="1" applyAlignment="1">
      <alignment horizontal="center" vertical="center"/>
    </xf>
    <xf numFmtId="0" fontId="33" fillId="28" borderId="2" xfId="0" applyNumberFormat="1" applyFont="1" applyFill="1" applyBorder="1" applyAlignment="1">
      <alignment horizontal="center" vertical="center"/>
    </xf>
    <xf numFmtId="14" fontId="33" fillId="28" borderId="7" xfId="0" applyNumberFormat="1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top" wrapText="1"/>
    </xf>
    <xf numFmtId="0" fontId="34" fillId="6" borderId="27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top" wrapText="1"/>
    </xf>
    <xf numFmtId="0" fontId="17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top" wrapText="1"/>
    </xf>
    <xf numFmtId="0" fontId="34" fillId="21" borderId="27" xfId="0" applyFont="1" applyFill="1" applyBorder="1" applyAlignment="1">
      <alignment horizontal="center" vertical="center" wrapText="1"/>
    </xf>
    <xf numFmtId="43" fontId="30" fillId="21" borderId="28" xfId="0" applyNumberFormat="1" applyFont="1" applyFill="1" applyBorder="1" applyAlignment="1">
      <alignment horizontal="center" vertical="center"/>
    </xf>
    <xf numFmtId="0" fontId="17" fillId="21" borderId="29" xfId="0" applyFont="1" applyFill="1" applyBorder="1" applyAlignment="1">
      <alignment horizontal="center" vertical="center"/>
    </xf>
    <xf numFmtId="0" fontId="8" fillId="21" borderId="2" xfId="0" applyFont="1" applyFill="1" applyBorder="1" applyAlignment="1">
      <alignment horizontal="center" vertical="top" wrapText="1"/>
    </xf>
    <xf numFmtId="0" fontId="34" fillId="21" borderId="2" xfId="0" applyFont="1" applyFill="1" applyBorder="1" applyAlignment="1">
      <alignment horizontal="center" vertical="center" wrapText="1"/>
    </xf>
    <xf numFmtId="43" fontId="30" fillId="21" borderId="21" xfId="0" applyNumberFormat="1" applyFont="1" applyFill="1" applyBorder="1" applyAlignment="1">
      <alignment horizontal="center" vertical="center"/>
    </xf>
    <xf numFmtId="0" fontId="17" fillId="22" borderId="26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top" wrapText="1"/>
    </xf>
    <xf numFmtId="0" fontId="32" fillId="22" borderId="27" xfId="0" applyFont="1" applyFill="1" applyBorder="1" applyAlignment="1">
      <alignment horizontal="left" vertical="center" wrapText="1"/>
    </xf>
    <xf numFmtId="0" fontId="34" fillId="22" borderId="27" xfId="0" applyFont="1" applyFill="1" applyBorder="1" applyAlignment="1">
      <alignment horizontal="center" vertical="center" wrapText="1"/>
    </xf>
    <xf numFmtId="43" fontId="8" fillId="22" borderId="27" xfId="1" applyFont="1" applyFill="1" applyBorder="1" applyAlignment="1">
      <alignment horizontal="center" vertical="center"/>
    </xf>
    <xf numFmtId="43" fontId="8" fillId="22" borderId="27" xfId="0" applyNumberFormat="1" applyFont="1" applyFill="1" applyBorder="1" applyAlignment="1">
      <alignment horizontal="center" vertical="center"/>
    </xf>
    <xf numFmtId="43" fontId="4" fillId="22" borderId="27" xfId="0" applyNumberFormat="1" applyFont="1" applyFill="1" applyBorder="1" applyAlignment="1">
      <alignment horizontal="center" vertical="center"/>
    </xf>
    <xf numFmtId="1" fontId="19" fillId="22" borderId="27" xfId="1" applyNumberFormat="1" applyFont="1" applyFill="1" applyBorder="1" applyAlignment="1">
      <alignment horizontal="center" vertical="center"/>
    </xf>
    <xf numFmtId="14" fontId="19" fillId="22" borderId="27" xfId="0" applyNumberFormat="1" applyFont="1" applyFill="1" applyBorder="1" applyAlignment="1">
      <alignment horizontal="center" vertical="center"/>
    </xf>
    <xf numFmtId="43" fontId="32" fillId="22" borderId="27" xfId="0" applyNumberFormat="1" applyFont="1" applyFill="1" applyBorder="1" applyAlignment="1">
      <alignment horizontal="center" vertical="center"/>
    </xf>
    <xf numFmtId="43" fontId="30" fillId="22" borderId="28" xfId="0" applyNumberFormat="1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top" wrapText="1"/>
    </xf>
    <xf numFmtId="0" fontId="32" fillId="22" borderId="2" xfId="0" applyFont="1" applyFill="1" applyBorder="1" applyAlignment="1">
      <alignment horizontal="left" vertical="center" wrapText="1"/>
    </xf>
    <xf numFmtId="43" fontId="30" fillId="22" borderId="21" xfId="0" applyNumberFormat="1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top" wrapText="1"/>
    </xf>
    <xf numFmtId="0" fontId="32" fillId="22" borderId="5" xfId="0" applyFont="1" applyFill="1" applyBorder="1" applyAlignment="1">
      <alignment horizontal="left" vertical="center" wrapText="1"/>
    </xf>
    <xf numFmtId="0" fontId="33" fillId="22" borderId="5" xfId="0" applyNumberFormat="1" applyFont="1" applyFill="1" applyBorder="1" applyAlignment="1">
      <alignment horizontal="center" vertical="center"/>
    </xf>
    <xf numFmtId="14" fontId="33" fillId="22" borderId="12" xfId="0" applyNumberFormat="1" applyFont="1" applyFill="1" applyBorder="1" applyAlignment="1">
      <alignment horizontal="center" vertical="center"/>
    </xf>
    <xf numFmtId="43" fontId="30" fillId="22" borderId="23" xfId="0" applyNumberFormat="1" applyFont="1" applyFill="1" applyBorder="1" applyAlignment="1">
      <alignment horizontal="center" vertical="center"/>
    </xf>
    <xf numFmtId="0" fontId="17" fillId="21" borderId="39" xfId="0" applyFont="1" applyFill="1" applyBorder="1" applyAlignment="1">
      <alignment horizontal="center" vertical="center"/>
    </xf>
    <xf numFmtId="0" fontId="8" fillId="21" borderId="15" xfId="0" applyFont="1" applyFill="1" applyBorder="1" applyAlignment="1">
      <alignment vertical="top" wrapText="1"/>
    </xf>
    <xf numFmtId="0" fontId="9" fillId="21" borderId="15" xfId="0" applyFont="1" applyFill="1" applyBorder="1" applyAlignment="1">
      <alignment vertical="top" wrapText="1"/>
    </xf>
    <xf numFmtId="0" fontId="8" fillId="21" borderId="15" xfId="0" applyFont="1" applyFill="1" applyBorder="1" applyAlignment="1">
      <alignment horizontal="center" vertical="top" wrapText="1"/>
    </xf>
    <xf numFmtId="43" fontId="8" fillId="21" borderId="15" xfId="1" applyFont="1" applyFill="1" applyBorder="1" applyAlignment="1">
      <alignment horizontal="center" vertical="center"/>
    </xf>
    <xf numFmtId="43" fontId="8" fillId="21" borderId="15" xfId="0" applyNumberFormat="1" applyFont="1" applyFill="1" applyBorder="1" applyAlignment="1">
      <alignment horizontal="center" vertical="center"/>
    </xf>
    <xf numFmtId="43" fontId="4" fillId="21" borderId="15" xfId="0" applyNumberFormat="1" applyFont="1" applyFill="1" applyBorder="1" applyAlignment="1">
      <alignment horizontal="center" vertical="center"/>
    </xf>
    <xf numFmtId="1" fontId="19" fillId="21" borderId="15" xfId="1" applyNumberFormat="1" applyFont="1" applyFill="1" applyBorder="1" applyAlignment="1">
      <alignment horizontal="center" vertical="center"/>
    </xf>
    <xf numFmtId="14" fontId="19" fillId="21" borderId="15" xfId="0" applyNumberFormat="1" applyFont="1" applyFill="1" applyBorder="1" applyAlignment="1">
      <alignment horizontal="center" vertical="center"/>
    </xf>
    <xf numFmtId="43" fontId="31" fillId="21" borderId="15" xfId="1" applyFont="1" applyFill="1" applyBorder="1" applyAlignment="1">
      <alignment horizontal="center" vertical="center"/>
    </xf>
    <xf numFmtId="43" fontId="31" fillId="21" borderId="15" xfId="0" applyNumberFormat="1" applyFont="1" applyFill="1" applyBorder="1" applyAlignment="1">
      <alignment horizontal="center" vertical="center"/>
    </xf>
    <xf numFmtId="43" fontId="32" fillId="21" borderId="15" xfId="0" applyNumberFormat="1" applyFont="1" applyFill="1" applyBorder="1" applyAlignment="1">
      <alignment horizontal="center" vertical="center"/>
    </xf>
    <xf numFmtId="1" fontId="33" fillId="21" borderId="15" xfId="1" applyNumberFormat="1" applyFont="1" applyFill="1" applyBorder="1" applyAlignment="1">
      <alignment horizontal="center" vertical="center"/>
    </xf>
    <xf numFmtId="14" fontId="33" fillId="21" borderId="15" xfId="0" applyNumberFormat="1" applyFont="1" applyFill="1" applyBorder="1" applyAlignment="1">
      <alignment horizontal="center" vertical="center"/>
    </xf>
    <xf numFmtId="0" fontId="33" fillId="21" borderId="15" xfId="0" applyNumberFormat="1" applyFont="1" applyFill="1" applyBorder="1" applyAlignment="1">
      <alignment horizontal="center" vertical="center"/>
    </xf>
    <xf numFmtId="14" fontId="33" fillId="21" borderId="16" xfId="0" applyNumberFormat="1" applyFont="1" applyFill="1" applyBorder="1" applyAlignment="1">
      <alignment horizontal="center" vertical="center"/>
    </xf>
    <xf numFmtId="43" fontId="30" fillId="21" borderId="22" xfId="0" applyNumberFormat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top" wrapText="1"/>
    </xf>
    <xf numFmtId="0" fontId="32" fillId="6" borderId="15" xfId="0" applyFont="1" applyFill="1" applyBorder="1" applyAlignment="1">
      <alignment horizontal="left" vertical="center" wrapText="1"/>
    </xf>
    <xf numFmtId="0" fontId="34" fillId="6" borderId="15" xfId="0" applyFont="1" applyFill="1" applyBorder="1" applyAlignment="1">
      <alignment horizontal="center" vertical="center" wrapText="1"/>
    </xf>
    <xf numFmtId="43" fontId="8" fillId="6" borderId="15" xfId="1" applyFont="1" applyFill="1" applyBorder="1" applyAlignment="1">
      <alignment horizontal="center" vertical="center"/>
    </xf>
    <xf numFmtId="43" fontId="8" fillId="6" borderId="15" xfId="0" applyNumberFormat="1" applyFont="1" applyFill="1" applyBorder="1" applyAlignment="1">
      <alignment horizontal="center" vertical="center"/>
    </xf>
    <xf numFmtId="43" fontId="4" fillId="6" borderId="15" xfId="0" applyNumberFormat="1" applyFont="1" applyFill="1" applyBorder="1" applyAlignment="1">
      <alignment horizontal="center" vertical="center"/>
    </xf>
    <xf numFmtId="1" fontId="19" fillId="6" borderId="15" xfId="1" applyNumberFormat="1" applyFont="1" applyFill="1" applyBorder="1" applyAlignment="1">
      <alignment horizontal="center" vertical="center"/>
    </xf>
    <xf numFmtId="14" fontId="19" fillId="6" borderId="15" xfId="0" applyNumberFormat="1" applyFont="1" applyFill="1" applyBorder="1" applyAlignment="1">
      <alignment horizontal="center" vertical="center"/>
    </xf>
    <xf numFmtId="43" fontId="31" fillId="6" borderId="15" xfId="1" applyFont="1" applyFill="1" applyBorder="1" applyAlignment="1">
      <alignment horizontal="center" vertical="center"/>
    </xf>
    <xf numFmtId="43" fontId="31" fillId="6" borderId="15" xfId="0" applyNumberFormat="1" applyFont="1" applyFill="1" applyBorder="1" applyAlignment="1">
      <alignment horizontal="center" vertical="center"/>
    </xf>
    <xf numFmtId="43" fontId="32" fillId="6" borderId="15" xfId="0" applyNumberFormat="1" applyFont="1" applyFill="1" applyBorder="1" applyAlignment="1">
      <alignment horizontal="center" vertical="center"/>
    </xf>
    <xf numFmtId="1" fontId="33" fillId="6" borderId="15" xfId="1" applyNumberFormat="1" applyFont="1" applyFill="1" applyBorder="1" applyAlignment="1">
      <alignment horizontal="center" vertical="center"/>
    </xf>
    <xf numFmtId="14" fontId="33" fillId="6" borderId="15" xfId="0" applyNumberFormat="1" applyFont="1" applyFill="1" applyBorder="1" applyAlignment="1">
      <alignment horizontal="center" vertical="center"/>
    </xf>
    <xf numFmtId="0" fontId="33" fillId="6" borderId="15" xfId="0" applyNumberFormat="1" applyFont="1" applyFill="1" applyBorder="1" applyAlignment="1">
      <alignment horizontal="center" vertical="center"/>
    </xf>
    <xf numFmtId="49" fontId="8" fillId="6" borderId="15" xfId="1" applyNumberFormat="1" applyFont="1" applyFill="1" applyBorder="1" applyAlignment="1">
      <alignment horizontal="center" vertical="center"/>
    </xf>
    <xf numFmtId="14" fontId="8" fillId="6" borderId="16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vertical="top" wrapText="1"/>
    </xf>
    <xf numFmtId="0" fontId="8" fillId="6" borderId="6" xfId="0" applyFont="1" applyFill="1" applyBorder="1" applyAlignment="1">
      <alignment horizontal="center" vertical="top" wrapText="1"/>
    </xf>
    <xf numFmtId="14" fontId="33" fillId="6" borderId="13" xfId="0" applyNumberFormat="1" applyFont="1" applyFill="1" applyBorder="1" applyAlignment="1">
      <alignment horizontal="center" vertical="center"/>
    </xf>
    <xf numFmtId="43" fontId="8" fillId="6" borderId="11" xfId="1" applyFont="1" applyFill="1" applyBorder="1" applyAlignment="1">
      <alignment horizontal="center" vertical="center"/>
    </xf>
    <xf numFmtId="0" fontId="33" fillId="6" borderId="10" xfId="0" applyNumberFormat="1" applyFont="1" applyFill="1" applyBorder="1" applyAlignment="1">
      <alignment horizontal="center" vertical="center"/>
    </xf>
    <xf numFmtId="43" fontId="30" fillId="6" borderId="38" xfId="0" applyNumberFormat="1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horizontal="center" vertical="center"/>
    </xf>
    <xf numFmtId="0" fontId="51" fillId="5" borderId="27" xfId="0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horizontal="center" vertical="center" wrapText="1"/>
    </xf>
    <xf numFmtId="0" fontId="51" fillId="5" borderId="15" xfId="0" applyFont="1" applyFill="1" applyBorder="1" applyAlignment="1">
      <alignment horizontal="center" vertical="center" wrapText="1"/>
    </xf>
    <xf numFmtId="49" fontId="8" fillId="5" borderId="15" xfId="1" applyNumberFormat="1" applyFont="1" applyFill="1" applyBorder="1" applyAlignment="1">
      <alignment horizontal="center" vertical="center"/>
    </xf>
    <xf numFmtId="14" fontId="8" fillId="5" borderId="16" xfId="0" applyNumberFormat="1" applyFont="1" applyFill="1" applyBorder="1" applyAlignment="1">
      <alignment horizontal="center" vertical="center"/>
    </xf>
    <xf numFmtId="49" fontId="8" fillId="5" borderId="10" xfId="1" applyNumberFormat="1" applyFont="1" applyFill="1" applyBorder="1" applyAlignment="1">
      <alignment horizontal="center" vertical="center"/>
    </xf>
    <xf numFmtId="14" fontId="8" fillId="5" borderId="13" xfId="0" applyNumberFormat="1" applyFont="1" applyFill="1" applyBorder="1" applyAlignment="1">
      <alignment horizontal="center" vertical="center"/>
    </xf>
    <xf numFmtId="0" fontId="17" fillId="17" borderId="31" xfId="0" applyFont="1" applyFill="1" applyBorder="1" applyAlignment="1">
      <alignment horizontal="center" vertical="center"/>
    </xf>
    <xf numFmtId="0" fontId="17" fillId="17" borderId="27" xfId="0" applyFont="1" applyFill="1" applyBorder="1" applyAlignment="1">
      <alignment horizontal="center" vertical="center" wrapText="1"/>
    </xf>
    <xf numFmtId="0" fontId="32" fillId="17" borderId="27" xfId="0" applyFont="1" applyFill="1" applyBorder="1" applyAlignment="1">
      <alignment horizontal="left" vertical="top" wrapText="1"/>
    </xf>
    <xf numFmtId="0" fontId="34" fillId="17" borderId="27" xfId="0" applyFont="1" applyFill="1" applyBorder="1" applyAlignment="1">
      <alignment horizontal="center" vertical="center" wrapText="1"/>
    </xf>
    <xf numFmtId="43" fontId="8" fillId="17" borderId="27" xfId="1" applyFont="1" applyFill="1" applyBorder="1" applyAlignment="1">
      <alignment horizontal="center" vertical="center"/>
    </xf>
    <xf numFmtId="43" fontId="8" fillId="17" borderId="27" xfId="0" applyNumberFormat="1" applyFont="1" applyFill="1" applyBorder="1" applyAlignment="1">
      <alignment horizontal="center" vertical="center"/>
    </xf>
    <xf numFmtId="43" fontId="4" fillId="17" borderId="27" xfId="0" applyNumberFormat="1" applyFont="1" applyFill="1" applyBorder="1" applyAlignment="1">
      <alignment horizontal="center" vertical="center"/>
    </xf>
    <xf numFmtId="1" fontId="19" fillId="17" borderId="27" xfId="1" applyNumberFormat="1" applyFont="1" applyFill="1" applyBorder="1" applyAlignment="1">
      <alignment horizontal="center" vertical="center"/>
    </xf>
    <xf numFmtId="14" fontId="19" fillId="17" borderId="27" xfId="0" applyNumberFormat="1" applyFont="1" applyFill="1" applyBorder="1" applyAlignment="1">
      <alignment horizontal="center" vertical="center"/>
    </xf>
    <xf numFmtId="43" fontId="32" fillId="17" borderId="27" xfId="0" applyNumberFormat="1" applyFont="1" applyFill="1" applyBorder="1" applyAlignment="1">
      <alignment horizontal="center" vertical="center"/>
    </xf>
    <xf numFmtId="1" fontId="33" fillId="17" borderId="27" xfId="1" applyNumberFormat="1" applyFont="1" applyFill="1" applyBorder="1" applyAlignment="1">
      <alignment horizontal="center" vertical="center"/>
    </xf>
    <xf numFmtId="14" fontId="33" fillId="17" borderId="41" xfId="0" applyNumberFormat="1" applyFont="1" applyFill="1" applyBorder="1" applyAlignment="1">
      <alignment horizontal="center" vertical="center"/>
    </xf>
    <xf numFmtId="43" fontId="34" fillId="17" borderId="27" xfId="0" applyNumberFormat="1" applyFont="1" applyFill="1" applyBorder="1" applyAlignment="1">
      <alignment horizontal="center" vertical="center"/>
    </xf>
    <xf numFmtId="43" fontId="40" fillId="17" borderId="27" xfId="0" applyNumberFormat="1" applyFont="1" applyFill="1" applyBorder="1" applyAlignment="1">
      <alignment horizontal="center" vertical="center"/>
    </xf>
    <xf numFmtId="0" fontId="17" fillId="17" borderId="34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43" fontId="31" fillId="10" borderId="42" xfId="1" applyFont="1" applyFill="1" applyBorder="1" applyAlignment="1">
      <alignment horizontal="center" vertical="center"/>
    </xf>
    <xf numFmtId="43" fontId="34" fillId="10" borderId="27" xfId="0" applyNumberFormat="1" applyFont="1" applyFill="1" applyBorder="1" applyAlignment="1">
      <alignment horizontal="center" vertical="center"/>
    </xf>
    <xf numFmtId="43" fontId="40" fillId="10" borderId="27" xfId="0" applyNumberFormat="1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left" vertical="top" wrapText="1"/>
    </xf>
    <xf numFmtId="43" fontId="31" fillId="10" borderId="3" xfId="1" applyFont="1" applyFill="1" applyBorder="1" applyAlignment="1">
      <alignment horizontal="center" vertical="center"/>
    </xf>
    <xf numFmtId="43" fontId="34" fillId="10" borderId="4" xfId="0" applyNumberFormat="1" applyFont="1" applyFill="1" applyBorder="1" applyAlignment="1">
      <alignment horizontal="center" vertical="center"/>
    </xf>
    <xf numFmtId="43" fontId="40" fillId="10" borderId="4" xfId="0" applyNumberFormat="1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left" vertical="top" wrapText="1"/>
    </xf>
    <xf numFmtId="0" fontId="34" fillId="10" borderId="35" xfId="0" applyFont="1" applyFill="1" applyBorder="1" applyAlignment="1">
      <alignment horizontal="center" vertical="center" wrapText="1"/>
    </xf>
    <xf numFmtId="43" fontId="8" fillId="10" borderId="35" xfId="1" applyFont="1" applyFill="1" applyBorder="1" applyAlignment="1">
      <alignment horizontal="center" vertical="center"/>
    </xf>
    <xf numFmtId="43" fontId="8" fillId="10" borderId="35" xfId="0" applyNumberFormat="1" applyFont="1" applyFill="1" applyBorder="1" applyAlignment="1">
      <alignment horizontal="center" vertical="center"/>
    </xf>
    <xf numFmtId="43" fontId="4" fillId="10" borderId="35" xfId="0" applyNumberFormat="1" applyFont="1" applyFill="1" applyBorder="1" applyAlignment="1">
      <alignment horizontal="center" vertical="center"/>
    </xf>
    <xf numFmtId="1" fontId="19" fillId="10" borderId="35" xfId="1" applyNumberFormat="1" applyFont="1" applyFill="1" applyBorder="1" applyAlignment="1">
      <alignment horizontal="center" vertical="center"/>
    </xf>
    <xf numFmtId="14" fontId="19" fillId="10" borderId="35" xfId="0" applyNumberFormat="1" applyFont="1" applyFill="1" applyBorder="1" applyAlignment="1">
      <alignment horizontal="center" vertical="center"/>
    </xf>
    <xf numFmtId="43" fontId="31" fillId="10" borderId="35" xfId="1" applyFont="1" applyFill="1" applyBorder="1" applyAlignment="1">
      <alignment horizontal="center" vertical="center"/>
    </xf>
    <xf numFmtId="43" fontId="31" fillId="10" borderId="35" xfId="0" applyNumberFormat="1" applyFont="1" applyFill="1" applyBorder="1" applyAlignment="1">
      <alignment horizontal="center" vertical="center"/>
    </xf>
    <xf numFmtId="43" fontId="32" fillId="10" borderId="35" xfId="0" applyNumberFormat="1" applyFont="1" applyFill="1" applyBorder="1" applyAlignment="1">
      <alignment horizontal="center" vertical="center"/>
    </xf>
    <xf numFmtId="1" fontId="33" fillId="10" borderId="35" xfId="1" applyNumberFormat="1" applyFont="1" applyFill="1" applyBorder="1" applyAlignment="1">
      <alignment horizontal="center" vertical="center"/>
    </xf>
    <xf numFmtId="14" fontId="33" fillId="10" borderId="36" xfId="0" applyNumberFormat="1" applyFont="1" applyFill="1" applyBorder="1" applyAlignment="1">
      <alignment horizontal="center" vertical="center"/>
    </xf>
    <xf numFmtId="43" fontId="31" fillId="10" borderId="30" xfId="1" applyFont="1" applyFill="1" applyBorder="1" applyAlignment="1">
      <alignment horizontal="center" vertical="center"/>
    </xf>
    <xf numFmtId="43" fontId="34" fillId="10" borderId="35" xfId="0" applyNumberFormat="1" applyFont="1" applyFill="1" applyBorder="1" applyAlignment="1">
      <alignment horizontal="center" vertical="center"/>
    </xf>
    <xf numFmtId="43" fontId="40" fillId="10" borderId="35" xfId="0" applyNumberFormat="1" applyFont="1" applyFill="1" applyBorder="1" applyAlignment="1">
      <alignment horizontal="center" vertical="center"/>
    </xf>
    <xf numFmtId="0" fontId="8" fillId="28" borderId="3" xfId="0" applyFont="1" applyFill="1" applyBorder="1" applyAlignment="1">
      <alignment vertical="top" wrapText="1"/>
    </xf>
    <xf numFmtId="0" fontId="9" fillId="28" borderId="3" xfId="0" applyFont="1" applyFill="1" applyBorder="1" applyAlignment="1">
      <alignment vertical="top" wrapText="1"/>
    </xf>
    <xf numFmtId="0" fontId="8" fillId="28" borderId="6" xfId="0" applyFont="1" applyFill="1" applyBorder="1" applyAlignment="1">
      <alignment horizontal="center" vertical="top" wrapText="1"/>
    </xf>
    <xf numFmtId="43" fontId="8" fillId="28" borderId="4" xfId="1" applyFont="1" applyFill="1" applyBorder="1" applyAlignment="1">
      <alignment horizontal="center" vertical="center"/>
    </xf>
    <xf numFmtId="43" fontId="8" fillId="28" borderId="4" xfId="0" applyNumberFormat="1" applyFont="1" applyFill="1" applyBorder="1" applyAlignment="1">
      <alignment horizontal="center" vertical="center"/>
    </xf>
    <xf numFmtId="43" fontId="4" fillId="28" borderId="4" xfId="0" applyNumberFormat="1" applyFont="1" applyFill="1" applyBorder="1" applyAlignment="1">
      <alignment horizontal="center" vertical="center"/>
    </xf>
    <xf numFmtId="1" fontId="19" fillId="28" borderId="4" xfId="1" applyNumberFormat="1" applyFont="1" applyFill="1" applyBorder="1" applyAlignment="1">
      <alignment horizontal="center" vertical="center"/>
    </xf>
    <xf numFmtId="14" fontId="19" fillId="28" borderId="4" xfId="0" applyNumberFormat="1" applyFont="1" applyFill="1" applyBorder="1" applyAlignment="1">
      <alignment horizontal="center" vertical="center"/>
    </xf>
    <xf numFmtId="43" fontId="31" fillId="28" borderId="4" xfId="1" applyFont="1" applyFill="1" applyBorder="1" applyAlignment="1">
      <alignment horizontal="center" vertical="center"/>
    </xf>
    <xf numFmtId="43" fontId="31" fillId="28" borderId="4" xfId="0" applyNumberFormat="1" applyFont="1" applyFill="1" applyBorder="1" applyAlignment="1">
      <alignment horizontal="center" vertical="center"/>
    </xf>
    <xf numFmtId="43" fontId="32" fillId="28" borderId="4" xfId="0" applyNumberFormat="1" applyFont="1" applyFill="1" applyBorder="1" applyAlignment="1">
      <alignment horizontal="center" vertical="center"/>
    </xf>
    <xf numFmtId="1" fontId="33" fillId="28" borderId="4" xfId="1" applyNumberFormat="1" applyFont="1" applyFill="1" applyBorder="1" applyAlignment="1">
      <alignment horizontal="center" vertical="center"/>
    </xf>
    <xf numFmtId="14" fontId="33" fillId="28" borderId="14" xfId="0" applyNumberFormat="1" applyFont="1" applyFill="1" applyBorder="1" applyAlignment="1">
      <alignment horizontal="center" vertical="center"/>
    </xf>
    <xf numFmtId="0" fontId="33" fillId="28" borderId="29" xfId="0" applyNumberFormat="1" applyFont="1" applyFill="1" applyBorder="1" applyAlignment="1">
      <alignment horizontal="center" vertical="center"/>
    </xf>
    <xf numFmtId="1" fontId="8" fillId="28" borderId="2" xfId="1" applyNumberFormat="1" applyFont="1" applyFill="1" applyBorder="1" applyAlignment="1">
      <alignment horizontal="center" vertical="center"/>
    </xf>
    <xf numFmtId="43" fontId="30" fillId="28" borderId="25" xfId="0" applyNumberFormat="1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 wrapText="1"/>
    </xf>
    <xf numFmtId="43" fontId="27" fillId="13" borderId="4" xfId="1" applyFont="1" applyFill="1" applyBorder="1" applyAlignment="1">
      <alignment vertical="center" wrapText="1"/>
    </xf>
    <xf numFmtId="43" fontId="27" fillId="13" borderId="4" xfId="1" applyFont="1" applyFill="1" applyBorder="1" applyAlignment="1">
      <alignment vertical="center"/>
    </xf>
    <xf numFmtId="43" fontId="27" fillId="13" borderId="4" xfId="1" applyFont="1" applyFill="1" applyBorder="1" applyAlignment="1">
      <alignment horizontal="center" vertical="center"/>
    </xf>
    <xf numFmtId="43" fontId="27" fillId="13" borderId="4" xfId="0" applyNumberFormat="1" applyFont="1" applyFill="1" applyBorder="1" applyAlignment="1">
      <alignment horizontal="center" vertical="center"/>
    </xf>
    <xf numFmtId="43" fontId="30" fillId="13" borderId="4" xfId="0" applyNumberFormat="1" applyFont="1" applyFill="1" applyBorder="1" applyAlignment="1">
      <alignment horizontal="center" vertical="center"/>
    </xf>
    <xf numFmtId="1" fontId="26" fillId="13" borderId="4" xfId="0" applyNumberFormat="1" applyFont="1" applyFill="1" applyBorder="1" applyAlignment="1">
      <alignment horizontal="center" vertical="center"/>
    </xf>
    <xf numFmtId="14" fontId="26" fillId="13" borderId="4" xfId="0" applyNumberFormat="1" applyFont="1" applyFill="1" applyBorder="1" applyAlignment="1">
      <alignment horizontal="center" vertical="center"/>
    </xf>
    <xf numFmtId="14" fontId="33" fillId="13" borderId="4" xfId="0" applyNumberFormat="1" applyFont="1" applyFill="1" applyBorder="1" applyAlignment="1">
      <alignment horizontal="center" vertical="center"/>
    </xf>
    <xf numFmtId="0" fontId="34" fillId="13" borderId="4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top" wrapText="1"/>
    </xf>
    <xf numFmtId="43" fontId="34" fillId="10" borderId="10" xfId="0" applyNumberFormat="1" applyFont="1" applyFill="1" applyBorder="1" applyAlignment="1">
      <alignment horizontal="center" vertical="center"/>
    </xf>
    <xf numFmtId="43" fontId="40" fillId="10" borderId="10" xfId="0" applyNumberFormat="1" applyFont="1" applyFill="1" applyBorder="1" applyAlignment="1">
      <alignment horizontal="center" vertical="center"/>
    </xf>
    <xf numFmtId="0" fontId="17" fillId="18" borderId="26" xfId="0" applyFont="1" applyFill="1" applyBorder="1" applyAlignment="1">
      <alignment horizontal="center" vertical="center" wrapText="1"/>
    </xf>
    <xf numFmtId="0" fontId="32" fillId="18" borderId="27" xfId="0" applyFont="1" applyFill="1" applyBorder="1" applyAlignment="1">
      <alignment horizontal="left" vertical="top" wrapText="1"/>
    </xf>
    <xf numFmtId="0" fontId="34" fillId="18" borderId="27" xfId="0" applyFont="1" applyFill="1" applyBorder="1" applyAlignment="1">
      <alignment horizontal="center" vertical="center" wrapText="1"/>
    </xf>
    <xf numFmtId="43" fontId="34" fillId="18" borderId="27" xfId="0" applyNumberFormat="1" applyFont="1" applyFill="1" applyBorder="1" applyAlignment="1">
      <alignment horizontal="center" vertical="center"/>
    </xf>
    <xf numFmtId="43" fontId="40" fillId="18" borderId="27" xfId="0" applyNumberFormat="1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 wrapText="1"/>
    </xf>
    <xf numFmtId="0" fontId="32" fillId="18" borderId="5" xfId="0" applyFont="1" applyFill="1" applyBorder="1" applyAlignment="1">
      <alignment horizontal="left" vertical="top" wrapText="1"/>
    </xf>
    <xf numFmtId="0" fontId="34" fillId="18" borderId="15" xfId="0" applyFont="1" applyFill="1" applyBorder="1" applyAlignment="1">
      <alignment horizontal="center" vertical="center" wrapText="1"/>
    </xf>
    <xf numFmtId="43" fontId="40" fillId="18" borderId="15" xfId="0" applyNumberFormat="1" applyFont="1" applyFill="1" applyBorder="1" applyAlignment="1">
      <alignment horizontal="center" vertical="center"/>
    </xf>
    <xf numFmtId="49" fontId="8" fillId="18" borderId="15" xfId="1" applyNumberFormat="1" applyFont="1" applyFill="1" applyBorder="1" applyAlignment="1">
      <alignment horizontal="center" vertical="center"/>
    </xf>
    <xf numFmtId="14" fontId="8" fillId="18" borderId="16" xfId="0" applyNumberFormat="1" applyFont="1" applyFill="1" applyBorder="1" applyAlignment="1">
      <alignment horizontal="center" vertical="center"/>
    </xf>
    <xf numFmtId="14" fontId="33" fillId="18" borderId="13" xfId="0" applyNumberFormat="1" applyFont="1" applyFill="1" applyBorder="1" applyAlignment="1">
      <alignment horizontal="center" vertical="center"/>
    </xf>
    <xf numFmtId="43" fontId="8" fillId="18" borderId="11" xfId="1" applyFont="1" applyFill="1" applyBorder="1" applyAlignment="1">
      <alignment horizontal="center" vertical="center"/>
    </xf>
    <xf numFmtId="43" fontId="40" fillId="18" borderId="10" xfId="0" applyNumberFormat="1" applyFont="1" applyFill="1" applyBorder="1" applyAlignment="1">
      <alignment horizontal="center" vertical="center"/>
    </xf>
    <xf numFmtId="0" fontId="33" fillId="17" borderId="27" xfId="0" applyNumberFormat="1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left" vertical="top" wrapText="1"/>
    </xf>
    <xf numFmtId="0" fontId="34" fillId="17" borderId="5" xfId="0" applyFont="1" applyFill="1" applyBorder="1" applyAlignment="1">
      <alignment horizontal="center" vertical="center" wrapText="1"/>
    </xf>
    <xf numFmtId="43" fontId="8" fillId="17" borderId="5" xfId="1" applyFont="1" applyFill="1" applyBorder="1" applyAlignment="1">
      <alignment horizontal="center" vertical="center"/>
    </xf>
    <xf numFmtId="43" fontId="8" fillId="17" borderId="5" xfId="0" applyNumberFormat="1" applyFont="1" applyFill="1" applyBorder="1" applyAlignment="1">
      <alignment horizontal="center" vertical="center"/>
    </xf>
    <xf numFmtId="43" fontId="4" fillId="17" borderId="5" xfId="0" applyNumberFormat="1" applyFont="1" applyFill="1" applyBorder="1" applyAlignment="1">
      <alignment horizontal="center" vertical="center"/>
    </xf>
    <xf numFmtId="1" fontId="19" fillId="17" borderId="5" xfId="1" applyNumberFormat="1" applyFont="1" applyFill="1" applyBorder="1" applyAlignment="1">
      <alignment horizontal="center" vertical="center"/>
    </xf>
    <xf numFmtId="14" fontId="19" fillId="17" borderId="5" xfId="0" applyNumberFormat="1" applyFont="1" applyFill="1" applyBorder="1" applyAlignment="1">
      <alignment horizontal="center" vertical="center"/>
    </xf>
    <xf numFmtId="43" fontId="31" fillId="17" borderId="5" xfId="1" applyFont="1" applyFill="1" applyBorder="1" applyAlignment="1">
      <alignment horizontal="center" vertical="center"/>
    </xf>
    <xf numFmtId="43" fontId="31" fillId="17" borderId="5" xfId="0" applyNumberFormat="1" applyFont="1" applyFill="1" applyBorder="1" applyAlignment="1">
      <alignment horizontal="center" vertical="center"/>
    </xf>
    <xf numFmtId="43" fontId="32" fillId="17" borderId="5" xfId="0" applyNumberFormat="1" applyFont="1" applyFill="1" applyBorder="1" applyAlignment="1">
      <alignment horizontal="center" vertical="center"/>
    </xf>
    <xf numFmtId="1" fontId="33" fillId="17" borderId="5" xfId="1" applyNumberFormat="1" applyFont="1" applyFill="1" applyBorder="1" applyAlignment="1">
      <alignment horizontal="center" vertical="center"/>
    </xf>
    <xf numFmtId="0" fontId="33" fillId="17" borderId="5" xfId="0" applyNumberFormat="1" applyFont="1" applyFill="1" applyBorder="1" applyAlignment="1">
      <alignment horizontal="center" vertical="center"/>
    </xf>
    <xf numFmtId="43" fontId="40" fillId="17" borderId="5" xfId="0" applyNumberFormat="1" applyFont="1" applyFill="1" applyBorder="1" applyAlignment="1">
      <alignment horizontal="center" vertical="center"/>
    </xf>
    <xf numFmtId="49" fontId="8" fillId="17" borderId="5" xfId="1" applyNumberFormat="1" applyFont="1" applyFill="1" applyBorder="1" applyAlignment="1">
      <alignment horizontal="center" vertical="top"/>
    </xf>
    <xf numFmtId="14" fontId="8" fillId="17" borderId="12" xfId="0" applyNumberFormat="1" applyFont="1" applyFill="1" applyBorder="1" applyAlignment="1">
      <alignment horizontal="center" vertical="top"/>
    </xf>
    <xf numFmtId="0" fontId="17" fillId="8" borderId="31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 wrapText="1"/>
    </xf>
    <xf numFmtId="0" fontId="32" fillId="8" borderId="27" xfId="0" applyFont="1" applyFill="1" applyBorder="1" applyAlignment="1">
      <alignment horizontal="left" vertical="top" wrapText="1"/>
    </xf>
    <xf numFmtId="0" fontId="34" fillId="8" borderId="27" xfId="0" applyFont="1" applyFill="1" applyBorder="1" applyAlignment="1">
      <alignment horizontal="center" vertical="center" wrapText="1"/>
    </xf>
    <xf numFmtId="43" fontId="8" fillId="8" borderId="27" xfId="1" applyFont="1" applyFill="1" applyBorder="1" applyAlignment="1">
      <alignment horizontal="center" vertical="center"/>
    </xf>
    <xf numFmtId="43" fontId="8" fillId="8" borderId="27" xfId="0" applyNumberFormat="1" applyFont="1" applyFill="1" applyBorder="1" applyAlignment="1">
      <alignment horizontal="center" vertical="center"/>
    </xf>
    <xf numFmtId="43" fontId="4" fillId="8" borderId="27" xfId="0" applyNumberFormat="1" applyFont="1" applyFill="1" applyBorder="1" applyAlignment="1">
      <alignment horizontal="center" vertical="center"/>
    </xf>
    <xf numFmtId="1" fontId="19" fillId="8" borderId="27" xfId="1" applyNumberFormat="1" applyFont="1" applyFill="1" applyBorder="1" applyAlignment="1">
      <alignment horizontal="center" vertical="center"/>
    </xf>
    <xf numFmtId="14" fontId="19" fillId="8" borderId="27" xfId="0" applyNumberFormat="1" applyFont="1" applyFill="1" applyBorder="1" applyAlignment="1">
      <alignment horizontal="center" vertical="center"/>
    </xf>
    <xf numFmtId="43" fontId="31" fillId="8" borderId="27" xfId="1" applyFont="1" applyFill="1" applyBorder="1" applyAlignment="1">
      <alignment horizontal="center" vertical="center"/>
    </xf>
    <xf numFmtId="43" fontId="31" fillId="8" borderId="27" xfId="0" applyNumberFormat="1" applyFont="1" applyFill="1" applyBorder="1" applyAlignment="1">
      <alignment horizontal="center" vertical="center"/>
    </xf>
    <xf numFmtId="43" fontId="32" fillId="8" borderId="27" xfId="0" applyNumberFormat="1" applyFont="1" applyFill="1" applyBorder="1" applyAlignment="1">
      <alignment horizontal="center" vertical="center"/>
    </xf>
    <xf numFmtId="1" fontId="33" fillId="8" borderId="27" xfId="1" applyNumberFormat="1" applyFont="1" applyFill="1" applyBorder="1" applyAlignment="1">
      <alignment horizontal="center" vertical="center"/>
    </xf>
    <xf numFmtId="14" fontId="33" fillId="8" borderId="41" xfId="0" applyNumberFormat="1" applyFont="1" applyFill="1" applyBorder="1" applyAlignment="1">
      <alignment horizontal="center" vertical="center"/>
    </xf>
    <xf numFmtId="43" fontId="34" fillId="8" borderId="27" xfId="0" applyNumberFormat="1" applyFont="1" applyFill="1" applyBorder="1" applyAlignment="1">
      <alignment horizontal="center" vertical="center"/>
    </xf>
    <xf numFmtId="43" fontId="40" fillId="8" borderId="27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43" fontId="34" fillId="8" borderId="4" xfId="0" applyNumberFormat="1" applyFont="1" applyFill="1" applyBorder="1" applyAlignment="1">
      <alignment horizontal="center" vertical="center"/>
    </xf>
    <xf numFmtId="43" fontId="40" fillId="8" borderId="4" xfId="0" applyNumberFormat="1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left" vertical="top" wrapText="1"/>
    </xf>
    <xf numFmtId="0" fontId="34" fillId="8" borderId="35" xfId="0" applyFont="1" applyFill="1" applyBorder="1" applyAlignment="1">
      <alignment horizontal="center" vertical="center" wrapText="1"/>
    </xf>
    <xf numFmtId="43" fontId="8" fillId="8" borderId="35" xfId="1" applyFont="1" applyFill="1" applyBorder="1" applyAlignment="1">
      <alignment horizontal="center" vertical="center"/>
    </xf>
    <xf numFmtId="43" fontId="8" fillId="8" borderId="35" xfId="0" applyNumberFormat="1" applyFont="1" applyFill="1" applyBorder="1" applyAlignment="1">
      <alignment horizontal="center" vertical="center"/>
    </xf>
    <xf numFmtId="43" fontId="4" fillId="8" borderId="35" xfId="0" applyNumberFormat="1" applyFont="1" applyFill="1" applyBorder="1" applyAlignment="1">
      <alignment horizontal="center" vertical="center"/>
    </xf>
    <xf numFmtId="1" fontId="19" fillId="8" borderId="35" xfId="1" applyNumberFormat="1" applyFont="1" applyFill="1" applyBorder="1" applyAlignment="1">
      <alignment horizontal="center" vertical="center"/>
    </xf>
    <xf numFmtId="14" fontId="19" fillId="8" borderId="35" xfId="0" applyNumberFormat="1" applyFont="1" applyFill="1" applyBorder="1" applyAlignment="1">
      <alignment horizontal="center" vertical="center"/>
    </xf>
    <xf numFmtId="43" fontId="31" fillId="8" borderId="35" xfId="1" applyFont="1" applyFill="1" applyBorder="1" applyAlignment="1">
      <alignment horizontal="center" vertical="center"/>
    </xf>
    <xf numFmtId="43" fontId="31" fillId="8" borderId="35" xfId="0" applyNumberFormat="1" applyFont="1" applyFill="1" applyBorder="1" applyAlignment="1">
      <alignment horizontal="center" vertical="center"/>
    </xf>
    <xf numFmtId="43" fontId="32" fillId="8" borderId="35" xfId="0" applyNumberFormat="1" applyFont="1" applyFill="1" applyBorder="1" applyAlignment="1">
      <alignment horizontal="center" vertical="center"/>
    </xf>
    <xf numFmtId="1" fontId="33" fillId="8" borderId="35" xfId="1" applyNumberFormat="1" applyFont="1" applyFill="1" applyBorder="1" applyAlignment="1">
      <alignment horizontal="center" vertical="center"/>
    </xf>
    <xf numFmtId="14" fontId="33" fillId="8" borderId="36" xfId="0" applyNumberFormat="1" applyFont="1" applyFill="1" applyBorder="1" applyAlignment="1">
      <alignment horizontal="center" vertical="center"/>
    </xf>
    <xf numFmtId="43" fontId="31" fillId="8" borderId="30" xfId="1" applyFont="1" applyFill="1" applyBorder="1" applyAlignment="1">
      <alignment horizontal="center" vertical="center"/>
    </xf>
    <xf numFmtId="43" fontId="34" fillId="8" borderId="35" xfId="0" applyNumberFormat="1" applyFont="1" applyFill="1" applyBorder="1" applyAlignment="1">
      <alignment horizontal="center" vertical="center"/>
    </xf>
    <xf numFmtId="43" fontId="40" fillId="8" borderId="35" xfId="0" applyNumberFormat="1" applyFont="1" applyFill="1" applyBorder="1" applyAlignment="1">
      <alignment horizontal="center" vertical="center"/>
    </xf>
    <xf numFmtId="43" fontId="31" fillId="8" borderId="11" xfId="1" applyFont="1" applyFill="1" applyBorder="1" applyAlignment="1">
      <alignment horizontal="center" vertical="center"/>
    </xf>
    <xf numFmtId="43" fontId="34" fillId="8" borderId="10" xfId="0" applyNumberFormat="1" applyFont="1" applyFill="1" applyBorder="1" applyAlignment="1">
      <alignment horizontal="center" vertical="center"/>
    </xf>
    <xf numFmtId="43" fontId="40" fillId="8" borderId="10" xfId="0" applyNumberFormat="1" applyFont="1" applyFill="1" applyBorder="1" applyAlignment="1">
      <alignment horizontal="center" vertical="center"/>
    </xf>
    <xf numFmtId="0" fontId="30" fillId="9" borderId="28" xfId="0" applyFont="1" applyFill="1" applyBorder="1" applyAlignment="1">
      <alignment horizontal="left" vertical="center" wrapText="1"/>
    </xf>
    <xf numFmtId="0" fontId="23" fillId="9" borderId="42" xfId="0" applyFont="1" applyFill="1" applyBorder="1" applyAlignment="1">
      <alignment horizontal="center" vertical="center"/>
    </xf>
    <xf numFmtId="1" fontId="26" fillId="9" borderId="27" xfId="1" applyNumberFormat="1" applyFont="1" applyFill="1" applyBorder="1" applyAlignment="1">
      <alignment horizontal="center" vertical="center"/>
    </xf>
    <xf numFmtId="1" fontId="23" fillId="9" borderId="27" xfId="1" applyNumberFormat="1" applyFont="1" applyFill="1" applyBorder="1" applyAlignment="1">
      <alignment horizontal="center" vertical="center"/>
    </xf>
    <xf numFmtId="14" fontId="23" fillId="9" borderId="27" xfId="0" applyNumberFormat="1" applyFont="1" applyFill="1" applyBorder="1" applyAlignment="1">
      <alignment horizontal="center" vertical="center"/>
    </xf>
    <xf numFmtId="0" fontId="30" fillId="9" borderId="21" xfId="0" applyFont="1" applyFill="1" applyBorder="1" applyAlignment="1">
      <alignment horizontal="left" vertical="center" wrapText="1"/>
    </xf>
    <xf numFmtId="0" fontId="23" fillId="9" borderId="3" xfId="0" applyFont="1" applyFill="1" applyBorder="1" applyAlignment="1">
      <alignment horizontal="center" vertical="center"/>
    </xf>
    <xf numFmtId="1" fontId="26" fillId="9" borderId="2" xfId="1" applyNumberFormat="1" applyFont="1" applyFill="1" applyBorder="1" applyAlignment="1">
      <alignment horizontal="center" vertical="center"/>
    </xf>
    <xf numFmtId="1" fontId="23" fillId="9" borderId="2" xfId="1" applyNumberFormat="1" applyFont="1" applyFill="1" applyBorder="1" applyAlignment="1">
      <alignment horizontal="center" vertical="center"/>
    </xf>
    <xf numFmtId="14" fontId="23" fillId="9" borderId="2" xfId="0" applyNumberFormat="1" applyFont="1" applyFill="1" applyBorder="1" applyAlignment="1">
      <alignment horizontal="center" vertical="center"/>
    </xf>
    <xf numFmtId="0" fontId="23" fillId="9" borderId="2" xfId="0" applyNumberFormat="1" applyFont="1" applyFill="1" applyBorder="1" applyAlignment="1">
      <alignment horizontal="center" vertical="center"/>
    </xf>
    <xf numFmtId="14" fontId="23" fillId="9" borderId="7" xfId="0" applyNumberFormat="1" applyFont="1" applyFill="1" applyBorder="1" applyAlignment="1">
      <alignment horizontal="center" vertical="center"/>
    </xf>
    <xf numFmtId="0" fontId="0" fillId="9" borderId="39" xfId="0" applyFont="1" applyFill="1" applyBorder="1" applyAlignment="1">
      <alignment horizontal="center" vertical="center"/>
    </xf>
    <xf numFmtId="0" fontId="30" fillId="9" borderId="22" xfId="0" applyFont="1" applyFill="1" applyBorder="1" applyAlignment="1">
      <alignment horizontal="left" vertical="center" wrapText="1"/>
    </xf>
    <xf numFmtId="0" fontId="23" fillId="9" borderId="30" xfId="0" applyFont="1" applyFill="1" applyBorder="1" applyAlignment="1">
      <alignment horizontal="center" vertical="center"/>
    </xf>
    <xf numFmtId="1" fontId="26" fillId="9" borderId="15" xfId="1" applyNumberFormat="1" applyFont="1" applyFill="1" applyBorder="1" applyAlignment="1">
      <alignment horizontal="center" vertical="center"/>
    </xf>
    <xf numFmtId="0" fontId="3" fillId="11" borderId="3" xfId="0" applyFont="1" applyFill="1" applyBorder="1"/>
    <xf numFmtId="0" fontId="29" fillId="0" borderId="27" xfId="0" applyFont="1" applyFill="1" applyBorder="1" applyAlignment="1">
      <alignment horizontal="center"/>
    </xf>
    <xf numFmtId="0" fontId="29" fillId="0" borderId="41" xfId="0" applyFont="1" applyFill="1" applyBorder="1" applyAlignment="1">
      <alignment horizontal="center"/>
    </xf>
    <xf numFmtId="0" fontId="29" fillId="0" borderId="19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 vertical="center" wrapText="1"/>
    </xf>
    <xf numFmtId="43" fontId="30" fillId="11" borderId="23" xfId="0" applyNumberFormat="1" applyFont="1" applyFill="1" applyBorder="1" applyAlignment="1">
      <alignment horizontal="center" vertical="center"/>
    </xf>
    <xf numFmtId="0" fontId="17" fillId="11" borderId="34" xfId="0" applyFont="1" applyFill="1" applyBorder="1" applyAlignment="1">
      <alignment horizontal="center" vertical="center"/>
    </xf>
    <xf numFmtId="0" fontId="17" fillId="23" borderId="31" xfId="0" applyFont="1" applyFill="1" applyBorder="1" applyAlignment="1">
      <alignment horizontal="center" vertical="center"/>
    </xf>
    <xf numFmtId="0" fontId="17" fillId="17" borderId="17" xfId="0" applyFont="1" applyFill="1" applyBorder="1" applyAlignment="1">
      <alignment horizontal="center" vertical="center"/>
    </xf>
    <xf numFmtId="0" fontId="17" fillId="18" borderId="34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17" fillId="28" borderId="18" xfId="0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horizontal="center" vertical="center"/>
    </xf>
    <xf numFmtId="0" fontId="17" fillId="13" borderId="33" xfId="0" applyFont="1" applyFill="1" applyBorder="1" applyAlignment="1">
      <alignment horizontal="center" vertical="center"/>
    </xf>
    <xf numFmtId="0" fontId="17" fillId="13" borderId="34" xfId="0" applyFont="1" applyFill="1" applyBorder="1" applyAlignment="1">
      <alignment horizontal="center" vertical="center"/>
    </xf>
    <xf numFmtId="0" fontId="17" fillId="18" borderId="44" xfId="0" applyFont="1" applyFill="1" applyBorder="1" applyAlignment="1">
      <alignment horizontal="center" vertical="center"/>
    </xf>
    <xf numFmtId="0" fontId="17" fillId="18" borderId="45" xfId="0" applyFont="1" applyFill="1" applyBorder="1" applyAlignment="1">
      <alignment horizontal="center" vertical="center"/>
    </xf>
    <xf numFmtId="0" fontId="17" fillId="18" borderId="46" xfId="0" applyFont="1" applyFill="1" applyBorder="1" applyAlignment="1">
      <alignment horizontal="center" vertical="center"/>
    </xf>
    <xf numFmtId="0" fontId="17" fillId="15" borderId="31" xfId="0" applyFont="1" applyFill="1" applyBorder="1" applyAlignment="1">
      <alignment horizontal="center" vertical="center"/>
    </xf>
    <xf numFmtId="0" fontId="17" fillId="15" borderId="3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top"/>
    </xf>
    <xf numFmtId="0" fontId="17" fillId="0" borderId="46" xfId="0" applyFont="1" applyFill="1" applyBorder="1" applyAlignment="1">
      <alignment horizontal="center" vertical="center"/>
    </xf>
    <xf numFmtId="0" fontId="17" fillId="0" borderId="47" xfId="0" applyFont="1" applyFill="1" applyBorder="1"/>
    <xf numFmtId="0" fontId="16" fillId="0" borderId="15" xfId="0" applyFont="1" applyFill="1" applyBorder="1" applyAlignment="1">
      <alignment horizontal="right"/>
    </xf>
    <xf numFmtId="43" fontId="25" fillId="5" borderId="15" xfId="0" applyNumberFormat="1" applyFont="1" applyFill="1" applyBorder="1" applyAlignment="1">
      <alignment vertical="center"/>
    </xf>
    <xf numFmtId="43" fontId="25" fillId="0" borderId="15" xfId="0" applyNumberFormat="1" applyFont="1" applyFill="1" applyBorder="1" applyAlignment="1">
      <alignment vertical="center"/>
    </xf>
    <xf numFmtId="43" fontId="25" fillId="4" borderId="15" xfId="0" applyNumberFormat="1" applyFont="1" applyFill="1" applyBorder="1" applyAlignment="1">
      <alignment vertical="center"/>
    </xf>
    <xf numFmtId="43" fontId="24" fillId="5" borderId="16" xfId="0" applyNumberFormat="1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43" fontId="18" fillId="5" borderId="15" xfId="0" applyNumberFormat="1" applyFont="1" applyFill="1" applyBorder="1" applyAlignment="1">
      <alignment vertical="center"/>
    </xf>
    <xf numFmtId="43" fontId="20" fillId="0" borderId="15" xfId="0" applyNumberFormat="1" applyFont="1" applyFill="1" applyBorder="1" applyAlignment="1">
      <alignment vertical="center"/>
    </xf>
    <xf numFmtId="43" fontId="27" fillId="4" borderId="15" xfId="0" applyNumberFormat="1" applyFont="1" applyFill="1" applyBorder="1" applyAlignment="1">
      <alignment vertical="center"/>
    </xf>
    <xf numFmtId="43" fontId="26" fillId="0" borderId="15" xfId="0" applyNumberFormat="1" applyFont="1" applyFill="1" applyBorder="1" applyAlignment="1">
      <alignment vertical="center"/>
    </xf>
    <xf numFmtId="43" fontId="27" fillId="0" borderId="15" xfId="0" applyNumberFormat="1" applyFont="1" applyFill="1" applyBorder="1" applyAlignment="1">
      <alignment vertical="center"/>
    </xf>
    <xf numFmtId="43" fontId="27" fillId="0" borderId="16" xfId="0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43" fontId="27" fillId="5" borderId="16" xfId="0" applyNumberFormat="1" applyFont="1" applyFill="1" applyBorder="1" applyAlignment="1">
      <alignment vertical="center"/>
    </xf>
    <xf numFmtId="43" fontId="23" fillId="0" borderId="16" xfId="0" applyNumberFormat="1" applyFont="1" applyFill="1" applyBorder="1" applyAlignment="1">
      <alignment vertical="center"/>
    </xf>
    <xf numFmtId="43" fontId="20" fillId="5" borderId="15" xfId="1" applyFont="1" applyFill="1" applyBorder="1" applyAlignment="1">
      <alignment horizontal="center" vertical="center"/>
    </xf>
    <xf numFmtId="43" fontId="20" fillId="0" borderId="15" xfId="1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 wrapText="1"/>
    </xf>
    <xf numFmtId="14" fontId="8" fillId="9" borderId="7" xfId="0" applyNumberFormat="1" applyFont="1" applyFill="1" applyBorder="1" applyAlignment="1">
      <alignment horizontal="center" vertical="center"/>
    </xf>
    <xf numFmtId="14" fontId="34" fillId="2" borderId="7" xfId="0" applyNumberFormat="1" applyFont="1" applyFill="1" applyBorder="1" applyAlignment="1">
      <alignment horizontal="center" vertical="center"/>
    </xf>
    <xf numFmtId="14" fontId="23" fillId="14" borderId="7" xfId="0" applyNumberFormat="1" applyFont="1" applyFill="1" applyBorder="1" applyAlignment="1">
      <alignment horizontal="center" vertical="center"/>
    </xf>
    <xf numFmtId="14" fontId="8" fillId="14" borderId="7" xfId="0" applyNumberFormat="1" applyFont="1" applyFill="1" applyBorder="1" applyAlignment="1">
      <alignment horizontal="center" vertical="center"/>
    </xf>
    <xf numFmtId="14" fontId="23" fillId="10" borderId="7" xfId="0" applyNumberFormat="1" applyFont="1" applyFill="1" applyBorder="1" applyAlignment="1">
      <alignment horizontal="center" vertical="center"/>
    </xf>
    <xf numFmtId="14" fontId="8" fillId="24" borderId="7" xfId="0" applyNumberFormat="1" applyFont="1" applyFill="1" applyBorder="1" applyAlignment="1">
      <alignment horizontal="center" vertical="center"/>
    </xf>
    <xf numFmtId="14" fontId="8" fillId="11" borderId="7" xfId="0" applyNumberFormat="1" applyFont="1" applyFill="1" applyBorder="1" applyAlignment="1">
      <alignment horizontal="center" vertical="center"/>
    </xf>
    <xf numFmtId="14" fontId="8" fillId="25" borderId="7" xfId="0" applyNumberFormat="1" applyFont="1" applyFill="1" applyBorder="1" applyAlignment="1">
      <alignment horizontal="center" vertical="center"/>
    </xf>
    <xf numFmtId="14" fontId="8" fillId="26" borderId="7" xfId="0" applyNumberFormat="1" applyFont="1" applyFill="1" applyBorder="1" applyAlignment="1">
      <alignment horizontal="center" vertical="center"/>
    </xf>
    <xf numFmtId="14" fontId="26" fillId="5" borderId="7" xfId="0" applyNumberFormat="1" applyFont="1" applyFill="1" applyBorder="1" applyAlignment="1">
      <alignment horizontal="center" vertical="center"/>
    </xf>
    <xf numFmtId="14" fontId="8" fillId="5" borderId="7" xfId="0" applyNumberFormat="1" applyFont="1" applyFill="1" applyBorder="1" applyAlignment="1">
      <alignment horizontal="center" vertical="center"/>
    </xf>
    <xf numFmtId="14" fontId="8" fillId="15" borderId="7" xfId="0" applyNumberFormat="1" applyFont="1" applyFill="1" applyBorder="1" applyAlignment="1">
      <alignment horizontal="center" vertical="center"/>
    </xf>
    <xf numFmtId="14" fontId="8" fillId="17" borderId="7" xfId="0" applyNumberFormat="1" applyFont="1" applyFill="1" applyBorder="1" applyAlignment="1">
      <alignment horizontal="center" vertical="center"/>
    </xf>
    <xf numFmtId="14" fontId="8" fillId="21" borderId="7" xfId="0" applyNumberFormat="1" applyFont="1" applyFill="1" applyBorder="1" applyAlignment="1">
      <alignment horizontal="center" vertical="center"/>
    </xf>
    <xf numFmtId="14" fontId="8" fillId="16" borderId="7" xfId="0" applyNumberFormat="1" applyFont="1" applyFill="1" applyBorder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14" fontId="8" fillId="28" borderId="7" xfId="0" applyNumberFormat="1" applyFont="1" applyFill="1" applyBorder="1" applyAlignment="1">
      <alignment horizontal="center" vertical="center"/>
    </xf>
    <xf numFmtId="14" fontId="8" fillId="13" borderId="7" xfId="0" applyNumberFormat="1" applyFont="1" applyFill="1" applyBorder="1" applyAlignment="1">
      <alignment horizontal="center" vertical="center"/>
    </xf>
    <xf numFmtId="14" fontId="8" fillId="0" borderId="7" xfId="0" applyNumberFormat="1" applyFont="1" applyFill="1" applyBorder="1" applyAlignment="1">
      <alignment horizontal="center" vertical="center"/>
    </xf>
    <xf numFmtId="0" fontId="29" fillId="0" borderId="48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43" fontId="27" fillId="9" borderId="26" xfId="0" applyNumberFormat="1" applyFont="1" applyFill="1" applyBorder="1" applyAlignment="1">
      <alignment horizontal="center" vertical="center"/>
    </xf>
    <xf numFmtId="43" fontId="27" fillId="19" borderId="26" xfId="0" applyNumberFormat="1" applyFont="1" applyFill="1" applyBorder="1" applyAlignment="1">
      <alignment horizontal="center" vertical="center"/>
    </xf>
    <xf numFmtId="43" fontId="27" fillId="2" borderId="26" xfId="0" applyNumberFormat="1" applyFont="1" applyFill="1" applyBorder="1" applyAlignment="1">
      <alignment horizontal="center" vertical="center"/>
    </xf>
    <xf numFmtId="43" fontId="27" fillId="14" borderId="18" xfId="0" applyNumberFormat="1" applyFont="1" applyFill="1" applyBorder="1" applyAlignment="1">
      <alignment horizontal="center" vertical="center"/>
    </xf>
    <xf numFmtId="43" fontId="27" fillId="10" borderId="26" xfId="0" applyNumberFormat="1" applyFont="1" applyFill="1" applyBorder="1" applyAlignment="1">
      <alignment horizontal="center" vertical="center"/>
    </xf>
    <xf numFmtId="43" fontId="27" fillId="13" borderId="26" xfId="0" applyNumberFormat="1" applyFont="1" applyFill="1" applyBorder="1" applyAlignment="1">
      <alignment horizontal="center" vertical="center"/>
    </xf>
    <xf numFmtId="43" fontId="27" fillId="24" borderId="18" xfId="0" applyNumberFormat="1" applyFont="1" applyFill="1" applyBorder="1" applyAlignment="1">
      <alignment horizontal="center" vertical="center"/>
    </xf>
    <xf numFmtId="43" fontId="27" fillId="11" borderId="29" xfId="0" applyNumberFormat="1" applyFont="1" applyFill="1" applyBorder="1" applyAlignment="1">
      <alignment horizontal="center" vertical="center"/>
    </xf>
    <xf numFmtId="43" fontId="27" fillId="25" borderId="18" xfId="0" applyNumberFormat="1" applyFont="1" applyFill="1" applyBorder="1" applyAlignment="1">
      <alignment horizontal="center" vertical="center"/>
    </xf>
    <xf numFmtId="43" fontId="27" fillId="26" borderId="18" xfId="0" applyNumberFormat="1" applyFont="1" applyFill="1" applyBorder="1" applyAlignment="1">
      <alignment horizontal="center" vertical="center"/>
    </xf>
    <xf numFmtId="43" fontId="27" fillId="5" borderId="29" xfId="0" applyNumberFormat="1" applyFont="1" applyFill="1" applyBorder="1" applyAlignment="1">
      <alignment horizontal="center" vertical="center"/>
    </xf>
    <xf numFmtId="43" fontId="27" fillId="15" borderId="18" xfId="0" applyNumberFormat="1" applyFont="1" applyFill="1" applyBorder="1" applyAlignment="1">
      <alignment horizontal="center" vertical="center"/>
    </xf>
    <xf numFmtId="43" fontId="27" fillId="23" borderId="18" xfId="0" applyNumberFormat="1" applyFont="1" applyFill="1" applyBorder="1" applyAlignment="1">
      <alignment horizontal="center" vertical="center"/>
    </xf>
    <xf numFmtId="43" fontId="27" fillId="17" borderId="18" xfId="0" applyNumberFormat="1" applyFont="1" applyFill="1" applyBorder="1" applyAlignment="1">
      <alignment horizontal="center" vertical="center"/>
    </xf>
    <xf numFmtId="43" fontId="27" fillId="21" borderId="18" xfId="0" applyNumberFormat="1" applyFont="1" applyFill="1" applyBorder="1" applyAlignment="1">
      <alignment horizontal="center" vertical="center"/>
    </xf>
    <xf numFmtId="43" fontId="27" fillId="27" borderId="18" xfId="0" applyNumberFormat="1" applyFont="1" applyFill="1" applyBorder="1" applyAlignment="1">
      <alignment horizontal="center" vertical="center"/>
    </xf>
    <xf numFmtId="43" fontId="27" fillId="16" borderId="18" xfId="0" applyNumberFormat="1" applyFont="1" applyFill="1" applyBorder="1" applyAlignment="1">
      <alignment horizontal="center" vertical="center"/>
    </xf>
    <xf numFmtId="43" fontId="27" fillId="7" borderId="18" xfId="0" applyNumberFormat="1" applyFont="1" applyFill="1" applyBorder="1" applyAlignment="1">
      <alignment horizontal="center" vertical="center"/>
    </xf>
    <xf numFmtId="43" fontId="27" fillId="10" borderId="18" xfId="0" applyNumberFormat="1" applyFont="1" applyFill="1" applyBorder="1" applyAlignment="1">
      <alignment horizontal="center" vertical="center"/>
    </xf>
    <xf numFmtId="43" fontId="27" fillId="18" borderId="18" xfId="0" applyNumberFormat="1" applyFont="1" applyFill="1" applyBorder="1" applyAlignment="1">
      <alignment horizontal="center" vertical="center"/>
    </xf>
    <xf numFmtId="43" fontId="27" fillId="5" borderId="18" xfId="0" applyNumberFormat="1" applyFont="1" applyFill="1" applyBorder="1" applyAlignment="1">
      <alignment horizontal="center" vertical="center"/>
    </xf>
    <xf numFmtId="43" fontId="27" fillId="20" borderId="18" xfId="0" applyNumberFormat="1" applyFont="1" applyFill="1" applyBorder="1" applyAlignment="1">
      <alignment horizontal="center" vertical="center"/>
    </xf>
    <xf numFmtId="43" fontId="27" fillId="9" borderId="18" xfId="0" applyNumberFormat="1" applyFont="1" applyFill="1" applyBorder="1" applyAlignment="1">
      <alignment horizontal="center" vertical="center"/>
    </xf>
    <xf numFmtId="43" fontId="27" fillId="22" borderId="18" xfId="0" applyNumberFormat="1" applyFont="1" applyFill="1" applyBorder="1" applyAlignment="1">
      <alignment horizontal="center" vertical="center"/>
    </xf>
    <xf numFmtId="43" fontId="27" fillId="6" borderId="18" xfId="0" applyNumberFormat="1" applyFont="1" applyFill="1" applyBorder="1" applyAlignment="1">
      <alignment horizontal="center" vertical="center"/>
    </xf>
    <xf numFmtId="43" fontId="27" fillId="28" borderId="18" xfId="0" applyNumberFormat="1" applyFont="1" applyFill="1" applyBorder="1" applyAlignment="1">
      <alignment horizontal="center" vertical="center"/>
    </xf>
    <xf numFmtId="43" fontId="27" fillId="13" borderId="18" xfId="0" applyNumberFormat="1" applyFont="1" applyFill="1" applyBorder="1" applyAlignment="1">
      <alignment horizontal="center" vertical="center"/>
    </xf>
    <xf numFmtId="43" fontId="27" fillId="8" borderId="18" xfId="0" applyNumberFormat="1" applyFont="1" applyFill="1" applyBorder="1" applyAlignment="1">
      <alignment horizontal="center" vertical="center"/>
    </xf>
    <xf numFmtId="43" fontId="8" fillId="0" borderId="18" xfId="1" applyFont="1" applyFill="1" applyBorder="1" applyAlignment="1">
      <alignment horizontal="center" vertical="center"/>
    </xf>
    <xf numFmtId="43" fontId="4" fillId="0" borderId="18" xfId="0" applyNumberFormat="1" applyFont="1" applyFill="1" applyBorder="1" applyAlignment="1">
      <alignment horizontal="center" vertical="center"/>
    </xf>
    <xf numFmtId="43" fontId="30" fillId="0" borderId="39" xfId="0" applyNumberFormat="1" applyFont="1" applyFill="1" applyBorder="1" applyAlignment="1">
      <alignment horizontal="center" vertical="center"/>
    </xf>
    <xf numFmtId="0" fontId="34" fillId="26" borderId="5" xfId="0" applyFont="1" applyFill="1" applyBorder="1" applyAlignment="1">
      <alignment horizontal="center" vertical="center" wrapText="1"/>
    </xf>
    <xf numFmtId="0" fontId="23" fillId="15" borderId="4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34" fillId="27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zoomScaleSheetLayoutView="87" workbookViewId="0">
      <selection activeCell="E3" sqref="E3"/>
    </sheetView>
  </sheetViews>
  <sheetFormatPr defaultRowHeight="15.75" x14ac:dyDescent="0.25"/>
  <cols>
    <col min="1" max="1" width="3.7109375" style="4" customWidth="1"/>
    <col min="2" max="2" width="15.85546875" style="2" customWidth="1"/>
    <col min="3" max="3" width="23.42578125" style="2" customWidth="1"/>
    <col min="4" max="4" width="5.7109375" style="2" customWidth="1"/>
    <col min="5" max="5" width="15.85546875" style="2" customWidth="1"/>
    <col min="6" max="6" width="13.5703125" style="2" customWidth="1"/>
    <col min="7" max="7" width="13.28515625" style="2" customWidth="1"/>
    <col min="8" max="8" width="15" style="11" customWidth="1"/>
    <col min="9" max="9" width="13.42578125" style="2" customWidth="1"/>
    <col min="10" max="10" width="16.7109375" style="2" customWidth="1"/>
    <col min="11" max="11" width="15.42578125" style="2" customWidth="1"/>
    <col min="12" max="12" width="16.140625" style="11" customWidth="1"/>
    <col min="13" max="13" width="9.85546875" style="2" customWidth="1"/>
    <col min="14" max="14" width="9.2851562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6" ht="59.25" customHeight="1" x14ac:dyDescent="0.25">
      <c r="A1" s="1"/>
      <c r="B1" s="915" t="s">
        <v>0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</row>
    <row r="2" spans="1:16" ht="18" customHeight="1" x14ac:dyDescent="0.25">
      <c r="A2" s="3"/>
      <c r="B2" s="916" t="s">
        <v>36</v>
      </c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</row>
    <row r="3" spans="1:16" ht="34.5" customHeight="1" x14ac:dyDescent="0.25">
      <c r="A3" s="18" t="s">
        <v>4</v>
      </c>
      <c r="B3" s="19" t="s">
        <v>5</v>
      </c>
      <c r="C3" s="19" t="s">
        <v>6</v>
      </c>
      <c r="D3" s="19" t="s">
        <v>32</v>
      </c>
      <c r="E3" s="20" t="s">
        <v>1</v>
      </c>
      <c r="F3" s="20" t="s">
        <v>3</v>
      </c>
      <c r="G3" s="20" t="s">
        <v>18</v>
      </c>
      <c r="H3" s="21" t="s">
        <v>37</v>
      </c>
      <c r="I3" s="20" t="s">
        <v>8</v>
      </c>
      <c r="J3" s="20" t="s">
        <v>9</v>
      </c>
      <c r="K3" s="20" t="s">
        <v>19</v>
      </c>
      <c r="L3" s="21" t="s">
        <v>38</v>
      </c>
      <c r="M3" s="20" t="s">
        <v>20</v>
      </c>
      <c r="N3" s="20" t="s">
        <v>2</v>
      </c>
    </row>
    <row r="4" spans="1:16" x14ac:dyDescent="0.25">
      <c r="A4" s="64">
        <v>1</v>
      </c>
      <c r="B4" s="65" t="s">
        <v>7</v>
      </c>
      <c r="C4" s="66" t="s">
        <v>11</v>
      </c>
      <c r="D4" s="67">
        <v>7041</v>
      </c>
      <c r="E4" s="68">
        <v>9871121</v>
      </c>
      <c r="F4" s="68">
        <v>592267</v>
      </c>
      <c r="G4" s="68">
        <v>493556</v>
      </c>
      <c r="H4" s="69">
        <f>F4+G4</f>
        <v>1085823</v>
      </c>
      <c r="I4" s="68">
        <v>493556</v>
      </c>
      <c r="J4" s="68">
        <f>F4+G4+I4</f>
        <v>1579379</v>
      </c>
      <c r="K4" s="52">
        <v>7798186</v>
      </c>
      <c r="L4" s="70">
        <f>E4-H4</f>
        <v>8785298</v>
      </c>
      <c r="M4" s="71">
        <v>4410775</v>
      </c>
      <c r="N4" s="99">
        <v>42792</v>
      </c>
    </row>
    <row r="5" spans="1:16" x14ac:dyDescent="0.25">
      <c r="A5" s="64">
        <v>2</v>
      </c>
      <c r="B5" s="65" t="s">
        <v>7</v>
      </c>
      <c r="C5" s="66" t="s">
        <v>11</v>
      </c>
      <c r="D5" s="67">
        <v>7041</v>
      </c>
      <c r="E5" s="68">
        <v>0</v>
      </c>
      <c r="F5" s="68">
        <v>0</v>
      </c>
      <c r="G5" s="68">
        <v>0</v>
      </c>
      <c r="H5" s="69">
        <f t="shared" ref="H5:H18" si="0">F5+G5</f>
        <v>0</v>
      </c>
      <c r="I5" s="68"/>
      <c r="J5" s="68"/>
      <c r="K5" s="52">
        <v>493556</v>
      </c>
      <c r="L5" s="70">
        <f t="shared" ref="L5:L18" si="1">E5-H5</f>
        <v>0</v>
      </c>
      <c r="M5" s="71">
        <v>7707724</v>
      </c>
      <c r="N5" s="99">
        <v>42814</v>
      </c>
    </row>
    <row r="6" spans="1:16" x14ac:dyDescent="0.25">
      <c r="A6" s="64">
        <v>3</v>
      </c>
      <c r="B6" s="72" t="s">
        <v>10</v>
      </c>
      <c r="C6" s="66" t="s">
        <v>13</v>
      </c>
      <c r="D6" s="67">
        <v>7041</v>
      </c>
      <c r="E6" s="68">
        <v>9485898</v>
      </c>
      <c r="F6" s="68">
        <v>569154</v>
      </c>
      <c r="G6" s="68">
        <v>569154</v>
      </c>
      <c r="H6" s="69">
        <f t="shared" si="0"/>
        <v>1138308</v>
      </c>
      <c r="I6" s="68">
        <v>474295</v>
      </c>
      <c r="J6" s="68">
        <f t="shared" ref="J6:J7" si="2">F6+G6+I6</f>
        <v>1612603</v>
      </c>
      <c r="K6" s="52">
        <f t="shared" ref="K6:K7" si="3">E6-J6</f>
        <v>7873295</v>
      </c>
      <c r="L6" s="70">
        <f t="shared" si="1"/>
        <v>8347590</v>
      </c>
      <c r="M6" s="71">
        <v>4410824</v>
      </c>
      <c r="N6" s="99">
        <v>42817</v>
      </c>
      <c r="P6" s="5"/>
    </row>
    <row r="7" spans="1:16" x14ac:dyDescent="0.25">
      <c r="A7" s="64">
        <v>4</v>
      </c>
      <c r="B7" s="65" t="s">
        <v>14</v>
      </c>
      <c r="C7" s="66" t="s">
        <v>12</v>
      </c>
      <c r="D7" s="67">
        <v>7081</v>
      </c>
      <c r="E7" s="68">
        <v>14978253.83</v>
      </c>
      <c r="F7" s="68">
        <v>898695</v>
      </c>
      <c r="G7" s="68">
        <v>898695</v>
      </c>
      <c r="H7" s="69">
        <f t="shared" si="0"/>
        <v>1797390</v>
      </c>
      <c r="I7" s="68">
        <v>748913</v>
      </c>
      <c r="J7" s="68">
        <f t="shared" si="2"/>
        <v>2546303</v>
      </c>
      <c r="K7" s="52">
        <f t="shared" si="3"/>
        <v>12431950.83</v>
      </c>
      <c r="L7" s="70">
        <f t="shared" si="1"/>
        <v>13180863.83</v>
      </c>
      <c r="M7" s="71">
        <v>4410833</v>
      </c>
      <c r="N7" s="99">
        <v>42824</v>
      </c>
    </row>
    <row r="8" spans="1:16" s="6" customFormat="1" ht="47.25" customHeight="1" x14ac:dyDescent="0.25">
      <c r="A8" s="73">
        <v>5</v>
      </c>
      <c r="B8" s="74" t="s">
        <v>21</v>
      </c>
      <c r="C8" s="75" t="s">
        <v>29</v>
      </c>
      <c r="D8" s="76">
        <v>4947</v>
      </c>
      <c r="E8" s="77">
        <v>3000000</v>
      </c>
      <c r="F8" s="78">
        <v>180000</v>
      </c>
      <c r="G8" s="78">
        <v>180000</v>
      </c>
      <c r="H8" s="79">
        <f t="shared" si="0"/>
        <v>360000</v>
      </c>
      <c r="I8" s="78">
        <v>0</v>
      </c>
      <c r="J8" s="78">
        <f>F8+G8</f>
        <v>360000</v>
      </c>
      <c r="K8" s="78">
        <v>2640000</v>
      </c>
      <c r="L8" s="80">
        <f t="shared" si="1"/>
        <v>2640000</v>
      </c>
      <c r="M8" s="81">
        <v>4410766</v>
      </c>
      <c r="N8" s="100">
        <v>42785</v>
      </c>
    </row>
    <row r="9" spans="1:16" s="6" customFormat="1" x14ac:dyDescent="0.25">
      <c r="A9" s="64">
        <v>6</v>
      </c>
      <c r="B9" s="74" t="s">
        <v>23</v>
      </c>
      <c r="C9" s="48" t="s">
        <v>24</v>
      </c>
      <c r="D9" s="82">
        <v>7041</v>
      </c>
      <c r="E9" s="83">
        <v>14259856</v>
      </c>
      <c r="F9" s="78">
        <f>E9*6%</f>
        <v>855591.36</v>
      </c>
      <c r="G9" s="78">
        <f>E9*7%</f>
        <v>998189.92</v>
      </c>
      <c r="H9" s="69">
        <f t="shared" si="0"/>
        <v>1853781.28</v>
      </c>
      <c r="I9" s="78">
        <f>E9*5%</f>
        <v>712992.8</v>
      </c>
      <c r="J9" s="78">
        <f t="shared" ref="J9:J18" si="4">F9+G9+I9</f>
        <v>2566774.08</v>
      </c>
      <c r="K9" s="78">
        <v>11693082</v>
      </c>
      <c r="L9" s="70">
        <f t="shared" si="1"/>
        <v>12406074.720000001</v>
      </c>
      <c r="M9" s="81">
        <v>7010124</v>
      </c>
      <c r="N9" s="100">
        <v>42848</v>
      </c>
    </row>
    <row r="10" spans="1:16" s="6" customFormat="1" x14ac:dyDescent="0.25">
      <c r="A10" s="64">
        <v>7</v>
      </c>
      <c r="B10" s="76" t="s">
        <v>27</v>
      </c>
      <c r="C10" s="84" t="s">
        <v>28</v>
      </c>
      <c r="D10" s="73">
        <v>7081</v>
      </c>
      <c r="E10" s="83">
        <v>4144654</v>
      </c>
      <c r="F10" s="78">
        <v>248679</v>
      </c>
      <c r="G10" s="78">
        <v>248679</v>
      </c>
      <c r="H10" s="69">
        <f t="shared" si="0"/>
        <v>497358</v>
      </c>
      <c r="I10" s="78">
        <v>207233</v>
      </c>
      <c r="J10" s="78">
        <f t="shared" si="4"/>
        <v>704591</v>
      </c>
      <c r="K10" s="78">
        <f t="shared" ref="K10:K18" si="5">E10-J10</f>
        <v>3440063</v>
      </c>
      <c r="L10" s="70">
        <f t="shared" si="1"/>
        <v>3647296</v>
      </c>
      <c r="M10" s="81">
        <v>7010164</v>
      </c>
      <c r="N10" s="100">
        <v>42879</v>
      </c>
    </row>
    <row r="11" spans="1:16" s="6" customFormat="1" ht="25.5" x14ac:dyDescent="0.25">
      <c r="A11" s="64">
        <v>8</v>
      </c>
      <c r="B11" s="85" t="s">
        <v>30</v>
      </c>
      <c r="C11" s="84" t="s">
        <v>31</v>
      </c>
      <c r="D11" s="73">
        <v>7081</v>
      </c>
      <c r="E11" s="83">
        <v>9280540</v>
      </c>
      <c r="F11" s="78">
        <v>556833</v>
      </c>
      <c r="G11" s="78">
        <v>556832</v>
      </c>
      <c r="H11" s="79">
        <f t="shared" si="0"/>
        <v>1113665</v>
      </c>
      <c r="I11" s="78">
        <v>464027</v>
      </c>
      <c r="J11" s="78">
        <f t="shared" si="4"/>
        <v>1577692</v>
      </c>
      <c r="K11" s="78">
        <f t="shared" si="5"/>
        <v>7702848</v>
      </c>
      <c r="L11" s="80">
        <f t="shared" si="1"/>
        <v>8166875</v>
      </c>
      <c r="M11" s="81">
        <v>7010165</v>
      </c>
      <c r="N11" s="100">
        <v>42880</v>
      </c>
    </row>
    <row r="12" spans="1:16" s="6" customFormat="1" ht="38.25" x14ac:dyDescent="0.25">
      <c r="A12" s="73">
        <v>9</v>
      </c>
      <c r="B12" s="85" t="s">
        <v>34</v>
      </c>
      <c r="C12" s="84" t="s">
        <v>33</v>
      </c>
      <c r="D12" s="73">
        <v>7041</v>
      </c>
      <c r="E12" s="83">
        <v>10328340</v>
      </c>
      <c r="F12" s="78">
        <v>619701</v>
      </c>
      <c r="G12" s="78">
        <v>619700</v>
      </c>
      <c r="H12" s="79">
        <f t="shared" si="0"/>
        <v>1239401</v>
      </c>
      <c r="I12" s="78">
        <v>516417</v>
      </c>
      <c r="J12" s="78">
        <f t="shared" si="4"/>
        <v>1755818</v>
      </c>
      <c r="K12" s="78">
        <f t="shared" si="5"/>
        <v>8572522</v>
      </c>
      <c r="L12" s="80">
        <f t="shared" si="1"/>
        <v>9088939</v>
      </c>
      <c r="M12" s="81">
        <v>7010170</v>
      </c>
      <c r="N12" s="100">
        <v>42883</v>
      </c>
    </row>
    <row r="13" spans="1:16" s="6" customFormat="1" x14ac:dyDescent="0.25">
      <c r="A13" s="73">
        <v>10</v>
      </c>
      <c r="B13" s="85" t="s">
        <v>7</v>
      </c>
      <c r="C13" s="84" t="s">
        <v>11</v>
      </c>
      <c r="D13" s="73">
        <v>7041</v>
      </c>
      <c r="E13" s="83">
        <v>4262665.3499999996</v>
      </c>
      <c r="F13" s="78">
        <v>255759.92</v>
      </c>
      <c r="G13" s="78">
        <v>213133.26</v>
      </c>
      <c r="H13" s="79">
        <f t="shared" si="0"/>
        <v>468893.18000000005</v>
      </c>
      <c r="I13" s="78">
        <v>213133.26</v>
      </c>
      <c r="J13" s="78">
        <f t="shared" si="4"/>
        <v>682026.44000000006</v>
      </c>
      <c r="K13" s="78">
        <f t="shared" si="5"/>
        <v>3580638.9099999997</v>
      </c>
      <c r="L13" s="80">
        <f t="shared" si="1"/>
        <v>3793772.1699999995</v>
      </c>
      <c r="M13" s="81">
        <v>1930082</v>
      </c>
      <c r="N13" s="100">
        <v>42901</v>
      </c>
    </row>
    <row r="14" spans="1:16" s="7" customFormat="1" x14ac:dyDescent="0.25">
      <c r="A14" s="86">
        <v>11</v>
      </c>
      <c r="B14" s="87" t="s">
        <v>23</v>
      </c>
      <c r="C14" s="88" t="s">
        <v>39</v>
      </c>
      <c r="D14" s="86">
        <v>7041</v>
      </c>
      <c r="E14" s="89">
        <v>12499297</v>
      </c>
      <c r="F14" s="90">
        <v>749957.83</v>
      </c>
      <c r="G14" s="90">
        <v>874950.79</v>
      </c>
      <c r="H14" s="91">
        <f t="shared" si="0"/>
        <v>1624908.62</v>
      </c>
      <c r="I14" s="90">
        <v>499971.88</v>
      </c>
      <c r="J14" s="90">
        <f t="shared" si="4"/>
        <v>2124880.5</v>
      </c>
      <c r="K14" s="90">
        <f t="shared" si="5"/>
        <v>10374416.5</v>
      </c>
      <c r="L14" s="92">
        <f>K14+I14</f>
        <v>10874388.380000001</v>
      </c>
      <c r="M14" s="93">
        <v>1930085</v>
      </c>
      <c r="N14" s="101">
        <v>42904</v>
      </c>
    </row>
    <row r="15" spans="1:16" s="6" customFormat="1" x14ac:dyDescent="0.25">
      <c r="A15" s="73">
        <v>12</v>
      </c>
      <c r="B15" s="74" t="s">
        <v>23</v>
      </c>
      <c r="C15" s="84" t="s">
        <v>24</v>
      </c>
      <c r="D15" s="73">
        <v>7041</v>
      </c>
      <c r="E15" s="83">
        <v>2555298.56</v>
      </c>
      <c r="F15" s="78">
        <v>153317.91</v>
      </c>
      <c r="G15" s="78">
        <v>178870.89</v>
      </c>
      <c r="H15" s="79">
        <f t="shared" si="0"/>
        <v>332188.80000000005</v>
      </c>
      <c r="I15" s="78">
        <v>127764.92</v>
      </c>
      <c r="J15" s="78">
        <f t="shared" si="4"/>
        <v>459953.72000000003</v>
      </c>
      <c r="K15" s="78">
        <f t="shared" si="5"/>
        <v>2095344.84</v>
      </c>
      <c r="L15" s="80">
        <f t="shared" si="1"/>
        <v>2223109.7599999998</v>
      </c>
      <c r="M15" s="81">
        <v>1930087</v>
      </c>
      <c r="N15" s="102">
        <v>42905</v>
      </c>
    </row>
    <row r="16" spans="1:16" s="7" customFormat="1" x14ac:dyDescent="0.25">
      <c r="A16" s="86">
        <v>13</v>
      </c>
      <c r="B16" s="87" t="s">
        <v>10</v>
      </c>
      <c r="C16" s="94" t="s">
        <v>13</v>
      </c>
      <c r="D16" s="86">
        <v>7041</v>
      </c>
      <c r="E16" s="89">
        <v>967951</v>
      </c>
      <c r="F16" s="90">
        <v>58077</v>
      </c>
      <c r="G16" s="90">
        <v>58077</v>
      </c>
      <c r="H16" s="91">
        <f t="shared" si="0"/>
        <v>116154</v>
      </c>
      <c r="I16" s="90">
        <v>48398</v>
      </c>
      <c r="J16" s="90">
        <f t="shared" si="4"/>
        <v>164552</v>
      </c>
      <c r="K16" s="90">
        <f t="shared" si="5"/>
        <v>803399</v>
      </c>
      <c r="L16" s="92">
        <f t="shared" si="1"/>
        <v>851797</v>
      </c>
      <c r="M16" s="93">
        <v>1930091</v>
      </c>
      <c r="N16" s="101">
        <v>42906</v>
      </c>
    </row>
    <row r="17" spans="1:14" s="6" customFormat="1" x14ac:dyDescent="0.25">
      <c r="A17" s="73">
        <v>14</v>
      </c>
      <c r="B17" s="74" t="s">
        <v>14</v>
      </c>
      <c r="C17" s="48" t="s">
        <v>12</v>
      </c>
      <c r="D17" s="73">
        <v>7081</v>
      </c>
      <c r="E17" s="83">
        <v>5287458</v>
      </c>
      <c r="F17" s="78">
        <v>317247</v>
      </c>
      <c r="G17" s="78">
        <v>317248</v>
      </c>
      <c r="H17" s="79">
        <f t="shared" si="0"/>
        <v>634495</v>
      </c>
      <c r="I17" s="78">
        <v>264373</v>
      </c>
      <c r="J17" s="78">
        <f t="shared" si="4"/>
        <v>898868</v>
      </c>
      <c r="K17" s="78">
        <f t="shared" si="5"/>
        <v>4388590</v>
      </c>
      <c r="L17" s="80">
        <f t="shared" si="1"/>
        <v>4652963</v>
      </c>
      <c r="M17" s="81">
        <v>1930095</v>
      </c>
      <c r="N17" s="100">
        <v>42907</v>
      </c>
    </row>
    <row r="18" spans="1:14" s="6" customFormat="1" ht="38.25" x14ac:dyDescent="0.25">
      <c r="A18" s="73">
        <v>15</v>
      </c>
      <c r="B18" s="74" t="s">
        <v>21</v>
      </c>
      <c r="C18" s="75" t="s">
        <v>29</v>
      </c>
      <c r="D18" s="73">
        <v>4947</v>
      </c>
      <c r="E18" s="83">
        <v>2969931</v>
      </c>
      <c r="F18" s="78">
        <v>178196</v>
      </c>
      <c r="G18" s="78">
        <v>178196</v>
      </c>
      <c r="H18" s="79">
        <f t="shared" si="0"/>
        <v>356392</v>
      </c>
      <c r="I18" s="78">
        <v>596993</v>
      </c>
      <c r="J18" s="78">
        <f t="shared" si="4"/>
        <v>953385</v>
      </c>
      <c r="K18" s="78">
        <f t="shared" si="5"/>
        <v>2016546</v>
      </c>
      <c r="L18" s="80">
        <f t="shared" si="1"/>
        <v>2613539</v>
      </c>
      <c r="M18" s="81">
        <v>1930096</v>
      </c>
      <c r="N18" s="100">
        <v>42907</v>
      </c>
    </row>
    <row r="19" spans="1:14" s="6" customFormat="1" x14ac:dyDescent="0.25">
      <c r="A19" s="43"/>
      <c r="B19" s="44"/>
      <c r="C19" s="45" t="s">
        <v>25</v>
      </c>
      <c r="D19" s="45"/>
      <c r="E19" s="46">
        <f t="shared" ref="E19:L19" si="6">SUM(E4:E18)</f>
        <v>103891263.73999999</v>
      </c>
      <c r="F19" s="46">
        <f t="shared" si="6"/>
        <v>6233476.0199999996</v>
      </c>
      <c r="G19" s="46">
        <f t="shared" si="6"/>
        <v>6385281.8599999994</v>
      </c>
      <c r="H19" s="47">
        <f t="shared" si="6"/>
        <v>12618757.880000003</v>
      </c>
      <c r="I19" s="46">
        <f t="shared" si="6"/>
        <v>5368067.8599999994</v>
      </c>
      <c r="J19" s="46">
        <f t="shared" si="6"/>
        <v>17986825.740000002</v>
      </c>
      <c r="K19" s="46">
        <f t="shared" si="6"/>
        <v>85904438.079999998</v>
      </c>
      <c r="L19" s="47">
        <f t="shared" si="6"/>
        <v>91272505.859999999</v>
      </c>
      <c r="M19" s="44"/>
    </row>
    <row r="20" spans="1:14" s="6" customFormat="1" ht="27.75" customHeight="1" x14ac:dyDescent="0.25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4" s="6" customFormat="1" ht="18.75" customHeight="1" x14ac:dyDescent="0.25">
      <c r="A21" s="43"/>
      <c r="B21" s="48" t="s">
        <v>22</v>
      </c>
      <c r="C21" s="44"/>
      <c r="D21" s="44"/>
      <c r="E21" s="44"/>
      <c r="F21" s="44"/>
      <c r="G21" s="44"/>
      <c r="H21" s="44"/>
      <c r="I21" s="95" t="s">
        <v>44</v>
      </c>
      <c r="J21" s="95" t="s">
        <v>45</v>
      </c>
      <c r="K21" s="95" t="s">
        <v>46</v>
      </c>
      <c r="L21" s="44"/>
      <c r="M21" s="8"/>
    </row>
    <row r="22" spans="1:14" s="6" customFormat="1" ht="18.75" customHeight="1" x14ac:dyDescent="0.25">
      <c r="A22" s="43"/>
      <c r="B22" s="51" t="s">
        <v>16</v>
      </c>
      <c r="C22" s="52">
        <f>F19</f>
        <v>6233476.0199999996</v>
      </c>
      <c r="D22" s="53"/>
      <c r="E22" s="44"/>
      <c r="F22" s="44"/>
      <c r="G22" s="44"/>
      <c r="H22" s="44"/>
      <c r="I22" s="54" t="s">
        <v>40</v>
      </c>
      <c r="J22" s="54">
        <v>4048579.18</v>
      </c>
      <c r="K22" s="55">
        <v>30867396.170000002</v>
      </c>
      <c r="L22" s="8"/>
      <c r="M22" s="44"/>
    </row>
    <row r="23" spans="1:14" s="6" customFormat="1" ht="18.75" customHeight="1" x14ac:dyDescent="0.25">
      <c r="A23" s="43"/>
      <c r="B23" s="51" t="s">
        <v>17</v>
      </c>
      <c r="C23" s="52">
        <f>G19</f>
        <v>6385281.8599999994</v>
      </c>
      <c r="D23" s="53"/>
      <c r="E23" s="44"/>
      <c r="F23" s="8"/>
      <c r="G23" s="8"/>
      <c r="H23" s="8"/>
      <c r="I23" s="54" t="s">
        <v>41</v>
      </c>
      <c r="J23" s="55">
        <v>3810878.7</v>
      </c>
      <c r="K23" s="55">
        <v>25503572.859999999</v>
      </c>
      <c r="L23" s="8"/>
      <c r="M23" s="44"/>
    </row>
    <row r="24" spans="1:14" s="6" customFormat="1" ht="18.75" customHeight="1" x14ac:dyDescent="0.25">
      <c r="A24" s="43"/>
      <c r="B24" s="48" t="s">
        <v>15</v>
      </c>
      <c r="C24" s="56">
        <f>SUM(C22:C23)</f>
        <v>12618757.879999999</v>
      </c>
      <c r="D24" s="57"/>
      <c r="E24" s="8"/>
      <c r="F24" s="44"/>
      <c r="G24" s="8"/>
      <c r="H24" s="8"/>
      <c r="I24" s="96" t="s">
        <v>42</v>
      </c>
      <c r="J24" s="96">
        <v>4042908</v>
      </c>
      <c r="K24" s="96">
        <v>29647997.829999998</v>
      </c>
      <c r="L24" s="8"/>
      <c r="M24" s="44"/>
    </row>
    <row r="25" spans="1:14" s="6" customFormat="1" ht="18.75" customHeight="1" x14ac:dyDescent="0.25">
      <c r="A25" s="43"/>
      <c r="B25" s="48" t="s">
        <v>35</v>
      </c>
      <c r="C25" s="56">
        <f>E19</f>
        <v>103891263.73999999</v>
      </c>
      <c r="D25" s="57"/>
      <c r="E25" s="44"/>
      <c r="F25" s="8"/>
      <c r="G25" s="44"/>
      <c r="H25" s="58"/>
      <c r="I25" s="59" t="s">
        <v>48</v>
      </c>
      <c r="J25" s="59">
        <f>SUM(J22:J24)</f>
        <v>11902365.880000001</v>
      </c>
      <c r="K25" s="60">
        <f>SUM(K22:K24)</f>
        <v>86018966.859999999</v>
      </c>
      <c r="L25" s="44"/>
      <c r="M25" s="44"/>
    </row>
    <row r="26" spans="1:14" s="6" customFormat="1" ht="18.75" customHeight="1" x14ac:dyDescent="0.25">
      <c r="A26" s="43"/>
      <c r="B26" s="48" t="s">
        <v>26</v>
      </c>
      <c r="C26" s="61">
        <f>C25-C24</f>
        <v>91272505.859999999</v>
      </c>
      <c r="D26" s="62"/>
      <c r="E26" s="44"/>
      <c r="F26" s="44"/>
      <c r="G26" s="44"/>
      <c r="H26" s="44"/>
      <c r="I26" s="55" t="s">
        <v>47</v>
      </c>
      <c r="J26" s="63">
        <v>716392</v>
      </c>
      <c r="K26" s="55">
        <v>5253539</v>
      </c>
      <c r="L26" s="8"/>
      <c r="M26" s="44"/>
    </row>
    <row r="27" spans="1:14" s="6" customFormat="1" ht="18.75" customHeight="1" x14ac:dyDescent="0.25">
      <c r="A27" s="43"/>
      <c r="B27" s="44"/>
      <c r="C27" s="8"/>
      <c r="D27" s="8"/>
      <c r="E27" s="44"/>
      <c r="F27" s="44"/>
      <c r="G27" s="44"/>
      <c r="H27" s="44"/>
      <c r="I27" s="48" t="s">
        <v>43</v>
      </c>
      <c r="J27" s="97">
        <f>J25+J26</f>
        <v>12618757.880000001</v>
      </c>
      <c r="K27" s="98">
        <f>K25+K26</f>
        <v>91272505.859999999</v>
      </c>
      <c r="L27" s="44"/>
      <c r="M27" s="44"/>
    </row>
    <row r="28" spans="1:14" s="6" customFormat="1" ht="18.75" customHeight="1" x14ac:dyDescent="0.25">
      <c r="A28" s="43"/>
      <c r="B28" s="44"/>
      <c r="C28" s="62"/>
      <c r="D28" s="44"/>
      <c r="E28" s="8"/>
      <c r="F28" s="44"/>
      <c r="G28" s="44"/>
      <c r="H28" s="44"/>
      <c r="I28" s="44"/>
      <c r="J28" s="44"/>
      <c r="K28" s="44"/>
      <c r="L28" s="44"/>
      <c r="M28" s="44"/>
    </row>
    <row r="29" spans="1:14" s="6" customFormat="1" ht="18.75" customHeight="1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spans="1:14" s="6" customFormat="1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4" s="6" customFormat="1" x14ac:dyDescent="0.2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</row>
    <row r="32" spans="1:14" s="6" customFormat="1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3" spans="1:13" s="6" customFormat="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3" s="6" customFormat="1" x14ac:dyDescent="0.25">
      <c r="A34" s="1"/>
    </row>
    <row r="35" spans="1:13" s="6" customFormat="1" x14ac:dyDescent="0.25">
      <c r="A35" s="1"/>
    </row>
    <row r="36" spans="1:13" s="6" customFormat="1" x14ac:dyDescent="0.25">
      <c r="A36" s="1"/>
    </row>
    <row r="37" spans="1:13" s="6" customFormat="1" x14ac:dyDescent="0.25">
      <c r="A37" s="1"/>
    </row>
    <row r="38" spans="1:13" s="6" customFormat="1" x14ac:dyDescent="0.25">
      <c r="A38" s="1"/>
    </row>
    <row r="39" spans="1:13" s="6" customFormat="1" x14ac:dyDescent="0.25">
      <c r="A39" s="1"/>
    </row>
    <row r="40" spans="1:13" s="6" customFormat="1" ht="285" customHeight="1" x14ac:dyDescent="0.25">
      <c r="A40" s="1"/>
    </row>
    <row r="41" spans="1:13" x14ac:dyDescent="0.25">
      <c r="H41" s="2"/>
    </row>
    <row r="42" spans="1:13" x14ac:dyDescent="0.25">
      <c r="H42" s="2"/>
    </row>
    <row r="43" spans="1:13" x14ac:dyDescent="0.25">
      <c r="H43" s="2"/>
    </row>
    <row r="44" spans="1:13" x14ac:dyDescent="0.25">
      <c r="H44" s="2"/>
    </row>
    <row r="45" spans="1:13" x14ac:dyDescent="0.25">
      <c r="H45" s="2"/>
    </row>
    <row r="46" spans="1:13" x14ac:dyDescent="0.25">
      <c r="H46" s="2"/>
    </row>
  </sheetData>
  <mergeCells count="2">
    <mergeCell ref="B1:N1"/>
    <mergeCell ref="B2:N2"/>
  </mergeCells>
  <pageMargins left="0" right="0" top="0" bottom="0" header="0.3" footer="0.3"/>
  <pageSetup paperSize="9" scale="75" orientation="landscape" r:id="rId1"/>
  <headerFooter differentFirst="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5" zoomScale="90" zoomScaleNormal="90" zoomScaleSheetLayoutView="87" workbookViewId="0">
      <selection activeCell="H12" sqref="H12"/>
    </sheetView>
  </sheetViews>
  <sheetFormatPr defaultRowHeight="15.75" x14ac:dyDescent="0.25"/>
  <cols>
    <col min="1" max="1" width="3.7109375" style="4" customWidth="1"/>
    <col min="2" max="2" width="15.85546875" style="2" customWidth="1"/>
    <col min="3" max="3" width="23.42578125" style="2" customWidth="1"/>
    <col min="4" max="4" width="5.7109375" style="2" customWidth="1"/>
    <col min="5" max="5" width="6.28515625" style="2" customWidth="1"/>
    <col min="6" max="6" width="11.140625" style="2" customWidth="1"/>
    <col min="7" max="7" width="11.5703125" style="2" customWidth="1"/>
    <col min="8" max="8" width="11.140625" style="2" customWidth="1"/>
    <col min="9" max="9" width="12.28515625" style="2" customWidth="1"/>
    <col min="10" max="10" width="14.28515625" style="2" customWidth="1"/>
    <col min="11" max="11" width="13.5703125" style="2" customWidth="1"/>
    <col min="12" max="12" width="13.28515625" style="2" customWidth="1"/>
    <col min="13" max="13" width="13.42578125" style="11" customWidth="1"/>
    <col min="14" max="14" width="13.42578125" style="2" customWidth="1"/>
    <col min="15" max="15" width="15.28515625" style="2" customWidth="1"/>
    <col min="16" max="16" width="15.42578125" style="2" customWidth="1"/>
    <col min="17" max="17" width="13.140625" style="11" customWidth="1"/>
    <col min="18" max="18" width="9.85546875" style="2" customWidth="1"/>
    <col min="19" max="19" width="9.28515625" style="2" customWidth="1"/>
    <col min="20" max="20" width="11" style="2" customWidth="1"/>
    <col min="21" max="21" width="14.28515625" style="2" bestFit="1" customWidth="1"/>
    <col min="22" max="16384" width="9.140625" style="2"/>
  </cols>
  <sheetData>
    <row r="1" spans="1:21" ht="59.25" customHeight="1" x14ac:dyDescent="0.25">
      <c r="A1" s="1"/>
      <c r="B1" s="915" t="s">
        <v>0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  <c r="R1" s="915"/>
      <c r="S1" s="915"/>
    </row>
    <row r="2" spans="1:21" ht="18" customHeight="1" x14ac:dyDescent="0.25">
      <c r="A2" s="3"/>
      <c r="B2" s="916" t="s">
        <v>36</v>
      </c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</row>
    <row r="3" spans="1:21" ht="34.5" customHeight="1" x14ac:dyDescent="0.25">
      <c r="A3" s="919" t="s">
        <v>4</v>
      </c>
      <c r="B3" s="919" t="s">
        <v>5</v>
      </c>
      <c r="C3" s="919" t="s">
        <v>6</v>
      </c>
      <c r="D3" s="919" t="s">
        <v>32</v>
      </c>
      <c r="E3" s="921" t="s">
        <v>55</v>
      </c>
      <c r="F3" s="921"/>
      <c r="G3" s="921"/>
      <c r="H3" s="921"/>
      <c r="I3" s="922"/>
      <c r="J3" s="919" t="s">
        <v>1</v>
      </c>
      <c r="K3" s="919" t="s">
        <v>3</v>
      </c>
      <c r="L3" s="919" t="s">
        <v>18</v>
      </c>
      <c r="M3" s="917" t="s">
        <v>37</v>
      </c>
      <c r="N3" s="919" t="s">
        <v>8</v>
      </c>
      <c r="O3" s="919" t="s">
        <v>9</v>
      </c>
      <c r="P3" s="919" t="s">
        <v>19</v>
      </c>
      <c r="Q3" s="917" t="s">
        <v>38</v>
      </c>
      <c r="R3" s="919" t="s">
        <v>20</v>
      </c>
      <c r="S3" s="919" t="s">
        <v>2</v>
      </c>
    </row>
    <row r="4" spans="1:21" ht="17.25" customHeight="1" x14ac:dyDescent="0.25">
      <c r="A4" s="920"/>
      <c r="B4" s="920"/>
      <c r="C4" s="920"/>
      <c r="D4" s="920"/>
      <c r="E4" s="923" t="s">
        <v>26</v>
      </c>
      <c r="F4" s="922"/>
      <c r="G4" s="19" t="s">
        <v>22</v>
      </c>
      <c r="H4" s="19" t="s">
        <v>8</v>
      </c>
      <c r="I4" s="19" t="s">
        <v>25</v>
      </c>
      <c r="J4" s="920"/>
      <c r="K4" s="920"/>
      <c r="L4" s="920"/>
      <c r="M4" s="918"/>
      <c r="N4" s="920"/>
      <c r="O4" s="920"/>
      <c r="P4" s="920"/>
      <c r="Q4" s="918"/>
      <c r="R4" s="920"/>
      <c r="S4" s="920"/>
    </row>
    <row r="5" spans="1:21" x14ac:dyDescent="0.25">
      <c r="A5" s="64">
        <v>1</v>
      </c>
      <c r="B5" s="65" t="s">
        <v>7</v>
      </c>
      <c r="C5" s="66" t="s">
        <v>11</v>
      </c>
      <c r="D5" s="67">
        <v>7041</v>
      </c>
      <c r="E5" s="113" t="s">
        <v>56</v>
      </c>
      <c r="F5" s="122">
        <v>85904438.079999998</v>
      </c>
      <c r="G5" s="106">
        <v>12618757.880000001</v>
      </c>
      <c r="H5" s="105">
        <v>5368067.8600000003</v>
      </c>
      <c r="I5" s="122">
        <f>F5+H5</f>
        <v>91272505.939999998</v>
      </c>
      <c r="J5" s="68">
        <v>9871121</v>
      </c>
      <c r="K5" s="68">
        <v>592267</v>
      </c>
      <c r="L5" s="68">
        <v>493556</v>
      </c>
      <c r="M5" s="69">
        <f>K5+L5</f>
        <v>1085823</v>
      </c>
      <c r="N5" s="68">
        <v>493556</v>
      </c>
      <c r="O5" s="68">
        <f>K5+L5+N5</f>
        <v>1579379</v>
      </c>
      <c r="P5" s="52">
        <v>7798186</v>
      </c>
      <c r="Q5" s="70">
        <f>J5-M5</f>
        <v>8785298</v>
      </c>
      <c r="R5" s="71">
        <v>4410775</v>
      </c>
      <c r="S5" s="99">
        <v>42792</v>
      </c>
    </row>
    <row r="6" spans="1:21" x14ac:dyDescent="0.25">
      <c r="A6" s="64">
        <v>2</v>
      </c>
      <c r="B6" s="65" t="s">
        <v>7</v>
      </c>
      <c r="C6" s="66" t="s">
        <v>11</v>
      </c>
      <c r="D6" s="67">
        <v>7041</v>
      </c>
      <c r="E6" s="114" t="s">
        <v>57</v>
      </c>
      <c r="F6" s="126">
        <v>4499165</v>
      </c>
      <c r="G6" s="108"/>
      <c r="H6" s="108"/>
      <c r="I6" s="126">
        <f>F6</f>
        <v>4499165</v>
      </c>
      <c r="J6" s="68">
        <v>0</v>
      </c>
      <c r="K6" s="68">
        <v>0</v>
      </c>
      <c r="L6" s="68">
        <v>0</v>
      </c>
      <c r="M6" s="69">
        <f t="shared" ref="M6:M19" si="0">K6+L6</f>
        <v>0</v>
      </c>
      <c r="N6" s="68"/>
      <c r="O6" s="68"/>
      <c r="P6" s="52">
        <v>493556</v>
      </c>
      <c r="Q6" s="70">
        <f t="shared" ref="Q6:Q19" si="1">J6-M6</f>
        <v>0</v>
      </c>
      <c r="R6" s="71">
        <v>7707724</v>
      </c>
      <c r="S6" s="99">
        <v>42814</v>
      </c>
    </row>
    <row r="7" spans="1:21" x14ac:dyDescent="0.25">
      <c r="A7" s="64">
        <v>3</v>
      </c>
      <c r="B7" s="72" t="s">
        <v>10</v>
      </c>
      <c r="C7" s="66" t="s">
        <v>13</v>
      </c>
      <c r="D7" s="67">
        <v>7041</v>
      </c>
      <c r="E7" s="114"/>
      <c r="F7" s="108"/>
      <c r="G7" s="108"/>
      <c r="H7" s="108"/>
      <c r="I7" s="108"/>
      <c r="J7" s="68">
        <v>9485898</v>
      </c>
      <c r="K7" s="68">
        <v>569154</v>
      </c>
      <c r="L7" s="68">
        <v>569154</v>
      </c>
      <c r="M7" s="69">
        <f t="shared" si="0"/>
        <v>1138308</v>
      </c>
      <c r="N7" s="68">
        <v>474295</v>
      </c>
      <c r="O7" s="68">
        <f t="shared" ref="O7:O8" si="2">K7+L7+N7</f>
        <v>1612603</v>
      </c>
      <c r="P7" s="52">
        <f t="shared" ref="P7:P8" si="3">J7-O7</f>
        <v>7873295</v>
      </c>
      <c r="Q7" s="70">
        <f t="shared" si="1"/>
        <v>8347590</v>
      </c>
      <c r="R7" s="71">
        <v>4410824</v>
      </c>
      <c r="S7" s="99">
        <v>42817</v>
      </c>
      <c r="U7" s="5"/>
    </row>
    <row r="8" spans="1:21" x14ac:dyDescent="0.25">
      <c r="A8" s="64">
        <v>4</v>
      </c>
      <c r="B8" s="65" t="s">
        <v>14</v>
      </c>
      <c r="C8" s="66" t="s">
        <v>12</v>
      </c>
      <c r="D8" s="67">
        <v>7081</v>
      </c>
      <c r="E8" s="114"/>
      <c r="F8" s="108"/>
      <c r="G8" s="108"/>
      <c r="H8" s="108"/>
      <c r="I8" s="108"/>
      <c r="J8" s="68">
        <v>14978253.83</v>
      </c>
      <c r="K8" s="68">
        <v>898695</v>
      </c>
      <c r="L8" s="68">
        <v>898695</v>
      </c>
      <c r="M8" s="69">
        <f t="shared" si="0"/>
        <v>1797390</v>
      </c>
      <c r="N8" s="68">
        <v>748913</v>
      </c>
      <c r="O8" s="68">
        <f t="shared" si="2"/>
        <v>2546303</v>
      </c>
      <c r="P8" s="52">
        <f t="shared" si="3"/>
        <v>12431950.83</v>
      </c>
      <c r="Q8" s="70">
        <f t="shared" si="1"/>
        <v>13180863.83</v>
      </c>
      <c r="R8" s="71">
        <v>4410833</v>
      </c>
      <c r="S8" s="99">
        <v>42824</v>
      </c>
    </row>
    <row r="9" spans="1:21" s="6" customFormat="1" ht="40.5" customHeight="1" x14ac:dyDescent="0.25">
      <c r="A9" s="73">
        <v>5</v>
      </c>
      <c r="B9" s="74" t="s">
        <v>21</v>
      </c>
      <c r="C9" s="75" t="s">
        <v>29</v>
      </c>
      <c r="D9" s="76">
        <v>4947</v>
      </c>
      <c r="E9" s="115"/>
      <c r="F9" s="116"/>
      <c r="G9" s="116"/>
      <c r="H9" s="116"/>
      <c r="I9" s="109"/>
      <c r="J9" s="77">
        <v>3000000</v>
      </c>
      <c r="K9" s="78">
        <v>180000</v>
      </c>
      <c r="L9" s="78">
        <v>180000</v>
      </c>
      <c r="M9" s="79">
        <f t="shared" si="0"/>
        <v>360000</v>
      </c>
      <c r="N9" s="78">
        <v>0</v>
      </c>
      <c r="O9" s="78">
        <f>K9+L9</f>
        <v>360000</v>
      </c>
      <c r="P9" s="78">
        <v>2640000</v>
      </c>
      <c r="Q9" s="80">
        <f t="shared" si="1"/>
        <v>2640000</v>
      </c>
      <c r="R9" s="81">
        <v>4410766</v>
      </c>
      <c r="S9" s="100">
        <v>42785</v>
      </c>
    </row>
    <row r="10" spans="1:21" s="6" customFormat="1" x14ac:dyDescent="0.25">
      <c r="A10" s="64">
        <v>6</v>
      </c>
      <c r="B10" s="74" t="s">
        <v>23</v>
      </c>
      <c r="C10" s="48" t="s">
        <v>24</v>
      </c>
      <c r="D10" s="82">
        <v>7041</v>
      </c>
      <c r="E10" s="114"/>
      <c r="F10" s="108"/>
      <c r="G10" s="108"/>
      <c r="H10" s="108"/>
      <c r="I10" s="107"/>
      <c r="J10" s="83">
        <v>14259856</v>
      </c>
      <c r="K10" s="78">
        <f>J10*6%</f>
        <v>855591.36</v>
      </c>
      <c r="L10" s="78">
        <f>J10*7%</f>
        <v>998189.92</v>
      </c>
      <c r="M10" s="69">
        <f t="shared" si="0"/>
        <v>1853781.28</v>
      </c>
      <c r="N10" s="78">
        <f>J10*5%</f>
        <v>712992.8</v>
      </c>
      <c r="O10" s="78">
        <f t="shared" ref="O10:O19" si="4">K10+L10+N10</f>
        <v>2566774.08</v>
      </c>
      <c r="P10" s="78">
        <v>11693082</v>
      </c>
      <c r="Q10" s="70">
        <f t="shared" si="1"/>
        <v>12406074.720000001</v>
      </c>
      <c r="R10" s="81">
        <v>7010124</v>
      </c>
      <c r="S10" s="100">
        <v>42848</v>
      </c>
    </row>
    <row r="11" spans="1:21" s="6" customFormat="1" x14ac:dyDescent="0.25">
      <c r="A11" s="64">
        <v>7</v>
      </c>
      <c r="B11" s="76" t="s">
        <v>27</v>
      </c>
      <c r="C11" s="84" t="s">
        <v>28</v>
      </c>
      <c r="D11" s="73">
        <v>7081</v>
      </c>
      <c r="E11" s="117"/>
      <c r="F11" s="118"/>
      <c r="G11" s="118"/>
      <c r="H11" s="118"/>
      <c r="I11" s="110"/>
      <c r="J11" s="83">
        <v>4144654</v>
      </c>
      <c r="K11" s="78">
        <v>248679</v>
      </c>
      <c r="L11" s="78">
        <v>248679</v>
      </c>
      <c r="M11" s="69">
        <f t="shared" si="0"/>
        <v>497358</v>
      </c>
      <c r="N11" s="78">
        <v>207233</v>
      </c>
      <c r="O11" s="78">
        <f t="shared" si="4"/>
        <v>704591</v>
      </c>
      <c r="P11" s="78">
        <f t="shared" ref="P11:P19" si="5">J11-O11</f>
        <v>3440063</v>
      </c>
      <c r="Q11" s="70">
        <f t="shared" si="1"/>
        <v>3647296</v>
      </c>
      <c r="R11" s="81">
        <v>7010164</v>
      </c>
      <c r="S11" s="100">
        <v>42879</v>
      </c>
    </row>
    <row r="12" spans="1:21" s="6" customFormat="1" ht="25.5" x14ac:dyDescent="0.25">
      <c r="A12" s="64">
        <v>8</v>
      </c>
      <c r="B12" s="85" t="s">
        <v>30</v>
      </c>
      <c r="C12" s="84" t="s">
        <v>31</v>
      </c>
      <c r="D12" s="73">
        <v>7081</v>
      </c>
      <c r="E12" s="117"/>
      <c r="F12" s="118"/>
      <c r="G12" s="118"/>
      <c r="H12" s="118"/>
      <c r="I12" s="110"/>
      <c r="J12" s="83">
        <v>9280540</v>
      </c>
      <c r="K12" s="78">
        <v>556833</v>
      </c>
      <c r="L12" s="78">
        <v>556832</v>
      </c>
      <c r="M12" s="79">
        <f t="shared" si="0"/>
        <v>1113665</v>
      </c>
      <c r="N12" s="78">
        <v>464027</v>
      </c>
      <c r="O12" s="78">
        <f t="shared" si="4"/>
        <v>1577692</v>
      </c>
      <c r="P12" s="78">
        <f t="shared" si="5"/>
        <v>7702848</v>
      </c>
      <c r="Q12" s="80">
        <f t="shared" si="1"/>
        <v>8166875</v>
      </c>
      <c r="R12" s="81">
        <v>7010165</v>
      </c>
      <c r="S12" s="100">
        <v>42880</v>
      </c>
    </row>
    <row r="13" spans="1:21" s="6" customFormat="1" ht="38.25" x14ac:dyDescent="0.25">
      <c r="A13" s="73">
        <v>9</v>
      </c>
      <c r="B13" s="85" t="s">
        <v>34</v>
      </c>
      <c r="C13" s="84" t="s">
        <v>33</v>
      </c>
      <c r="D13" s="73">
        <v>7041</v>
      </c>
      <c r="E13" s="117"/>
      <c r="F13" s="118"/>
      <c r="G13" s="118"/>
      <c r="H13" s="118"/>
      <c r="I13" s="110"/>
      <c r="J13" s="83">
        <v>10328340</v>
      </c>
      <c r="K13" s="78">
        <v>619701</v>
      </c>
      <c r="L13" s="78">
        <v>619700</v>
      </c>
      <c r="M13" s="79">
        <f t="shared" si="0"/>
        <v>1239401</v>
      </c>
      <c r="N13" s="78">
        <v>516417</v>
      </c>
      <c r="O13" s="78">
        <f t="shared" si="4"/>
        <v>1755818</v>
      </c>
      <c r="P13" s="78">
        <f t="shared" si="5"/>
        <v>8572522</v>
      </c>
      <c r="Q13" s="80">
        <f t="shared" si="1"/>
        <v>9088939</v>
      </c>
      <c r="R13" s="81">
        <v>7010170</v>
      </c>
      <c r="S13" s="100">
        <v>42883</v>
      </c>
    </row>
    <row r="14" spans="1:21" s="6" customFormat="1" x14ac:dyDescent="0.25">
      <c r="A14" s="73">
        <v>10</v>
      </c>
      <c r="B14" s="85" t="s">
        <v>7</v>
      </c>
      <c r="C14" s="84" t="s">
        <v>11</v>
      </c>
      <c r="D14" s="73">
        <v>7041</v>
      </c>
      <c r="E14" s="117"/>
      <c r="F14" s="118"/>
      <c r="G14" s="118"/>
      <c r="H14" s="118"/>
      <c r="I14" s="110"/>
      <c r="J14" s="83">
        <v>4262665.3499999996</v>
      </c>
      <c r="K14" s="78">
        <v>255759.92</v>
      </c>
      <c r="L14" s="78">
        <v>213133.26</v>
      </c>
      <c r="M14" s="79">
        <f t="shared" si="0"/>
        <v>468893.18000000005</v>
      </c>
      <c r="N14" s="78">
        <v>213133.26</v>
      </c>
      <c r="O14" s="78">
        <f t="shared" si="4"/>
        <v>682026.44000000006</v>
      </c>
      <c r="P14" s="78">
        <f t="shared" si="5"/>
        <v>3580638.9099999997</v>
      </c>
      <c r="Q14" s="80">
        <f t="shared" si="1"/>
        <v>3793772.1699999995</v>
      </c>
      <c r="R14" s="81">
        <v>1930082</v>
      </c>
      <c r="S14" s="100">
        <v>42901</v>
      </c>
    </row>
    <row r="15" spans="1:21" s="7" customFormat="1" x14ac:dyDescent="0.25">
      <c r="A15" s="86">
        <v>11</v>
      </c>
      <c r="B15" s="87" t="s">
        <v>23</v>
      </c>
      <c r="C15" s="88" t="s">
        <v>39</v>
      </c>
      <c r="D15" s="86">
        <v>7041</v>
      </c>
      <c r="E15" s="119"/>
      <c r="F15" s="120"/>
      <c r="G15" s="120"/>
      <c r="H15" s="120"/>
      <c r="I15" s="111"/>
      <c r="J15" s="89">
        <v>12499297</v>
      </c>
      <c r="K15" s="90">
        <v>749957.83</v>
      </c>
      <c r="L15" s="90">
        <v>874950.79</v>
      </c>
      <c r="M15" s="91">
        <f t="shared" si="0"/>
        <v>1624908.62</v>
      </c>
      <c r="N15" s="90">
        <v>499971.88</v>
      </c>
      <c r="O15" s="90">
        <f t="shared" si="4"/>
        <v>2124880.5</v>
      </c>
      <c r="P15" s="90">
        <f t="shared" si="5"/>
        <v>10374416.5</v>
      </c>
      <c r="Q15" s="92">
        <f>P15+N15</f>
        <v>10874388.380000001</v>
      </c>
      <c r="R15" s="93">
        <v>1930085</v>
      </c>
      <c r="S15" s="101">
        <v>42904</v>
      </c>
    </row>
    <row r="16" spans="1:21" s="6" customFormat="1" x14ac:dyDescent="0.25">
      <c r="A16" s="73">
        <v>12</v>
      </c>
      <c r="B16" s="74" t="s">
        <v>23</v>
      </c>
      <c r="C16" s="84" t="s">
        <v>24</v>
      </c>
      <c r="D16" s="73">
        <v>7041</v>
      </c>
      <c r="E16" s="117"/>
      <c r="F16" s="118"/>
      <c r="G16" s="118"/>
      <c r="H16" s="118"/>
      <c r="I16" s="110"/>
      <c r="J16" s="83">
        <v>2555298.56</v>
      </c>
      <c r="K16" s="78">
        <v>153317.91</v>
      </c>
      <c r="L16" s="78">
        <v>178870.89</v>
      </c>
      <c r="M16" s="79">
        <f t="shared" si="0"/>
        <v>332188.80000000005</v>
      </c>
      <c r="N16" s="78">
        <v>127764.92</v>
      </c>
      <c r="O16" s="78">
        <f t="shared" si="4"/>
        <v>459953.72000000003</v>
      </c>
      <c r="P16" s="78">
        <f t="shared" si="5"/>
        <v>2095344.84</v>
      </c>
      <c r="Q16" s="80">
        <f t="shared" si="1"/>
        <v>2223109.7599999998</v>
      </c>
      <c r="R16" s="81">
        <v>1930087</v>
      </c>
      <c r="S16" s="102">
        <v>42905</v>
      </c>
    </row>
    <row r="17" spans="1:19" s="7" customFormat="1" x14ac:dyDescent="0.25">
      <c r="A17" s="86">
        <v>13</v>
      </c>
      <c r="B17" s="87" t="s">
        <v>10</v>
      </c>
      <c r="C17" s="94" t="s">
        <v>13</v>
      </c>
      <c r="D17" s="86">
        <v>7041</v>
      </c>
      <c r="E17" s="119"/>
      <c r="F17" s="120"/>
      <c r="G17" s="120"/>
      <c r="H17" s="120"/>
      <c r="I17" s="111"/>
      <c r="J17" s="89">
        <v>967951</v>
      </c>
      <c r="K17" s="90">
        <v>58077</v>
      </c>
      <c r="L17" s="90">
        <v>58077</v>
      </c>
      <c r="M17" s="91">
        <f t="shared" si="0"/>
        <v>116154</v>
      </c>
      <c r="N17" s="90">
        <v>48398</v>
      </c>
      <c r="O17" s="90">
        <f t="shared" si="4"/>
        <v>164552</v>
      </c>
      <c r="P17" s="90">
        <f t="shared" si="5"/>
        <v>803399</v>
      </c>
      <c r="Q17" s="92">
        <f t="shared" si="1"/>
        <v>851797</v>
      </c>
      <c r="R17" s="93">
        <v>1930091</v>
      </c>
      <c r="S17" s="101">
        <v>42906</v>
      </c>
    </row>
    <row r="18" spans="1:19" s="6" customFormat="1" x14ac:dyDescent="0.25">
      <c r="A18" s="73">
        <v>14</v>
      </c>
      <c r="B18" s="74" t="s">
        <v>14</v>
      </c>
      <c r="C18" s="48" t="s">
        <v>12</v>
      </c>
      <c r="D18" s="73">
        <v>7081</v>
      </c>
      <c r="E18" s="117"/>
      <c r="F18" s="118"/>
      <c r="G18" s="118"/>
      <c r="H18" s="118"/>
      <c r="I18" s="110"/>
      <c r="J18" s="83">
        <v>5287458</v>
      </c>
      <c r="K18" s="78">
        <v>317247</v>
      </c>
      <c r="L18" s="78">
        <v>317248</v>
      </c>
      <c r="M18" s="79">
        <f t="shared" si="0"/>
        <v>634495</v>
      </c>
      <c r="N18" s="78">
        <v>264373</v>
      </c>
      <c r="O18" s="78">
        <f t="shared" si="4"/>
        <v>898868</v>
      </c>
      <c r="P18" s="78">
        <f t="shared" si="5"/>
        <v>4388590</v>
      </c>
      <c r="Q18" s="80">
        <f t="shared" si="1"/>
        <v>4652963</v>
      </c>
      <c r="R18" s="81">
        <v>1930095</v>
      </c>
      <c r="S18" s="100">
        <v>42907</v>
      </c>
    </row>
    <row r="19" spans="1:19" s="6" customFormat="1" ht="38.25" x14ac:dyDescent="0.25">
      <c r="A19" s="73">
        <v>15</v>
      </c>
      <c r="B19" s="74" t="s">
        <v>21</v>
      </c>
      <c r="C19" s="75" t="s">
        <v>29</v>
      </c>
      <c r="D19" s="73">
        <v>4947</v>
      </c>
      <c r="E19" s="124"/>
      <c r="F19" s="125"/>
      <c r="G19" s="125"/>
      <c r="H19" s="125"/>
      <c r="I19" s="112"/>
      <c r="J19" s="83">
        <v>2969931.08</v>
      </c>
      <c r="K19" s="78">
        <v>178196</v>
      </c>
      <c r="L19" s="78">
        <v>178196</v>
      </c>
      <c r="M19" s="79">
        <f t="shared" si="0"/>
        <v>356392</v>
      </c>
      <c r="N19" s="78">
        <v>596993</v>
      </c>
      <c r="O19" s="78">
        <f t="shared" si="4"/>
        <v>953385</v>
      </c>
      <c r="P19" s="78">
        <f t="shared" si="5"/>
        <v>2016546.08</v>
      </c>
      <c r="Q19" s="80">
        <f t="shared" si="1"/>
        <v>2613539.08</v>
      </c>
      <c r="R19" s="81">
        <v>1930096</v>
      </c>
      <c r="S19" s="100">
        <v>42907</v>
      </c>
    </row>
    <row r="20" spans="1:19" s="6" customFormat="1" x14ac:dyDescent="0.25">
      <c r="A20" s="43"/>
      <c r="B20" s="44"/>
      <c r="C20" s="45" t="s">
        <v>25</v>
      </c>
      <c r="D20" s="45"/>
      <c r="E20" s="121"/>
      <c r="F20" s="127">
        <f>SUM(F5:F19)</f>
        <v>90403603.079999998</v>
      </c>
      <c r="G20" s="127">
        <f t="shared" ref="G20:H20" si="6">SUM(G5:G19)</f>
        <v>12618757.880000001</v>
      </c>
      <c r="H20" s="127">
        <f t="shared" si="6"/>
        <v>5368067.8600000003</v>
      </c>
      <c r="I20" s="127">
        <f>SUM(I5:I19)</f>
        <v>95771670.939999998</v>
      </c>
      <c r="J20" s="46">
        <f>SUM(J5:J19)</f>
        <v>103891263.81999999</v>
      </c>
      <c r="K20" s="46">
        <f t="shared" ref="K20:Q20" si="7">SUM(K5:K19)</f>
        <v>6233476.0199999996</v>
      </c>
      <c r="L20" s="46">
        <f t="shared" si="7"/>
        <v>6385281.8599999994</v>
      </c>
      <c r="M20" s="47">
        <f t="shared" si="7"/>
        <v>12618757.880000003</v>
      </c>
      <c r="N20" s="46">
        <f t="shared" si="7"/>
        <v>5368067.8599999994</v>
      </c>
      <c r="O20" s="46">
        <f t="shared" si="7"/>
        <v>17986825.740000002</v>
      </c>
      <c r="P20" s="46">
        <f t="shared" si="7"/>
        <v>85904438.159999996</v>
      </c>
      <c r="Q20" s="47">
        <f t="shared" si="7"/>
        <v>91272505.939999998</v>
      </c>
      <c r="R20" s="44"/>
    </row>
    <row r="21" spans="1:19" s="6" customFormat="1" ht="27.75" customHeight="1" x14ac:dyDescent="0.25">
      <c r="A21" s="43"/>
      <c r="B21" s="44"/>
      <c r="C21" s="44"/>
      <c r="D21" s="44"/>
      <c r="E21" s="44"/>
      <c r="F21" s="44"/>
      <c r="G21" s="44"/>
      <c r="H21" s="44"/>
      <c r="I21" s="44"/>
      <c r="J21" s="8"/>
      <c r="K21" s="44"/>
      <c r="L21" s="44"/>
      <c r="M21" s="44"/>
      <c r="N21" s="44"/>
      <c r="O21" s="44"/>
      <c r="P21" s="44"/>
      <c r="Q21" s="44"/>
      <c r="R21" s="44"/>
    </row>
    <row r="22" spans="1:19" s="6" customFormat="1" ht="18.75" customHeight="1" x14ac:dyDescent="0.25">
      <c r="A22" s="43"/>
      <c r="B22" s="48" t="s">
        <v>22</v>
      </c>
      <c r="C22" s="44"/>
      <c r="D22" s="44"/>
      <c r="E22" s="44"/>
      <c r="F22" s="44"/>
      <c r="G22" s="44"/>
      <c r="H22" s="44"/>
      <c r="I22" s="44"/>
      <c r="J22" s="123"/>
      <c r="K22" s="44"/>
      <c r="L22" s="44"/>
      <c r="M22" s="44"/>
      <c r="N22" s="95" t="s">
        <v>44</v>
      </c>
      <c r="O22" s="95" t="s">
        <v>45</v>
      </c>
      <c r="P22" s="95" t="s">
        <v>46</v>
      </c>
      <c r="Q22" s="44"/>
      <c r="R22" s="8"/>
    </row>
    <row r="23" spans="1:19" s="6" customFormat="1" ht="18.75" customHeight="1" x14ac:dyDescent="0.25">
      <c r="A23" s="43"/>
      <c r="B23" s="51" t="s">
        <v>16</v>
      </c>
      <c r="C23" s="52">
        <f>K20</f>
        <v>6233476.0199999996</v>
      </c>
      <c r="D23" s="53"/>
      <c r="E23" s="53"/>
      <c r="F23" s="53"/>
      <c r="G23" s="53"/>
      <c r="H23" s="53"/>
      <c r="I23" s="53"/>
      <c r="J23" s="44"/>
      <c r="K23" s="44"/>
      <c r="L23" s="44"/>
      <c r="M23" s="44"/>
      <c r="N23" s="54" t="s">
        <v>40</v>
      </c>
      <c r="O23" s="54">
        <v>4048579.18</v>
      </c>
      <c r="P23" s="55">
        <v>30867396.170000002</v>
      </c>
      <c r="Q23" s="8"/>
      <c r="R23" s="44"/>
    </row>
    <row r="24" spans="1:19" s="6" customFormat="1" ht="18.75" customHeight="1" x14ac:dyDescent="0.25">
      <c r="A24" s="43"/>
      <c r="B24" s="51" t="s">
        <v>17</v>
      </c>
      <c r="C24" s="52">
        <f>L20</f>
        <v>6385281.8599999994</v>
      </c>
      <c r="D24" s="53"/>
      <c r="E24" s="53"/>
      <c r="F24" s="53"/>
      <c r="G24" s="53"/>
      <c r="H24" s="53"/>
      <c r="I24" s="53"/>
      <c r="J24" s="123"/>
      <c r="K24" s="8"/>
      <c r="L24" s="8"/>
      <c r="M24" s="8"/>
      <c r="N24" s="54" t="s">
        <v>41</v>
      </c>
      <c r="O24" s="55">
        <v>3810878.7</v>
      </c>
      <c r="P24" s="55">
        <v>25503572.859999999</v>
      </c>
      <c r="Q24" s="8"/>
      <c r="R24" s="44"/>
    </row>
    <row r="25" spans="1:19" s="6" customFormat="1" ht="18.75" customHeight="1" x14ac:dyDescent="0.25">
      <c r="A25" s="43"/>
      <c r="B25" s="48" t="s">
        <v>15</v>
      </c>
      <c r="C25" s="56">
        <f>SUM(C23:C24)</f>
        <v>12618757.879999999</v>
      </c>
      <c r="D25" s="57"/>
      <c r="E25" s="57"/>
      <c r="F25" s="57"/>
      <c r="G25" s="57"/>
      <c r="H25" s="57"/>
      <c r="I25" s="57"/>
      <c r="J25" s="8"/>
      <c r="K25" s="44"/>
      <c r="L25" s="8"/>
      <c r="M25" s="8"/>
      <c r="N25" s="96" t="s">
        <v>42</v>
      </c>
      <c r="O25" s="96">
        <v>4042908</v>
      </c>
      <c r="P25" s="96">
        <v>29647997.829999998</v>
      </c>
      <c r="Q25" s="8"/>
      <c r="R25" s="44"/>
    </row>
    <row r="26" spans="1:19" s="6" customFormat="1" ht="18.75" customHeight="1" x14ac:dyDescent="0.25">
      <c r="A26" s="43"/>
      <c r="B26" s="48" t="s">
        <v>35</v>
      </c>
      <c r="C26" s="56">
        <f>J20</f>
        <v>103891263.81999999</v>
      </c>
      <c r="D26" s="57"/>
      <c r="E26" s="57"/>
      <c r="F26" s="57"/>
      <c r="G26" s="57"/>
      <c r="H26" s="57"/>
      <c r="I26" s="57"/>
      <c r="J26" s="44"/>
      <c r="K26" s="8"/>
      <c r="L26" s="44"/>
      <c r="M26" s="58"/>
      <c r="N26" s="59" t="s">
        <v>48</v>
      </c>
      <c r="O26" s="59">
        <f>SUM(O23:O25)</f>
        <v>11902365.880000001</v>
      </c>
      <c r="P26" s="60">
        <f>SUM(P23:P25)</f>
        <v>86018966.859999999</v>
      </c>
      <c r="Q26" s="44"/>
      <c r="R26" s="44"/>
    </row>
    <row r="27" spans="1:19" s="6" customFormat="1" ht="18.75" customHeight="1" x14ac:dyDescent="0.25">
      <c r="A27" s="43"/>
      <c r="B27" s="48" t="s">
        <v>26</v>
      </c>
      <c r="C27" s="61">
        <f>C26-C25</f>
        <v>91272505.939999998</v>
      </c>
      <c r="D27" s="62"/>
      <c r="E27" s="62"/>
      <c r="F27" s="62"/>
      <c r="G27" s="62"/>
      <c r="H27" s="62"/>
      <c r="I27" s="62"/>
      <c r="J27" s="44"/>
      <c r="K27" s="44"/>
      <c r="L27" s="44"/>
      <c r="M27" s="44"/>
      <c r="N27" s="55" t="s">
        <v>47</v>
      </c>
      <c r="O27" s="63">
        <v>716392</v>
      </c>
      <c r="P27" s="55">
        <v>5253539</v>
      </c>
      <c r="Q27" s="8"/>
      <c r="R27" s="44"/>
    </row>
    <row r="28" spans="1:19" s="6" customFormat="1" ht="18.75" customHeight="1" x14ac:dyDescent="0.25">
      <c r="A28" s="43"/>
      <c r="B28" s="44"/>
      <c r="C28" s="8"/>
      <c r="D28" s="8"/>
      <c r="E28" s="8"/>
      <c r="F28" s="8"/>
      <c r="G28" s="8"/>
      <c r="H28" s="8"/>
      <c r="I28" s="8"/>
      <c r="J28" s="44"/>
      <c r="K28" s="44"/>
      <c r="L28" s="44"/>
      <c r="M28" s="44"/>
      <c r="N28" s="48" t="s">
        <v>43</v>
      </c>
      <c r="O28" s="97">
        <f>O26+O27</f>
        <v>12618757.880000001</v>
      </c>
      <c r="P28" s="98">
        <f>P26+P27</f>
        <v>91272505.859999999</v>
      </c>
      <c r="Q28" s="44"/>
      <c r="R28" s="44"/>
    </row>
    <row r="29" spans="1:19" s="6" customFormat="1" ht="18.75" customHeight="1" x14ac:dyDescent="0.25">
      <c r="A29" s="43"/>
      <c r="B29" s="44"/>
      <c r="C29" s="62"/>
      <c r="D29" s="44"/>
      <c r="E29" s="44"/>
      <c r="F29" s="44"/>
      <c r="G29" s="44"/>
      <c r="H29" s="44"/>
      <c r="I29" s="44"/>
      <c r="J29" s="8"/>
      <c r="K29" s="44"/>
      <c r="L29" s="44"/>
      <c r="M29" s="44"/>
      <c r="N29" s="44"/>
      <c r="O29" s="44"/>
      <c r="P29" s="44"/>
      <c r="Q29" s="44"/>
      <c r="R29" s="44"/>
    </row>
    <row r="30" spans="1:19" s="6" customFormat="1" ht="18.75" customHeight="1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</row>
    <row r="31" spans="1:19" s="6" customFormat="1" x14ac:dyDescent="0.2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  <row r="32" spans="1:19" s="6" customFormat="1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</row>
    <row r="33" spans="1:18" s="6" customFormat="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</row>
    <row r="34" spans="1:18" s="6" customFormat="1" x14ac:dyDescent="0.25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s="6" customFormat="1" x14ac:dyDescent="0.25">
      <c r="A35" s="1"/>
    </row>
    <row r="36" spans="1:18" s="6" customFormat="1" x14ac:dyDescent="0.25">
      <c r="A36" s="1"/>
    </row>
    <row r="37" spans="1:18" s="6" customFormat="1" x14ac:dyDescent="0.25">
      <c r="A37" s="1"/>
    </row>
    <row r="38" spans="1:18" s="6" customFormat="1" x14ac:dyDescent="0.25">
      <c r="A38" s="1"/>
    </row>
    <row r="39" spans="1:18" s="6" customFormat="1" x14ac:dyDescent="0.25">
      <c r="A39" s="1"/>
    </row>
    <row r="40" spans="1:18" s="6" customFormat="1" x14ac:dyDescent="0.25">
      <c r="A40" s="1"/>
    </row>
    <row r="41" spans="1:18" s="6" customFormat="1" ht="285" customHeight="1" x14ac:dyDescent="0.25">
      <c r="A41" s="1"/>
    </row>
    <row r="42" spans="1:18" x14ac:dyDescent="0.25">
      <c r="M42" s="2"/>
    </row>
    <row r="43" spans="1:18" x14ac:dyDescent="0.25">
      <c r="M43" s="2"/>
    </row>
    <row r="44" spans="1:18" x14ac:dyDescent="0.25">
      <c r="M44" s="2"/>
    </row>
    <row r="45" spans="1:18" x14ac:dyDescent="0.25">
      <c r="M45" s="2"/>
    </row>
    <row r="46" spans="1:18" x14ac:dyDescent="0.25">
      <c r="M46" s="2"/>
    </row>
    <row r="47" spans="1:18" x14ac:dyDescent="0.25">
      <c r="M47" s="2"/>
    </row>
  </sheetData>
  <mergeCells count="18">
    <mergeCell ref="A3:A4"/>
    <mergeCell ref="B3:B4"/>
    <mergeCell ref="C3:C4"/>
    <mergeCell ref="D3:D4"/>
    <mergeCell ref="J3:J4"/>
    <mergeCell ref="E4:F4"/>
    <mergeCell ref="Q3:Q4"/>
    <mergeCell ref="R3:R4"/>
    <mergeCell ref="B1:S1"/>
    <mergeCell ref="B2:S2"/>
    <mergeCell ref="E3:I3"/>
    <mergeCell ref="K3:K4"/>
    <mergeCell ref="L3:L4"/>
    <mergeCell ref="S3:S4"/>
    <mergeCell ref="M3:M4"/>
    <mergeCell ref="N3:N4"/>
    <mergeCell ref="O3:O4"/>
    <mergeCell ref="P3:P4"/>
  </mergeCells>
  <pageMargins left="0" right="0" top="0" bottom="0" header="0.3" footer="0.3"/>
  <pageSetup paperSize="5" scale="75" orientation="landscape" r:id="rId1"/>
  <headerFooter differentFirst="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0" zoomScaleSheetLayoutView="87" workbookViewId="0">
      <selection activeCell="Q10" sqref="Q10"/>
    </sheetView>
  </sheetViews>
  <sheetFormatPr defaultRowHeight="15.75" x14ac:dyDescent="0.25"/>
  <cols>
    <col min="1" max="1" width="3.7109375" style="4" customWidth="1"/>
    <col min="2" max="2" width="15.140625" style="2" customWidth="1"/>
    <col min="3" max="3" width="21.5703125" style="2" customWidth="1"/>
    <col min="4" max="4" width="5.7109375" style="2" customWidth="1"/>
    <col min="5" max="5" width="14.85546875" style="2" customWidth="1"/>
    <col min="6" max="6" width="13.5703125" style="2" customWidth="1"/>
    <col min="7" max="7" width="13.28515625" style="2" customWidth="1"/>
    <col min="8" max="8" width="13.42578125" style="11" customWidth="1"/>
    <col min="9" max="9" width="12.28515625" style="2" customWidth="1"/>
    <col min="10" max="10" width="15.28515625" style="2" customWidth="1"/>
    <col min="11" max="11" width="15.42578125" style="2" customWidth="1"/>
    <col min="12" max="12" width="13.140625" style="11" customWidth="1"/>
    <col min="13" max="13" width="9.85546875" style="2" customWidth="1"/>
    <col min="14" max="14" width="9.5703125" style="2" customWidth="1"/>
    <col min="15" max="15" width="5.42578125" style="2" customWidth="1"/>
    <col min="16" max="16" width="12.28515625" style="2" customWidth="1"/>
    <col min="17" max="17" width="11.7109375" style="2" customWidth="1"/>
    <col min="18" max="18" width="10.140625" style="2" customWidth="1"/>
    <col min="19" max="19" width="13.42578125" style="2" customWidth="1"/>
    <col min="20" max="20" width="10.7109375" style="2" customWidth="1"/>
    <col min="21" max="21" width="11" style="2" customWidth="1"/>
    <col min="22" max="22" width="14.28515625" style="2" bestFit="1" customWidth="1"/>
    <col min="23" max="16384" width="9.140625" style="2"/>
  </cols>
  <sheetData>
    <row r="1" spans="1:22" ht="59.25" customHeight="1" x14ac:dyDescent="0.25">
      <c r="A1" s="1"/>
      <c r="B1" s="915" t="s">
        <v>0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  <c r="R1" s="915"/>
      <c r="S1" s="915"/>
      <c r="T1" s="915"/>
    </row>
    <row r="2" spans="1:22" ht="18" customHeight="1" x14ac:dyDescent="0.25">
      <c r="A2" s="1"/>
      <c r="B2" s="929" t="s">
        <v>36</v>
      </c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</row>
    <row r="3" spans="1:22" ht="18" customHeight="1" x14ac:dyDescent="0.25">
      <c r="A3" s="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ht="18" customHeight="1" x14ac:dyDescent="0.25">
      <c r="A4" s="924" t="s">
        <v>4</v>
      </c>
      <c r="B4" s="924" t="s">
        <v>5</v>
      </c>
      <c r="C4" s="924" t="s">
        <v>6</v>
      </c>
      <c r="D4" s="924" t="s">
        <v>32</v>
      </c>
      <c r="E4" s="930" t="s">
        <v>55</v>
      </c>
      <c r="F4" s="931"/>
      <c r="G4" s="931"/>
      <c r="H4" s="931"/>
      <c r="I4" s="931"/>
      <c r="J4" s="931"/>
      <c r="K4" s="931"/>
      <c r="L4" s="932"/>
      <c r="M4" s="924" t="s">
        <v>58</v>
      </c>
      <c r="N4" s="924" t="s">
        <v>2</v>
      </c>
      <c r="O4" s="925" t="s">
        <v>26</v>
      </c>
      <c r="P4" s="926"/>
      <c r="Q4" s="924" t="s">
        <v>22</v>
      </c>
      <c r="R4" s="924" t="s">
        <v>8</v>
      </c>
      <c r="S4" s="924" t="s">
        <v>25</v>
      </c>
      <c r="T4" s="924" t="s">
        <v>59</v>
      </c>
    </row>
    <row r="5" spans="1:22" ht="34.5" customHeight="1" x14ac:dyDescent="0.25">
      <c r="A5" s="924"/>
      <c r="B5" s="924"/>
      <c r="C5" s="924"/>
      <c r="D5" s="924"/>
      <c r="E5" s="919" t="s">
        <v>1</v>
      </c>
      <c r="F5" s="919" t="s">
        <v>3</v>
      </c>
      <c r="G5" s="919" t="s">
        <v>18</v>
      </c>
      <c r="H5" s="917" t="s">
        <v>37</v>
      </c>
      <c r="I5" s="919" t="s">
        <v>8</v>
      </c>
      <c r="J5" s="919" t="s">
        <v>9</v>
      </c>
      <c r="K5" s="919" t="s">
        <v>19</v>
      </c>
      <c r="L5" s="917" t="s">
        <v>38</v>
      </c>
      <c r="M5" s="924"/>
      <c r="N5" s="924"/>
      <c r="O5" s="925"/>
      <c r="P5" s="926"/>
      <c r="Q5" s="924"/>
      <c r="R5" s="924"/>
      <c r="S5" s="924"/>
      <c r="T5" s="924"/>
    </row>
    <row r="6" spans="1:22" ht="17.25" customHeight="1" x14ac:dyDescent="0.25">
      <c r="A6" s="920"/>
      <c r="B6" s="920"/>
      <c r="C6" s="920"/>
      <c r="D6" s="920"/>
      <c r="E6" s="920"/>
      <c r="F6" s="920"/>
      <c r="G6" s="920"/>
      <c r="H6" s="918"/>
      <c r="I6" s="920"/>
      <c r="J6" s="920"/>
      <c r="K6" s="920"/>
      <c r="L6" s="918"/>
      <c r="M6" s="920"/>
      <c r="N6" s="920"/>
      <c r="O6" s="927"/>
      <c r="P6" s="928"/>
      <c r="Q6" s="920"/>
      <c r="R6" s="920"/>
      <c r="S6" s="920"/>
      <c r="T6" s="920"/>
    </row>
    <row r="7" spans="1:22" x14ac:dyDescent="0.25">
      <c r="A7" s="64">
        <v>1</v>
      </c>
      <c r="B7" s="65" t="s">
        <v>7</v>
      </c>
      <c r="C7" s="66" t="s">
        <v>11</v>
      </c>
      <c r="D7" s="67">
        <v>7041</v>
      </c>
      <c r="E7" s="68">
        <v>9871121</v>
      </c>
      <c r="F7" s="68">
        <v>592267</v>
      </c>
      <c r="G7" s="68">
        <v>493556</v>
      </c>
      <c r="H7" s="69">
        <f>F7+G7</f>
        <v>1085823</v>
      </c>
      <c r="I7" s="68">
        <v>493556</v>
      </c>
      <c r="J7" s="68">
        <f>F7+G7+I7</f>
        <v>1579379</v>
      </c>
      <c r="K7" s="52">
        <v>7798186</v>
      </c>
      <c r="L7" s="70">
        <f>E7-H7</f>
        <v>8785298</v>
      </c>
      <c r="M7" s="71">
        <v>4410775</v>
      </c>
      <c r="N7" s="99">
        <v>42792</v>
      </c>
      <c r="O7" s="135" t="s">
        <v>56</v>
      </c>
      <c r="P7" s="146">
        <v>85904438.079999998</v>
      </c>
      <c r="Q7" s="147">
        <v>12618757.880000001</v>
      </c>
      <c r="R7" s="130">
        <v>5368067.8600000003</v>
      </c>
      <c r="S7" s="130">
        <f>P7+R7</f>
        <v>91272505.939999998</v>
      </c>
      <c r="T7" s="99"/>
    </row>
    <row r="8" spans="1:22" x14ac:dyDescent="0.25">
      <c r="A8" s="64">
        <v>2</v>
      </c>
      <c r="B8" s="65" t="s">
        <v>7</v>
      </c>
      <c r="C8" s="66" t="s">
        <v>11</v>
      </c>
      <c r="D8" s="67">
        <v>7041</v>
      </c>
      <c r="E8" s="68">
        <v>0</v>
      </c>
      <c r="F8" s="68">
        <v>0</v>
      </c>
      <c r="G8" s="68">
        <v>0</v>
      </c>
      <c r="H8" s="69">
        <f t="shared" ref="H8:H21" si="0">F8+G8</f>
        <v>0</v>
      </c>
      <c r="I8" s="68"/>
      <c r="J8" s="68"/>
      <c r="K8" s="52">
        <v>493556</v>
      </c>
      <c r="L8" s="70">
        <f t="shared" ref="L8:L21" si="1">E8-H8</f>
        <v>0</v>
      </c>
      <c r="M8" s="71">
        <v>7707724</v>
      </c>
      <c r="N8" s="99">
        <v>42814</v>
      </c>
      <c r="O8" s="136" t="s">
        <v>60</v>
      </c>
      <c r="P8" s="148">
        <v>34904925</v>
      </c>
      <c r="Q8" s="131"/>
      <c r="R8" s="131"/>
      <c r="S8" s="149">
        <f>SUM(P8:R8)</f>
        <v>34904925</v>
      </c>
      <c r="T8" s="99"/>
    </row>
    <row r="9" spans="1:22" x14ac:dyDescent="0.25">
      <c r="A9" s="64">
        <v>3</v>
      </c>
      <c r="B9" s="72" t="s">
        <v>10</v>
      </c>
      <c r="C9" s="66" t="s">
        <v>13</v>
      </c>
      <c r="D9" s="67">
        <v>7041</v>
      </c>
      <c r="E9" s="68">
        <v>9485898</v>
      </c>
      <c r="F9" s="68">
        <v>569154</v>
      </c>
      <c r="G9" s="68">
        <v>569154</v>
      </c>
      <c r="H9" s="69">
        <f t="shared" si="0"/>
        <v>1138308</v>
      </c>
      <c r="I9" s="68">
        <v>474295</v>
      </c>
      <c r="J9" s="68">
        <f t="shared" ref="J9:J10" si="2">F9+G9+I9</f>
        <v>1612603</v>
      </c>
      <c r="K9" s="52">
        <f t="shared" ref="K9:K10" si="3">E9-J9</f>
        <v>7873295</v>
      </c>
      <c r="L9" s="70">
        <f t="shared" si="1"/>
        <v>8347590</v>
      </c>
      <c r="M9" s="71">
        <v>4410824</v>
      </c>
      <c r="N9" s="99">
        <v>42817</v>
      </c>
      <c r="O9" s="136"/>
      <c r="P9" s="137"/>
      <c r="Q9" s="131"/>
      <c r="R9" s="131"/>
      <c r="S9" s="131"/>
      <c r="T9" s="99"/>
      <c r="V9" s="5"/>
    </row>
    <row r="10" spans="1:22" x14ac:dyDescent="0.25">
      <c r="A10" s="64">
        <v>4</v>
      </c>
      <c r="B10" s="65" t="s">
        <v>14</v>
      </c>
      <c r="C10" s="66" t="s">
        <v>12</v>
      </c>
      <c r="D10" s="67">
        <v>7081</v>
      </c>
      <c r="E10" s="68">
        <v>14978253.83</v>
      </c>
      <c r="F10" s="68">
        <v>898695</v>
      </c>
      <c r="G10" s="68">
        <v>898695</v>
      </c>
      <c r="H10" s="69">
        <f t="shared" si="0"/>
        <v>1797390</v>
      </c>
      <c r="I10" s="68">
        <v>748913</v>
      </c>
      <c r="J10" s="68">
        <f t="shared" si="2"/>
        <v>2546303</v>
      </c>
      <c r="K10" s="52">
        <f t="shared" si="3"/>
        <v>12431950.83</v>
      </c>
      <c r="L10" s="70">
        <f t="shared" si="1"/>
        <v>13180863.83</v>
      </c>
      <c r="M10" s="71">
        <v>4410833</v>
      </c>
      <c r="N10" s="99">
        <v>42824</v>
      </c>
      <c r="O10" s="136"/>
      <c r="P10" s="137"/>
      <c r="Q10" s="131"/>
      <c r="R10" s="131"/>
      <c r="S10" s="131"/>
      <c r="T10" s="99"/>
    </row>
    <row r="11" spans="1:22" s="6" customFormat="1" ht="40.5" customHeight="1" x14ac:dyDescent="0.25">
      <c r="A11" s="73">
        <v>5</v>
      </c>
      <c r="B11" s="74" t="s">
        <v>21</v>
      </c>
      <c r="C11" s="75" t="s">
        <v>29</v>
      </c>
      <c r="D11" s="76">
        <v>4947</v>
      </c>
      <c r="E11" s="77">
        <v>3000000</v>
      </c>
      <c r="F11" s="78">
        <v>180000</v>
      </c>
      <c r="G11" s="78">
        <v>180000</v>
      </c>
      <c r="H11" s="79">
        <f t="shared" si="0"/>
        <v>360000</v>
      </c>
      <c r="I11" s="78">
        <v>0</v>
      </c>
      <c r="J11" s="78">
        <f>F11+G11</f>
        <v>360000</v>
      </c>
      <c r="K11" s="78">
        <v>2640000</v>
      </c>
      <c r="L11" s="80">
        <f t="shared" si="1"/>
        <v>2640000</v>
      </c>
      <c r="M11" s="81">
        <v>4410766</v>
      </c>
      <c r="N11" s="100">
        <v>42785</v>
      </c>
      <c r="O11" s="138"/>
      <c r="P11" s="139"/>
      <c r="Q11" s="132"/>
      <c r="R11" s="132"/>
      <c r="S11" s="132"/>
      <c r="T11" s="100"/>
    </row>
    <row r="12" spans="1:22" s="6" customFormat="1" x14ac:dyDescent="0.25">
      <c r="A12" s="64">
        <v>6</v>
      </c>
      <c r="B12" s="74" t="s">
        <v>23</v>
      </c>
      <c r="C12" s="48" t="s">
        <v>24</v>
      </c>
      <c r="D12" s="82">
        <v>7041</v>
      </c>
      <c r="E12" s="83">
        <v>14259856</v>
      </c>
      <c r="F12" s="78">
        <f>E12*6%</f>
        <v>855591.36</v>
      </c>
      <c r="G12" s="78">
        <f>E12*7%</f>
        <v>998189.92</v>
      </c>
      <c r="H12" s="69">
        <f t="shared" si="0"/>
        <v>1853781.28</v>
      </c>
      <c r="I12" s="78">
        <f>E12*5%</f>
        <v>712992.8</v>
      </c>
      <c r="J12" s="78">
        <f t="shared" ref="J12:J21" si="4">F12+G12+I12</f>
        <v>2566774.08</v>
      </c>
      <c r="K12" s="78">
        <v>11693082</v>
      </c>
      <c r="L12" s="70">
        <f t="shared" si="1"/>
        <v>12406074.720000001</v>
      </c>
      <c r="M12" s="81">
        <v>7010124</v>
      </c>
      <c r="N12" s="100">
        <v>42848</v>
      </c>
      <c r="O12" s="138"/>
      <c r="P12" s="139"/>
      <c r="Q12" s="132"/>
      <c r="R12" s="132"/>
      <c r="S12" s="132"/>
      <c r="T12" s="100"/>
    </row>
    <row r="13" spans="1:22" s="6" customFormat="1" x14ac:dyDescent="0.25">
      <c r="A13" s="64">
        <v>7</v>
      </c>
      <c r="B13" s="76" t="s">
        <v>27</v>
      </c>
      <c r="C13" s="84" t="s">
        <v>28</v>
      </c>
      <c r="D13" s="73">
        <v>7081</v>
      </c>
      <c r="E13" s="83">
        <v>4144654</v>
      </c>
      <c r="F13" s="78">
        <v>248679</v>
      </c>
      <c r="G13" s="78">
        <v>248679</v>
      </c>
      <c r="H13" s="69">
        <f t="shared" si="0"/>
        <v>497358</v>
      </c>
      <c r="I13" s="78">
        <v>207233</v>
      </c>
      <c r="J13" s="78">
        <f t="shared" si="4"/>
        <v>704591</v>
      </c>
      <c r="K13" s="78">
        <f t="shared" ref="K13:K21" si="5">E13-J13</f>
        <v>3440063</v>
      </c>
      <c r="L13" s="70">
        <f t="shared" si="1"/>
        <v>3647296</v>
      </c>
      <c r="M13" s="81">
        <v>7010164</v>
      </c>
      <c r="N13" s="100">
        <v>42879</v>
      </c>
      <c r="O13" s="138"/>
      <c r="P13" s="139"/>
      <c r="Q13" s="132"/>
      <c r="R13" s="132"/>
      <c r="S13" s="132"/>
      <c r="T13" s="100"/>
    </row>
    <row r="14" spans="1:22" s="6" customFormat="1" ht="25.5" x14ac:dyDescent="0.25">
      <c r="A14" s="64">
        <v>8</v>
      </c>
      <c r="B14" s="85" t="s">
        <v>30</v>
      </c>
      <c r="C14" s="84" t="s">
        <v>31</v>
      </c>
      <c r="D14" s="73">
        <v>7081</v>
      </c>
      <c r="E14" s="83">
        <v>9280540</v>
      </c>
      <c r="F14" s="78">
        <v>556833</v>
      </c>
      <c r="G14" s="78">
        <v>556832</v>
      </c>
      <c r="H14" s="79">
        <f t="shared" si="0"/>
        <v>1113665</v>
      </c>
      <c r="I14" s="78">
        <v>464027</v>
      </c>
      <c r="J14" s="78">
        <f t="shared" si="4"/>
        <v>1577692</v>
      </c>
      <c r="K14" s="78">
        <f t="shared" si="5"/>
        <v>7702848</v>
      </c>
      <c r="L14" s="80">
        <f t="shared" si="1"/>
        <v>8166875</v>
      </c>
      <c r="M14" s="81">
        <v>7010165</v>
      </c>
      <c r="N14" s="100">
        <v>42880</v>
      </c>
      <c r="O14" s="138"/>
      <c r="P14" s="139"/>
      <c r="Q14" s="132"/>
      <c r="R14" s="132"/>
      <c r="S14" s="132"/>
      <c r="T14" s="100"/>
    </row>
    <row r="15" spans="1:22" s="6" customFormat="1" ht="38.25" x14ac:dyDescent="0.25">
      <c r="A15" s="73">
        <v>9</v>
      </c>
      <c r="B15" s="85" t="s">
        <v>34</v>
      </c>
      <c r="C15" s="84" t="s">
        <v>33</v>
      </c>
      <c r="D15" s="73">
        <v>7041</v>
      </c>
      <c r="E15" s="83">
        <v>10328340</v>
      </c>
      <c r="F15" s="78">
        <v>619701</v>
      </c>
      <c r="G15" s="78">
        <v>619700</v>
      </c>
      <c r="H15" s="79">
        <f t="shared" si="0"/>
        <v>1239401</v>
      </c>
      <c r="I15" s="78">
        <v>516417</v>
      </c>
      <c r="J15" s="78">
        <f t="shared" si="4"/>
        <v>1755818</v>
      </c>
      <c r="K15" s="78">
        <f t="shared" si="5"/>
        <v>8572522</v>
      </c>
      <c r="L15" s="80">
        <f t="shared" si="1"/>
        <v>9088939</v>
      </c>
      <c r="M15" s="81">
        <v>7010170</v>
      </c>
      <c r="N15" s="100">
        <v>42883</v>
      </c>
      <c r="O15" s="138"/>
      <c r="P15" s="139"/>
      <c r="Q15" s="132"/>
      <c r="R15" s="132"/>
      <c r="S15" s="132"/>
      <c r="T15" s="100"/>
    </row>
    <row r="16" spans="1:22" s="6" customFormat="1" x14ac:dyDescent="0.25">
      <c r="A16" s="73">
        <v>10</v>
      </c>
      <c r="B16" s="85" t="s">
        <v>7</v>
      </c>
      <c r="C16" s="84" t="s">
        <v>11</v>
      </c>
      <c r="D16" s="73">
        <v>7041</v>
      </c>
      <c r="E16" s="83">
        <v>4262665.3499999996</v>
      </c>
      <c r="F16" s="78">
        <v>255759.92</v>
      </c>
      <c r="G16" s="78">
        <v>213133.26</v>
      </c>
      <c r="H16" s="79">
        <f t="shared" si="0"/>
        <v>468893.18000000005</v>
      </c>
      <c r="I16" s="78">
        <v>213133.26</v>
      </c>
      <c r="J16" s="78">
        <f t="shared" si="4"/>
        <v>682026.44000000006</v>
      </c>
      <c r="K16" s="78">
        <f t="shared" si="5"/>
        <v>3580638.9099999997</v>
      </c>
      <c r="L16" s="80">
        <f t="shared" si="1"/>
        <v>3793772.1699999995</v>
      </c>
      <c r="M16" s="81">
        <v>1930082</v>
      </c>
      <c r="N16" s="100">
        <v>42901</v>
      </c>
      <c r="O16" s="138"/>
      <c r="P16" s="139"/>
      <c r="Q16" s="132"/>
      <c r="R16" s="132"/>
      <c r="S16" s="132"/>
      <c r="T16" s="100"/>
    </row>
    <row r="17" spans="1:20" s="7" customFormat="1" x14ac:dyDescent="0.25">
      <c r="A17" s="86">
        <v>11</v>
      </c>
      <c r="B17" s="87" t="s">
        <v>23</v>
      </c>
      <c r="C17" s="88" t="s">
        <v>39</v>
      </c>
      <c r="D17" s="86">
        <v>7041</v>
      </c>
      <c r="E17" s="89">
        <v>12499297</v>
      </c>
      <c r="F17" s="90">
        <v>749957.83</v>
      </c>
      <c r="G17" s="90">
        <v>874950.79</v>
      </c>
      <c r="H17" s="91">
        <f t="shared" si="0"/>
        <v>1624908.62</v>
      </c>
      <c r="I17" s="90">
        <v>499971.88</v>
      </c>
      <c r="J17" s="90">
        <f t="shared" si="4"/>
        <v>2124880.5</v>
      </c>
      <c r="K17" s="90">
        <f t="shared" si="5"/>
        <v>10374416.5</v>
      </c>
      <c r="L17" s="92">
        <f>K17+I17</f>
        <v>10874388.380000001</v>
      </c>
      <c r="M17" s="93">
        <v>1930085</v>
      </c>
      <c r="N17" s="101">
        <v>42904</v>
      </c>
      <c r="O17" s="140"/>
      <c r="P17" s="141"/>
      <c r="Q17" s="133"/>
      <c r="R17" s="133"/>
      <c r="S17" s="133"/>
      <c r="T17" s="101"/>
    </row>
    <row r="18" spans="1:20" s="6" customFormat="1" x14ac:dyDescent="0.25">
      <c r="A18" s="73">
        <v>12</v>
      </c>
      <c r="B18" s="74" t="s">
        <v>23</v>
      </c>
      <c r="C18" s="84" t="s">
        <v>24</v>
      </c>
      <c r="D18" s="73">
        <v>7041</v>
      </c>
      <c r="E18" s="83">
        <v>2555298.56</v>
      </c>
      <c r="F18" s="78">
        <v>153317.91</v>
      </c>
      <c r="G18" s="78">
        <v>178870.89</v>
      </c>
      <c r="H18" s="79">
        <f t="shared" si="0"/>
        <v>332188.80000000005</v>
      </c>
      <c r="I18" s="78">
        <v>127764.92</v>
      </c>
      <c r="J18" s="78">
        <f t="shared" si="4"/>
        <v>459953.72000000003</v>
      </c>
      <c r="K18" s="78">
        <f t="shared" si="5"/>
        <v>2095344.84</v>
      </c>
      <c r="L18" s="80">
        <f t="shared" si="1"/>
        <v>2223109.7599999998</v>
      </c>
      <c r="M18" s="81">
        <v>1930087</v>
      </c>
      <c r="N18" s="102">
        <v>42905</v>
      </c>
      <c r="O18" s="138"/>
      <c r="P18" s="139"/>
      <c r="Q18" s="132"/>
      <c r="R18" s="132"/>
      <c r="S18" s="132"/>
      <c r="T18" s="102"/>
    </row>
    <row r="19" spans="1:20" s="7" customFormat="1" x14ac:dyDescent="0.25">
      <c r="A19" s="86">
        <v>13</v>
      </c>
      <c r="B19" s="87" t="s">
        <v>10</v>
      </c>
      <c r="C19" s="94" t="s">
        <v>13</v>
      </c>
      <c r="D19" s="86">
        <v>7041</v>
      </c>
      <c r="E19" s="89">
        <v>967951</v>
      </c>
      <c r="F19" s="90">
        <v>58077</v>
      </c>
      <c r="G19" s="90">
        <v>58077</v>
      </c>
      <c r="H19" s="91">
        <f t="shared" si="0"/>
        <v>116154</v>
      </c>
      <c r="I19" s="90">
        <v>48398</v>
      </c>
      <c r="J19" s="90">
        <f t="shared" si="4"/>
        <v>164552</v>
      </c>
      <c r="K19" s="90">
        <f t="shared" si="5"/>
        <v>803399</v>
      </c>
      <c r="L19" s="92">
        <f t="shared" si="1"/>
        <v>851797</v>
      </c>
      <c r="M19" s="93">
        <v>1930091</v>
      </c>
      <c r="N19" s="101">
        <v>42906</v>
      </c>
      <c r="O19" s="140"/>
      <c r="P19" s="141"/>
      <c r="Q19" s="133"/>
      <c r="R19" s="133"/>
      <c r="S19" s="133"/>
      <c r="T19" s="101"/>
    </row>
    <row r="20" spans="1:20" s="6" customFormat="1" x14ac:dyDescent="0.25">
      <c r="A20" s="73">
        <v>14</v>
      </c>
      <c r="B20" s="74" t="s">
        <v>14</v>
      </c>
      <c r="C20" s="48" t="s">
        <v>12</v>
      </c>
      <c r="D20" s="73">
        <v>7081</v>
      </c>
      <c r="E20" s="83">
        <v>5287458</v>
      </c>
      <c r="F20" s="78">
        <v>317247</v>
      </c>
      <c r="G20" s="78">
        <v>317248</v>
      </c>
      <c r="H20" s="79">
        <f t="shared" si="0"/>
        <v>634495</v>
      </c>
      <c r="I20" s="78">
        <v>264373</v>
      </c>
      <c r="J20" s="78">
        <f t="shared" si="4"/>
        <v>898868</v>
      </c>
      <c r="K20" s="78">
        <f t="shared" si="5"/>
        <v>4388590</v>
      </c>
      <c r="L20" s="80">
        <f t="shared" si="1"/>
        <v>4652963</v>
      </c>
      <c r="M20" s="81">
        <v>1930095</v>
      </c>
      <c r="N20" s="100">
        <v>42907</v>
      </c>
      <c r="O20" s="138"/>
      <c r="P20" s="139"/>
      <c r="Q20" s="132"/>
      <c r="R20" s="132"/>
      <c r="S20" s="132"/>
      <c r="T20" s="100"/>
    </row>
    <row r="21" spans="1:20" s="6" customFormat="1" ht="38.25" x14ac:dyDescent="0.25">
      <c r="A21" s="73">
        <v>15</v>
      </c>
      <c r="B21" s="74" t="s">
        <v>21</v>
      </c>
      <c r="C21" s="75" t="s">
        <v>29</v>
      </c>
      <c r="D21" s="73">
        <v>4947</v>
      </c>
      <c r="E21" s="83">
        <v>2969931.08</v>
      </c>
      <c r="F21" s="78">
        <v>178196</v>
      </c>
      <c r="G21" s="78">
        <v>178196</v>
      </c>
      <c r="H21" s="79">
        <f t="shared" si="0"/>
        <v>356392</v>
      </c>
      <c r="I21" s="78">
        <v>596993</v>
      </c>
      <c r="J21" s="78">
        <f t="shared" si="4"/>
        <v>953385</v>
      </c>
      <c r="K21" s="78">
        <f t="shared" si="5"/>
        <v>2016546.08</v>
      </c>
      <c r="L21" s="80">
        <f t="shared" si="1"/>
        <v>2613539.08</v>
      </c>
      <c r="M21" s="81">
        <v>1930096</v>
      </c>
      <c r="N21" s="100">
        <v>42907</v>
      </c>
      <c r="O21" s="142"/>
      <c r="P21" s="143"/>
      <c r="Q21" s="134"/>
      <c r="R21" s="134"/>
      <c r="S21" s="134"/>
      <c r="T21" s="100"/>
    </row>
    <row r="22" spans="1:20" s="6" customFormat="1" x14ac:dyDescent="0.25">
      <c r="A22" s="43"/>
      <c r="B22" s="44"/>
      <c r="C22" s="45" t="s">
        <v>25</v>
      </c>
      <c r="D22" s="45"/>
      <c r="E22" s="46">
        <f>SUM(E7:E21)</f>
        <v>103891263.81999999</v>
      </c>
      <c r="F22" s="46">
        <f t="shared" ref="F22:L22" si="6">SUM(F7:F21)</f>
        <v>6233476.0199999996</v>
      </c>
      <c r="G22" s="46">
        <f t="shared" si="6"/>
        <v>6385281.8599999994</v>
      </c>
      <c r="H22" s="47">
        <f t="shared" si="6"/>
        <v>12618757.880000003</v>
      </c>
      <c r="I22" s="46">
        <f t="shared" si="6"/>
        <v>5368067.8599999994</v>
      </c>
      <c r="J22" s="46">
        <f t="shared" si="6"/>
        <v>17986825.740000002</v>
      </c>
      <c r="K22" s="46">
        <f t="shared" si="6"/>
        <v>85904438.159999996</v>
      </c>
      <c r="L22" s="47">
        <f t="shared" si="6"/>
        <v>91272505.939999998</v>
      </c>
      <c r="M22" s="51"/>
      <c r="N22" s="51"/>
      <c r="O22" s="129"/>
      <c r="P22" s="144">
        <f>SUM(P7:P21)</f>
        <v>120809363.08</v>
      </c>
      <c r="Q22" s="48">
        <f t="shared" ref="Q22:S22" si="7">SUM(Q7:Q21)</f>
        <v>12618757.880000001</v>
      </c>
      <c r="R22" s="145">
        <f t="shared" si="7"/>
        <v>5368067.8600000003</v>
      </c>
      <c r="S22" s="145">
        <f t="shared" si="7"/>
        <v>126177430.94</v>
      </c>
      <c r="T22" s="128"/>
    </row>
    <row r="23" spans="1:20" s="6" customFormat="1" ht="27.75" customHeight="1" x14ac:dyDescent="0.25">
      <c r="A23" s="43"/>
      <c r="B23" s="44"/>
      <c r="C23" s="44"/>
      <c r="D23" s="44"/>
      <c r="E23" s="8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20" s="6" customFormat="1" ht="18.75" customHeight="1" x14ac:dyDescent="0.25">
      <c r="A24" s="43"/>
      <c r="B24" s="44"/>
      <c r="C24" s="62"/>
      <c r="D24" s="44"/>
      <c r="E24" s="8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1:20" s="6" customFormat="1" ht="18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s="6" customFormat="1" x14ac:dyDescent="0.25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20" s="6" customFormat="1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s="6" customForma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s="6" customFormat="1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0" s="6" customFormat="1" x14ac:dyDescent="0.25">
      <c r="A30" s="1"/>
    </row>
    <row r="31" spans="1:20" s="6" customFormat="1" x14ac:dyDescent="0.25">
      <c r="A31" s="1"/>
    </row>
    <row r="32" spans="1:20" s="6" customFormat="1" x14ac:dyDescent="0.25">
      <c r="A32" s="1"/>
    </row>
    <row r="33" spans="1:8" s="6" customFormat="1" x14ac:dyDescent="0.25">
      <c r="A33" s="1"/>
    </row>
    <row r="34" spans="1:8" s="6" customFormat="1" x14ac:dyDescent="0.25">
      <c r="A34" s="1"/>
    </row>
    <row r="35" spans="1:8" s="6" customFormat="1" x14ac:dyDescent="0.25">
      <c r="A35" s="1"/>
    </row>
    <row r="36" spans="1:8" s="6" customFormat="1" ht="285" customHeight="1" x14ac:dyDescent="0.25">
      <c r="A36" s="1"/>
    </row>
    <row r="37" spans="1:8" x14ac:dyDescent="0.25">
      <c r="H37" s="2"/>
    </row>
    <row r="38" spans="1:8" x14ac:dyDescent="0.25">
      <c r="H38" s="2"/>
    </row>
    <row r="39" spans="1:8" x14ac:dyDescent="0.25">
      <c r="H39" s="2"/>
    </row>
    <row r="40" spans="1:8" x14ac:dyDescent="0.25">
      <c r="H40" s="2"/>
    </row>
    <row r="41" spans="1:8" x14ac:dyDescent="0.25">
      <c r="H41" s="2"/>
    </row>
    <row r="42" spans="1:8" x14ac:dyDescent="0.25">
      <c r="H42" s="2"/>
    </row>
  </sheetData>
  <mergeCells count="22">
    <mergeCell ref="B1:T1"/>
    <mergeCell ref="B2:T2"/>
    <mergeCell ref="E5:E6"/>
    <mergeCell ref="F5:F6"/>
    <mergeCell ref="G5:G6"/>
    <mergeCell ref="E4:L4"/>
    <mergeCell ref="A4:A6"/>
    <mergeCell ref="B4:B6"/>
    <mergeCell ref="C4:C6"/>
    <mergeCell ref="M4:M6"/>
    <mergeCell ref="T4:T6"/>
    <mergeCell ref="D4:D6"/>
    <mergeCell ref="N4:N6"/>
    <mergeCell ref="H5:H6"/>
    <mergeCell ref="I5:I6"/>
    <mergeCell ref="J5:J6"/>
    <mergeCell ref="K5:K6"/>
    <mergeCell ref="L5:L6"/>
    <mergeCell ref="S4:S6"/>
    <mergeCell ref="O4:P6"/>
    <mergeCell ref="Q4:Q6"/>
    <mergeCell ref="R4:R6"/>
  </mergeCells>
  <printOptions horizontalCentered="1"/>
  <pageMargins left="0" right="0" top="0" bottom="0" header="0.3" footer="0.3"/>
  <pageSetup paperSize="5" scale="70" orientation="landscape" r:id="rId1"/>
  <headerFooter differentFirst="1"/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6" zoomScaleSheetLayoutView="87" workbookViewId="0">
      <selection activeCell="K8" sqref="K8"/>
    </sheetView>
  </sheetViews>
  <sheetFormatPr defaultRowHeight="15.75" x14ac:dyDescent="0.25"/>
  <cols>
    <col min="1" max="1" width="3.7109375" style="4" customWidth="1"/>
    <col min="2" max="2" width="15.140625" style="2" customWidth="1"/>
    <col min="3" max="3" width="21.5703125" style="2" customWidth="1"/>
    <col min="4" max="4" width="5.7109375" style="2" customWidth="1"/>
    <col min="5" max="5" width="14.85546875" style="2" customWidth="1"/>
    <col min="6" max="6" width="13.5703125" style="2" customWidth="1"/>
    <col min="7" max="7" width="13.28515625" style="2" customWidth="1"/>
    <col min="8" max="8" width="13.42578125" style="11" customWidth="1"/>
    <col min="9" max="9" width="12.28515625" style="2" customWidth="1"/>
    <col min="10" max="10" width="15.28515625" style="2" customWidth="1"/>
    <col min="11" max="11" width="15.42578125" style="2" customWidth="1"/>
    <col min="12" max="12" width="13.140625" style="11" customWidth="1"/>
    <col min="13" max="13" width="9.85546875" style="2" customWidth="1"/>
    <col min="14" max="14" width="9.5703125" style="2" customWidth="1"/>
    <col min="15" max="15" width="10.7109375" style="2" customWidth="1"/>
    <col min="16" max="16" width="11" style="2" customWidth="1"/>
    <col min="17" max="17" width="14.28515625" style="2" bestFit="1" customWidth="1"/>
    <col min="18" max="16384" width="9.140625" style="2"/>
  </cols>
  <sheetData>
    <row r="1" spans="1:17" ht="59.25" customHeight="1" x14ac:dyDescent="0.25">
      <c r="A1" s="1"/>
      <c r="B1" s="915" t="s">
        <v>0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</row>
    <row r="2" spans="1:17" ht="18" customHeight="1" x14ac:dyDescent="0.25">
      <c r="A2" s="1"/>
      <c r="B2" s="929" t="s">
        <v>36</v>
      </c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</row>
    <row r="3" spans="1:17" ht="18" customHeight="1" x14ac:dyDescent="0.25">
      <c r="A3" s="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1:17" ht="18" customHeight="1" x14ac:dyDescent="0.25">
      <c r="A4" s="924" t="s">
        <v>4</v>
      </c>
      <c r="B4" s="924" t="s">
        <v>5</v>
      </c>
      <c r="C4" s="924" t="s">
        <v>6</v>
      </c>
      <c r="D4" s="924" t="s">
        <v>32</v>
      </c>
      <c r="E4" s="930" t="s">
        <v>55</v>
      </c>
      <c r="F4" s="931"/>
      <c r="G4" s="931"/>
      <c r="H4" s="931"/>
      <c r="I4" s="931"/>
      <c r="J4" s="931"/>
      <c r="K4" s="931"/>
      <c r="L4" s="932"/>
      <c r="M4" s="924" t="s">
        <v>58</v>
      </c>
      <c r="N4" s="924" t="s">
        <v>2</v>
      </c>
      <c r="O4" s="924" t="s">
        <v>59</v>
      </c>
    </row>
    <row r="5" spans="1:17" ht="34.5" customHeight="1" x14ac:dyDescent="0.25">
      <c r="A5" s="924"/>
      <c r="B5" s="924"/>
      <c r="C5" s="924"/>
      <c r="D5" s="924"/>
      <c r="E5" s="919" t="s">
        <v>1</v>
      </c>
      <c r="F5" s="919" t="s">
        <v>3</v>
      </c>
      <c r="G5" s="919" t="s">
        <v>18</v>
      </c>
      <c r="H5" s="917" t="s">
        <v>37</v>
      </c>
      <c r="I5" s="919" t="s">
        <v>8</v>
      </c>
      <c r="J5" s="919" t="s">
        <v>9</v>
      </c>
      <c r="K5" s="919" t="s">
        <v>19</v>
      </c>
      <c r="L5" s="917" t="s">
        <v>38</v>
      </c>
      <c r="M5" s="924"/>
      <c r="N5" s="924"/>
      <c r="O5" s="924"/>
    </row>
    <row r="6" spans="1:17" ht="17.25" customHeight="1" x14ac:dyDescent="0.25">
      <c r="A6" s="920"/>
      <c r="B6" s="920"/>
      <c r="C6" s="920"/>
      <c r="D6" s="920"/>
      <c r="E6" s="920"/>
      <c r="F6" s="920"/>
      <c r="G6" s="920"/>
      <c r="H6" s="918"/>
      <c r="I6" s="920"/>
      <c r="J6" s="920"/>
      <c r="K6" s="920"/>
      <c r="L6" s="918"/>
      <c r="M6" s="920"/>
      <c r="N6" s="920"/>
      <c r="O6" s="920"/>
    </row>
    <row r="7" spans="1:17" x14ac:dyDescent="0.25">
      <c r="A7" s="64">
        <v>1</v>
      </c>
      <c r="B7" s="65" t="s">
        <v>7</v>
      </c>
      <c r="C7" s="66" t="s">
        <v>11</v>
      </c>
      <c r="D7" s="67">
        <v>7041</v>
      </c>
      <c r="E7" s="68">
        <v>9871121</v>
      </c>
      <c r="F7" s="68">
        <v>592267</v>
      </c>
      <c r="G7" s="68">
        <v>493556</v>
      </c>
      <c r="H7" s="69">
        <f>F7+G7</f>
        <v>1085823</v>
      </c>
      <c r="I7" s="68">
        <v>493556</v>
      </c>
      <c r="J7" s="68">
        <f>F7+G7+I7</f>
        <v>1579379</v>
      </c>
      <c r="K7" s="52">
        <v>7798186</v>
      </c>
      <c r="L7" s="70">
        <f>E7-H7</f>
        <v>8785298</v>
      </c>
      <c r="M7" s="71">
        <v>4410775</v>
      </c>
      <c r="N7" s="99">
        <v>42792</v>
      </c>
      <c r="O7" s="99"/>
    </row>
    <row r="8" spans="1:17" x14ac:dyDescent="0.25">
      <c r="A8" s="64">
        <v>2</v>
      </c>
      <c r="B8" s="65" t="s">
        <v>7</v>
      </c>
      <c r="C8" s="66" t="s">
        <v>11</v>
      </c>
      <c r="D8" s="67">
        <v>7041</v>
      </c>
      <c r="E8" s="68">
        <v>0</v>
      </c>
      <c r="F8" s="68">
        <v>0</v>
      </c>
      <c r="G8" s="68">
        <v>0</v>
      </c>
      <c r="H8" s="69">
        <f t="shared" ref="H8:H21" si="0">F8+G8</f>
        <v>0</v>
      </c>
      <c r="I8" s="68"/>
      <c r="J8" s="68"/>
      <c r="K8" s="52">
        <v>493556</v>
      </c>
      <c r="L8" s="70">
        <f t="shared" ref="L8:L21" si="1">E8-H8</f>
        <v>0</v>
      </c>
      <c r="M8" s="71">
        <v>7707724</v>
      </c>
      <c r="N8" s="99">
        <v>42814</v>
      </c>
      <c r="O8" s="99"/>
    </row>
    <row r="9" spans="1:17" x14ac:dyDescent="0.25">
      <c r="A9" s="64">
        <v>3</v>
      </c>
      <c r="B9" s="72" t="s">
        <v>10</v>
      </c>
      <c r="C9" s="66" t="s">
        <v>13</v>
      </c>
      <c r="D9" s="67">
        <v>7041</v>
      </c>
      <c r="E9" s="68">
        <v>9485898</v>
      </c>
      <c r="F9" s="68">
        <v>569154</v>
      </c>
      <c r="G9" s="68">
        <v>569154</v>
      </c>
      <c r="H9" s="69">
        <f t="shared" si="0"/>
        <v>1138308</v>
      </c>
      <c r="I9" s="68">
        <v>474295</v>
      </c>
      <c r="J9" s="68">
        <f t="shared" ref="J9:J10" si="2">F9+G9+I9</f>
        <v>1612603</v>
      </c>
      <c r="K9" s="52">
        <f t="shared" ref="K9:K10" si="3">E9-J9</f>
        <v>7873295</v>
      </c>
      <c r="L9" s="70">
        <f t="shared" si="1"/>
        <v>8347590</v>
      </c>
      <c r="M9" s="71">
        <v>4410824</v>
      </c>
      <c r="N9" s="99">
        <v>42817</v>
      </c>
      <c r="O9" s="99"/>
      <c r="Q9" s="5"/>
    </row>
    <row r="10" spans="1:17" x14ac:dyDescent="0.25">
      <c r="A10" s="64">
        <v>4</v>
      </c>
      <c r="B10" s="65" t="s">
        <v>14</v>
      </c>
      <c r="C10" s="66" t="s">
        <v>12</v>
      </c>
      <c r="D10" s="67">
        <v>7081</v>
      </c>
      <c r="E10" s="68">
        <v>14978253.83</v>
      </c>
      <c r="F10" s="68">
        <v>898695</v>
      </c>
      <c r="G10" s="68">
        <v>898695</v>
      </c>
      <c r="H10" s="69">
        <f t="shared" si="0"/>
        <v>1797390</v>
      </c>
      <c r="I10" s="68">
        <v>748913</v>
      </c>
      <c r="J10" s="68">
        <f t="shared" si="2"/>
        <v>2546303</v>
      </c>
      <c r="K10" s="52">
        <f t="shared" si="3"/>
        <v>12431950.83</v>
      </c>
      <c r="L10" s="70">
        <f t="shared" si="1"/>
        <v>13180863.83</v>
      </c>
      <c r="M10" s="71">
        <v>4410833</v>
      </c>
      <c r="N10" s="99">
        <v>42824</v>
      </c>
      <c r="O10" s="99"/>
    </row>
    <row r="11" spans="1:17" s="6" customFormat="1" ht="40.5" customHeight="1" x14ac:dyDescent="0.25">
      <c r="A11" s="73">
        <v>5</v>
      </c>
      <c r="B11" s="74" t="s">
        <v>21</v>
      </c>
      <c r="C11" s="75" t="s">
        <v>29</v>
      </c>
      <c r="D11" s="76">
        <v>4947</v>
      </c>
      <c r="E11" s="77">
        <v>3000000</v>
      </c>
      <c r="F11" s="78">
        <v>180000</v>
      </c>
      <c r="G11" s="78">
        <v>180000</v>
      </c>
      <c r="H11" s="79">
        <f t="shared" si="0"/>
        <v>360000</v>
      </c>
      <c r="I11" s="78">
        <v>0</v>
      </c>
      <c r="J11" s="78">
        <f>F11+G11</f>
        <v>360000</v>
      </c>
      <c r="K11" s="78">
        <v>2640000</v>
      </c>
      <c r="L11" s="80">
        <f t="shared" si="1"/>
        <v>2640000</v>
      </c>
      <c r="M11" s="81">
        <v>4410766</v>
      </c>
      <c r="N11" s="100">
        <v>42785</v>
      </c>
      <c r="O11" s="100"/>
    </row>
    <row r="12" spans="1:17" s="6" customFormat="1" x14ac:dyDescent="0.25">
      <c r="A12" s="64">
        <v>6</v>
      </c>
      <c r="B12" s="74" t="s">
        <v>23</v>
      </c>
      <c r="C12" s="48" t="s">
        <v>24</v>
      </c>
      <c r="D12" s="82">
        <v>7041</v>
      </c>
      <c r="E12" s="83">
        <v>14259856</v>
      </c>
      <c r="F12" s="78">
        <f>E12*6%</f>
        <v>855591.36</v>
      </c>
      <c r="G12" s="78">
        <f>E12*7%</f>
        <v>998189.92</v>
      </c>
      <c r="H12" s="69">
        <f t="shared" si="0"/>
        <v>1853781.28</v>
      </c>
      <c r="I12" s="78">
        <f>E12*5%</f>
        <v>712992.8</v>
      </c>
      <c r="J12" s="78">
        <f t="shared" ref="J12:J21" si="4">F12+G12+I12</f>
        <v>2566774.08</v>
      </c>
      <c r="K12" s="78">
        <v>11693082</v>
      </c>
      <c r="L12" s="70">
        <f t="shared" si="1"/>
        <v>12406074.720000001</v>
      </c>
      <c r="M12" s="81">
        <v>7010124</v>
      </c>
      <c r="N12" s="100">
        <v>42848</v>
      </c>
      <c r="O12" s="100"/>
    </row>
    <row r="13" spans="1:17" s="6" customFormat="1" x14ac:dyDescent="0.25">
      <c r="A13" s="64">
        <v>7</v>
      </c>
      <c r="B13" s="76" t="s">
        <v>27</v>
      </c>
      <c r="C13" s="84" t="s">
        <v>28</v>
      </c>
      <c r="D13" s="73">
        <v>7081</v>
      </c>
      <c r="E13" s="83">
        <v>4144654</v>
      </c>
      <c r="F13" s="78">
        <v>248679</v>
      </c>
      <c r="G13" s="78">
        <v>248679</v>
      </c>
      <c r="H13" s="69">
        <f t="shared" si="0"/>
        <v>497358</v>
      </c>
      <c r="I13" s="78">
        <v>207233</v>
      </c>
      <c r="J13" s="78">
        <f t="shared" si="4"/>
        <v>704591</v>
      </c>
      <c r="K13" s="78">
        <f t="shared" ref="K13:K21" si="5">E13-J13</f>
        <v>3440063</v>
      </c>
      <c r="L13" s="70">
        <f t="shared" si="1"/>
        <v>3647296</v>
      </c>
      <c r="M13" s="81">
        <v>7010164</v>
      </c>
      <c r="N13" s="100">
        <v>42879</v>
      </c>
      <c r="O13" s="100"/>
    </row>
    <row r="14" spans="1:17" s="6" customFormat="1" ht="25.5" x14ac:dyDescent="0.25">
      <c r="A14" s="64">
        <v>8</v>
      </c>
      <c r="B14" s="85" t="s">
        <v>30</v>
      </c>
      <c r="C14" s="84" t="s">
        <v>31</v>
      </c>
      <c r="D14" s="73">
        <v>7081</v>
      </c>
      <c r="E14" s="83">
        <v>9280540</v>
      </c>
      <c r="F14" s="78">
        <v>556833</v>
      </c>
      <c r="G14" s="78">
        <v>556832</v>
      </c>
      <c r="H14" s="79">
        <f t="shared" si="0"/>
        <v>1113665</v>
      </c>
      <c r="I14" s="78">
        <v>464027</v>
      </c>
      <c r="J14" s="78">
        <f t="shared" si="4"/>
        <v>1577692</v>
      </c>
      <c r="K14" s="78">
        <f t="shared" si="5"/>
        <v>7702848</v>
      </c>
      <c r="L14" s="80">
        <f t="shared" si="1"/>
        <v>8166875</v>
      </c>
      <c r="M14" s="81">
        <v>7010165</v>
      </c>
      <c r="N14" s="100">
        <v>42880</v>
      </c>
      <c r="O14" s="100"/>
    </row>
    <row r="15" spans="1:17" s="6" customFormat="1" ht="38.25" x14ac:dyDescent="0.25">
      <c r="A15" s="73">
        <v>9</v>
      </c>
      <c r="B15" s="85" t="s">
        <v>34</v>
      </c>
      <c r="C15" s="84" t="s">
        <v>33</v>
      </c>
      <c r="D15" s="73">
        <v>7041</v>
      </c>
      <c r="E15" s="83">
        <v>10328340</v>
      </c>
      <c r="F15" s="78">
        <v>619701</v>
      </c>
      <c r="G15" s="78">
        <v>619700</v>
      </c>
      <c r="H15" s="79">
        <f t="shared" si="0"/>
        <v>1239401</v>
      </c>
      <c r="I15" s="78">
        <v>516417</v>
      </c>
      <c r="J15" s="78">
        <f t="shared" si="4"/>
        <v>1755818</v>
      </c>
      <c r="K15" s="78">
        <f t="shared" si="5"/>
        <v>8572522</v>
      </c>
      <c r="L15" s="80">
        <f t="shared" si="1"/>
        <v>9088939</v>
      </c>
      <c r="M15" s="81">
        <v>7010170</v>
      </c>
      <c r="N15" s="100">
        <v>42883</v>
      </c>
      <c r="O15" s="100"/>
    </row>
    <row r="16" spans="1:17" s="6" customFormat="1" x14ac:dyDescent="0.25">
      <c r="A16" s="73">
        <v>10</v>
      </c>
      <c r="B16" s="85" t="s">
        <v>7</v>
      </c>
      <c r="C16" s="84" t="s">
        <v>11</v>
      </c>
      <c r="D16" s="73">
        <v>7041</v>
      </c>
      <c r="E16" s="83">
        <v>4262665.3499999996</v>
      </c>
      <c r="F16" s="78">
        <v>255759.92</v>
      </c>
      <c r="G16" s="78">
        <v>213133.26</v>
      </c>
      <c r="H16" s="79">
        <f t="shared" si="0"/>
        <v>468893.18000000005</v>
      </c>
      <c r="I16" s="78">
        <v>213133.26</v>
      </c>
      <c r="J16" s="78">
        <f t="shared" si="4"/>
        <v>682026.44000000006</v>
      </c>
      <c r="K16" s="78">
        <f t="shared" si="5"/>
        <v>3580638.9099999997</v>
      </c>
      <c r="L16" s="80">
        <f t="shared" si="1"/>
        <v>3793772.1699999995</v>
      </c>
      <c r="M16" s="81">
        <v>1930082</v>
      </c>
      <c r="N16" s="100">
        <v>42901</v>
      </c>
      <c r="O16" s="100"/>
    </row>
    <row r="17" spans="1:15" s="7" customFormat="1" x14ac:dyDescent="0.25">
      <c r="A17" s="86">
        <v>11</v>
      </c>
      <c r="B17" s="87" t="s">
        <v>23</v>
      </c>
      <c r="C17" s="88" t="s">
        <v>39</v>
      </c>
      <c r="D17" s="86">
        <v>7041</v>
      </c>
      <c r="E17" s="89">
        <v>12499297</v>
      </c>
      <c r="F17" s="90">
        <v>749957.83</v>
      </c>
      <c r="G17" s="90">
        <v>874950.79</v>
      </c>
      <c r="H17" s="91">
        <f t="shared" si="0"/>
        <v>1624908.62</v>
      </c>
      <c r="I17" s="90">
        <v>499971.88</v>
      </c>
      <c r="J17" s="90">
        <f t="shared" si="4"/>
        <v>2124880.5</v>
      </c>
      <c r="K17" s="90">
        <f t="shared" si="5"/>
        <v>10374416.5</v>
      </c>
      <c r="L17" s="92">
        <f>K17+I17</f>
        <v>10874388.380000001</v>
      </c>
      <c r="M17" s="93">
        <v>1930085</v>
      </c>
      <c r="N17" s="101">
        <v>42904</v>
      </c>
      <c r="O17" s="101"/>
    </row>
    <row r="18" spans="1:15" s="6" customFormat="1" x14ac:dyDescent="0.25">
      <c r="A18" s="73">
        <v>12</v>
      </c>
      <c r="B18" s="74" t="s">
        <v>23</v>
      </c>
      <c r="C18" s="84" t="s">
        <v>24</v>
      </c>
      <c r="D18" s="73">
        <v>7041</v>
      </c>
      <c r="E18" s="83">
        <v>2555298.56</v>
      </c>
      <c r="F18" s="78">
        <v>153317.91</v>
      </c>
      <c r="G18" s="78">
        <v>178870.89</v>
      </c>
      <c r="H18" s="79">
        <f t="shared" si="0"/>
        <v>332188.80000000005</v>
      </c>
      <c r="I18" s="78">
        <v>127764.92</v>
      </c>
      <c r="J18" s="78">
        <f t="shared" si="4"/>
        <v>459953.72000000003</v>
      </c>
      <c r="K18" s="78">
        <f t="shared" si="5"/>
        <v>2095344.84</v>
      </c>
      <c r="L18" s="80">
        <f t="shared" si="1"/>
        <v>2223109.7599999998</v>
      </c>
      <c r="M18" s="81">
        <v>1930087</v>
      </c>
      <c r="N18" s="102">
        <v>42905</v>
      </c>
      <c r="O18" s="102"/>
    </row>
    <row r="19" spans="1:15" s="7" customFormat="1" x14ac:dyDescent="0.25">
      <c r="A19" s="86">
        <v>13</v>
      </c>
      <c r="B19" s="87" t="s">
        <v>10</v>
      </c>
      <c r="C19" s="94" t="s">
        <v>13</v>
      </c>
      <c r="D19" s="86">
        <v>7041</v>
      </c>
      <c r="E19" s="89">
        <v>967951</v>
      </c>
      <c r="F19" s="90">
        <v>58077</v>
      </c>
      <c r="G19" s="90">
        <v>58077</v>
      </c>
      <c r="H19" s="91">
        <f t="shared" si="0"/>
        <v>116154</v>
      </c>
      <c r="I19" s="90">
        <v>48398</v>
      </c>
      <c r="J19" s="90">
        <f t="shared" si="4"/>
        <v>164552</v>
      </c>
      <c r="K19" s="90">
        <f t="shared" si="5"/>
        <v>803399</v>
      </c>
      <c r="L19" s="92">
        <f t="shared" si="1"/>
        <v>851797</v>
      </c>
      <c r="M19" s="93">
        <v>1930091</v>
      </c>
      <c r="N19" s="101">
        <v>42906</v>
      </c>
      <c r="O19" s="101"/>
    </row>
    <row r="20" spans="1:15" s="6" customFormat="1" x14ac:dyDescent="0.25">
      <c r="A20" s="73">
        <v>14</v>
      </c>
      <c r="B20" s="74" t="s">
        <v>14</v>
      </c>
      <c r="C20" s="48" t="s">
        <v>12</v>
      </c>
      <c r="D20" s="73">
        <v>7081</v>
      </c>
      <c r="E20" s="83">
        <v>5287458</v>
      </c>
      <c r="F20" s="78">
        <v>317247</v>
      </c>
      <c r="G20" s="78">
        <v>317248</v>
      </c>
      <c r="H20" s="79">
        <f t="shared" si="0"/>
        <v>634495</v>
      </c>
      <c r="I20" s="78">
        <v>264373</v>
      </c>
      <c r="J20" s="78">
        <f t="shared" si="4"/>
        <v>898868</v>
      </c>
      <c r="K20" s="78">
        <f t="shared" si="5"/>
        <v>4388590</v>
      </c>
      <c r="L20" s="80">
        <f t="shared" si="1"/>
        <v>4652963</v>
      </c>
      <c r="M20" s="81">
        <v>1930095</v>
      </c>
      <c r="N20" s="100">
        <v>42907</v>
      </c>
      <c r="O20" s="100"/>
    </row>
    <row r="21" spans="1:15" s="6" customFormat="1" ht="38.25" x14ac:dyDescent="0.25">
      <c r="A21" s="73">
        <v>15</v>
      </c>
      <c r="B21" s="74" t="s">
        <v>21</v>
      </c>
      <c r="C21" s="75" t="s">
        <v>29</v>
      </c>
      <c r="D21" s="73">
        <v>4947</v>
      </c>
      <c r="E21" s="83">
        <v>2969931.08</v>
      </c>
      <c r="F21" s="78">
        <v>178196</v>
      </c>
      <c r="G21" s="78">
        <v>178196</v>
      </c>
      <c r="H21" s="79">
        <f t="shared" si="0"/>
        <v>356392</v>
      </c>
      <c r="I21" s="78">
        <v>596993</v>
      </c>
      <c r="J21" s="78">
        <f t="shared" si="4"/>
        <v>953385</v>
      </c>
      <c r="K21" s="78">
        <f t="shared" si="5"/>
        <v>2016546.08</v>
      </c>
      <c r="L21" s="80">
        <f t="shared" si="1"/>
        <v>2613539.08</v>
      </c>
      <c r="M21" s="81">
        <v>1930096</v>
      </c>
      <c r="N21" s="100">
        <v>42907</v>
      </c>
      <c r="O21" s="100"/>
    </row>
    <row r="22" spans="1:15" s="6" customFormat="1" x14ac:dyDescent="0.25">
      <c r="A22" s="73">
        <v>16</v>
      </c>
      <c r="B22" s="74" t="s">
        <v>61</v>
      </c>
      <c r="C22" s="150"/>
      <c r="D22" s="112">
        <v>4840</v>
      </c>
      <c r="E22" s="151"/>
      <c r="F22" s="152"/>
      <c r="G22" s="152"/>
      <c r="H22" s="153"/>
      <c r="I22" s="152"/>
      <c r="J22" s="152"/>
      <c r="K22" s="152">
        <v>34904925</v>
      </c>
      <c r="L22" s="154"/>
      <c r="M22" s="81"/>
      <c r="N22" s="100"/>
      <c r="O22" s="100"/>
    </row>
    <row r="23" spans="1:15" s="6" customFormat="1" x14ac:dyDescent="0.25">
      <c r="A23" s="43"/>
      <c r="B23" s="44"/>
      <c r="C23" s="45" t="s">
        <v>25</v>
      </c>
      <c r="D23" s="45"/>
      <c r="E23" s="46">
        <f>SUM(E7:E21)</f>
        <v>103891263.81999999</v>
      </c>
      <c r="F23" s="46">
        <f t="shared" ref="F23:L23" si="6">SUM(F7:F21)</f>
        <v>6233476.0199999996</v>
      </c>
      <c r="G23" s="46">
        <f t="shared" si="6"/>
        <v>6385281.8599999994</v>
      </c>
      <c r="H23" s="47">
        <f t="shared" si="6"/>
        <v>12618757.880000003</v>
      </c>
      <c r="I23" s="46">
        <f t="shared" si="6"/>
        <v>5368067.8599999994</v>
      </c>
      <c r="J23" s="46">
        <f t="shared" si="6"/>
        <v>17986825.740000002</v>
      </c>
      <c r="K23" s="155">
        <f>SUM(K7:K22)</f>
        <v>120809363.16</v>
      </c>
      <c r="L23" s="47">
        <f t="shared" si="6"/>
        <v>91272505.939999998</v>
      </c>
      <c r="M23" s="51"/>
      <c r="N23" s="51"/>
      <c r="O23" s="128"/>
    </row>
    <row r="24" spans="1:15" s="6" customFormat="1" ht="27.75" customHeight="1" x14ac:dyDescent="0.25">
      <c r="A24" s="43"/>
      <c r="B24" s="44"/>
      <c r="C24" s="44"/>
      <c r="D24" s="44"/>
      <c r="E24" s="8"/>
      <c r="F24" s="44"/>
      <c r="G24" s="44"/>
      <c r="H24" s="44"/>
      <c r="I24" s="44"/>
      <c r="J24" s="44"/>
      <c r="K24" s="44"/>
      <c r="L24" s="44"/>
      <c r="M24" s="44"/>
      <c r="N24" s="44"/>
    </row>
    <row r="25" spans="1:15" s="6" customFormat="1" ht="18.75" customHeight="1" x14ac:dyDescent="0.25">
      <c r="A25" s="43"/>
      <c r="B25" s="44"/>
      <c r="C25" s="62"/>
      <c r="D25" s="44"/>
      <c r="E25" s="8"/>
      <c r="F25" s="44"/>
      <c r="G25" s="44"/>
      <c r="H25" s="44"/>
      <c r="I25" s="44"/>
      <c r="J25" s="44"/>
      <c r="K25" s="44"/>
      <c r="L25" s="44"/>
      <c r="M25" s="44"/>
      <c r="N25" s="44"/>
    </row>
    <row r="26" spans="1:15" s="6" customFormat="1" ht="18.75" customHeight="1" x14ac:dyDescent="0.25">
      <c r="A26" s="43"/>
      <c r="B26" s="48" t="s">
        <v>22</v>
      </c>
      <c r="C26" s="44"/>
      <c r="D26" s="44"/>
      <c r="E26" s="44"/>
      <c r="F26" s="44"/>
      <c r="G26" s="44"/>
      <c r="H26" s="44"/>
      <c r="I26" s="44"/>
      <c r="J26" s="8"/>
      <c r="K26" s="44"/>
      <c r="L26" s="44"/>
      <c r="M26" s="44"/>
      <c r="N26" s="44"/>
    </row>
    <row r="27" spans="1:15" s="6" customFormat="1" x14ac:dyDescent="0.25">
      <c r="A27" s="43"/>
      <c r="B27" s="51" t="s">
        <v>16</v>
      </c>
      <c r="C27" s="52">
        <f>F23</f>
        <v>6233476.0199999996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</row>
    <row r="28" spans="1:15" s="6" customFormat="1" x14ac:dyDescent="0.25">
      <c r="A28" s="43"/>
      <c r="B28" s="51" t="s">
        <v>17</v>
      </c>
      <c r="C28" s="52">
        <f>G23</f>
        <v>6385281.8599999994</v>
      </c>
      <c r="D28" s="44"/>
      <c r="E28" s="44"/>
      <c r="F28" s="44"/>
      <c r="G28" s="44"/>
      <c r="H28" s="44"/>
      <c r="I28" s="44"/>
      <c r="J28" s="8"/>
      <c r="K28" s="44"/>
      <c r="L28" s="44"/>
      <c r="M28" s="44"/>
      <c r="N28" s="44"/>
    </row>
    <row r="29" spans="1:15" s="6" customFormat="1" x14ac:dyDescent="0.25">
      <c r="A29" s="43"/>
      <c r="B29" s="48" t="s">
        <v>15</v>
      </c>
      <c r="C29" s="56">
        <f>SUM(C27:C28)</f>
        <v>12618757.879999999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</row>
    <row r="30" spans="1:15" s="6" customFormat="1" x14ac:dyDescent="0.25">
      <c r="A30" s="43"/>
      <c r="B30" s="51" t="s">
        <v>62</v>
      </c>
      <c r="C30" s="56">
        <f>L23</f>
        <v>91272505.939999998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s="6" customFormat="1" x14ac:dyDescent="0.25">
      <c r="A31" s="43"/>
      <c r="B31" s="51" t="s">
        <v>63</v>
      </c>
      <c r="C31" s="56">
        <f>K22</f>
        <v>34904925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s="6" customFormat="1" x14ac:dyDescent="0.25">
      <c r="A32" s="43"/>
      <c r="B32" s="48" t="s">
        <v>38</v>
      </c>
      <c r="C32" s="56">
        <f>SUM(C30:C31)</f>
        <v>126177430.94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spans="1:8" s="6" customFormat="1" x14ac:dyDescent="0.25">
      <c r="A33" s="1"/>
    </row>
    <row r="34" spans="1:8" s="6" customFormat="1" x14ac:dyDescent="0.25">
      <c r="A34" s="1"/>
    </row>
    <row r="35" spans="1:8" s="6" customFormat="1" x14ac:dyDescent="0.25">
      <c r="A35" s="1"/>
    </row>
    <row r="36" spans="1:8" s="6" customFormat="1" x14ac:dyDescent="0.25">
      <c r="A36" s="1"/>
    </row>
    <row r="37" spans="1:8" s="6" customFormat="1" x14ac:dyDescent="0.25">
      <c r="A37" s="1"/>
    </row>
    <row r="38" spans="1:8" s="6" customFormat="1" ht="285" customHeight="1" x14ac:dyDescent="0.25">
      <c r="A38" s="1"/>
    </row>
    <row r="39" spans="1:8" x14ac:dyDescent="0.25">
      <c r="H39" s="2"/>
    </row>
    <row r="40" spans="1:8" x14ac:dyDescent="0.25">
      <c r="H40" s="2"/>
    </row>
    <row r="41" spans="1:8" x14ac:dyDescent="0.25">
      <c r="H41" s="2"/>
    </row>
    <row r="42" spans="1:8" x14ac:dyDescent="0.25">
      <c r="H42" s="2"/>
    </row>
    <row r="43" spans="1:8" x14ac:dyDescent="0.25">
      <c r="H43" s="2"/>
    </row>
    <row r="44" spans="1:8" x14ac:dyDescent="0.25">
      <c r="H44" s="2"/>
    </row>
  </sheetData>
  <mergeCells count="18">
    <mergeCell ref="B1:O1"/>
    <mergeCell ref="B2:O2"/>
    <mergeCell ref="M4:M6"/>
    <mergeCell ref="N4:N6"/>
    <mergeCell ref="O4:O6"/>
    <mergeCell ref="A4:A6"/>
    <mergeCell ref="B4:B6"/>
    <mergeCell ref="C4:C6"/>
    <mergeCell ref="D4:D6"/>
    <mergeCell ref="E4:L4"/>
    <mergeCell ref="K5:K6"/>
    <mergeCell ref="L5:L6"/>
    <mergeCell ref="E5:E6"/>
    <mergeCell ref="F5:F6"/>
    <mergeCell ref="G5:G6"/>
    <mergeCell ref="H5:H6"/>
    <mergeCell ref="I5:I6"/>
    <mergeCell ref="J5:J6"/>
  </mergeCells>
  <printOptions horizontalCentered="1"/>
  <pageMargins left="0" right="0" top="0" bottom="0" header="0.3" footer="0.3"/>
  <pageSetup paperSize="9" scale="75" orientation="landscape" r:id="rId1"/>
  <headerFooter differentFirst="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8" sqref="A8:XFD8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6.28515625" style="2" customWidth="1"/>
    <col min="5" max="6" width="14" style="2" customWidth="1"/>
    <col min="7" max="7" width="13.28515625" style="2" customWidth="1"/>
    <col min="8" max="8" width="13.42578125" style="11" customWidth="1"/>
    <col min="9" max="9" width="12.28515625" style="2" customWidth="1"/>
    <col min="10" max="10" width="15.28515625" style="2" customWidth="1"/>
    <col min="11" max="11" width="14.5703125" style="2" customWidth="1"/>
    <col min="12" max="12" width="14.28515625" style="11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4" ht="59.25" customHeight="1" x14ac:dyDescent="0.25">
      <c r="A1" s="1"/>
      <c r="B1" s="915" t="s">
        <v>0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</row>
    <row r="2" spans="1:14" ht="18" customHeight="1" x14ac:dyDescent="0.25">
      <c r="A2" s="3"/>
      <c r="B2" s="916" t="s">
        <v>50</v>
      </c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</row>
    <row r="3" spans="1:14" ht="34.5" customHeight="1" x14ac:dyDescent="0.25">
      <c r="A3" s="18" t="s">
        <v>4</v>
      </c>
      <c r="B3" s="19" t="s">
        <v>5</v>
      </c>
      <c r="C3" s="19" t="s">
        <v>6</v>
      </c>
      <c r="D3" s="19" t="s">
        <v>32</v>
      </c>
      <c r="E3" s="20" t="s">
        <v>1</v>
      </c>
      <c r="F3" s="20" t="s">
        <v>3</v>
      </c>
      <c r="G3" s="20" t="s">
        <v>18</v>
      </c>
      <c r="H3" s="21" t="s">
        <v>37</v>
      </c>
      <c r="I3" s="20" t="s">
        <v>8</v>
      </c>
      <c r="J3" s="20" t="s">
        <v>9</v>
      </c>
      <c r="K3" s="20" t="s">
        <v>19</v>
      </c>
      <c r="L3" s="21" t="s">
        <v>38</v>
      </c>
      <c r="M3" s="20" t="s">
        <v>20</v>
      </c>
      <c r="N3" s="20" t="s">
        <v>2</v>
      </c>
    </row>
    <row r="4" spans="1:14" s="15" customFormat="1" x14ac:dyDescent="0.25">
      <c r="A4" s="22">
        <v>1</v>
      </c>
      <c r="B4" s="23" t="s">
        <v>14</v>
      </c>
      <c r="C4" s="24" t="s">
        <v>12</v>
      </c>
      <c r="D4" s="25">
        <v>7081</v>
      </c>
      <c r="E4" s="26">
        <v>7238960.8200000003</v>
      </c>
      <c r="F4" s="26">
        <v>434337.65</v>
      </c>
      <c r="G4" s="26">
        <v>434337.65</v>
      </c>
      <c r="H4" s="27">
        <f t="shared" ref="H4" si="0">F4+G4</f>
        <v>868675.3</v>
      </c>
      <c r="I4" s="26">
        <v>361948.04</v>
      </c>
      <c r="J4" s="26">
        <f t="shared" ref="J4" si="1">F4+G4+I4</f>
        <v>1230623.3400000001</v>
      </c>
      <c r="K4" s="28">
        <v>6008337.4800000004</v>
      </c>
      <c r="L4" s="29">
        <f t="shared" ref="L4" si="2">E4-H4</f>
        <v>6370285.5200000005</v>
      </c>
      <c r="M4" s="30">
        <v>2875510</v>
      </c>
      <c r="N4" s="31">
        <v>43072</v>
      </c>
    </row>
    <row r="5" spans="1:14" s="15" customFormat="1" x14ac:dyDescent="0.25">
      <c r="A5" s="22">
        <v>2</v>
      </c>
      <c r="B5" s="32" t="s">
        <v>51</v>
      </c>
      <c r="C5" s="24" t="s">
        <v>39</v>
      </c>
      <c r="D5" s="33">
        <v>7041</v>
      </c>
      <c r="E5" s="34">
        <v>9586696.2400000002</v>
      </c>
      <c r="F5" s="34">
        <v>575201.77</v>
      </c>
      <c r="G5" s="34">
        <v>671068.74</v>
      </c>
      <c r="H5" s="27">
        <f t="shared" ref="H5:H8" si="3">F5+G5</f>
        <v>1246270.51</v>
      </c>
      <c r="I5" s="34">
        <v>479334.81</v>
      </c>
      <c r="J5" s="26">
        <f t="shared" ref="J5:J8" si="4">F5+G5+I5</f>
        <v>1725605.32</v>
      </c>
      <c r="K5" s="35">
        <v>7861090.9199999999</v>
      </c>
      <c r="L5" s="29">
        <f t="shared" ref="L5:L8" si="5">E5-H5</f>
        <v>8340425.7300000004</v>
      </c>
      <c r="M5" s="30">
        <v>2875528</v>
      </c>
      <c r="N5" s="31">
        <v>43083</v>
      </c>
    </row>
    <row r="6" spans="1:14" ht="26.25" x14ac:dyDescent="0.25">
      <c r="A6" s="22">
        <v>3</v>
      </c>
      <c r="B6" s="23" t="s">
        <v>14</v>
      </c>
      <c r="C6" s="103" t="s">
        <v>52</v>
      </c>
      <c r="D6" s="25">
        <v>7081</v>
      </c>
      <c r="E6" s="26">
        <v>8142995.5</v>
      </c>
      <c r="F6" s="26">
        <v>488579.73</v>
      </c>
      <c r="G6" s="26">
        <v>488579.73</v>
      </c>
      <c r="H6" s="27">
        <f t="shared" si="3"/>
        <v>977159.46</v>
      </c>
      <c r="I6" s="26">
        <v>407149.78</v>
      </c>
      <c r="J6" s="26">
        <f t="shared" si="4"/>
        <v>1384309.24</v>
      </c>
      <c r="K6" s="28">
        <v>6758686.2599999998</v>
      </c>
      <c r="L6" s="29">
        <f t="shared" si="5"/>
        <v>7165836.04</v>
      </c>
      <c r="M6" s="30">
        <v>2875552</v>
      </c>
      <c r="N6" s="31">
        <v>43104</v>
      </c>
    </row>
    <row r="7" spans="1:14" ht="26.25" x14ac:dyDescent="0.25">
      <c r="A7" s="22">
        <v>4</v>
      </c>
      <c r="B7" s="32" t="s">
        <v>53</v>
      </c>
      <c r="C7" s="103" t="s">
        <v>54</v>
      </c>
      <c r="D7" s="33">
        <v>7081</v>
      </c>
      <c r="E7" s="34">
        <v>9771138.6500000004</v>
      </c>
      <c r="F7" s="34">
        <v>586268.31000000006</v>
      </c>
      <c r="G7" s="34">
        <v>683979.71</v>
      </c>
      <c r="H7" s="27">
        <f t="shared" si="3"/>
        <v>1270248.02</v>
      </c>
      <c r="I7" s="34">
        <v>488556.93</v>
      </c>
      <c r="J7" s="26">
        <f t="shared" si="4"/>
        <v>1758804.95</v>
      </c>
      <c r="K7" s="35">
        <v>8012333.6900000004</v>
      </c>
      <c r="L7" s="29">
        <f t="shared" si="5"/>
        <v>8500890.6300000008</v>
      </c>
      <c r="M7" s="30">
        <v>2875562</v>
      </c>
      <c r="N7" s="31">
        <v>43109</v>
      </c>
    </row>
    <row r="8" spans="1:14" ht="26.25" x14ac:dyDescent="0.25">
      <c r="A8" s="22">
        <v>5</v>
      </c>
      <c r="B8" s="32" t="s">
        <v>64</v>
      </c>
      <c r="C8" s="103" t="s">
        <v>65</v>
      </c>
      <c r="D8" s="33">
        <v>7081</v>
      </c>
      <c r="E8" s="34">
        <v>10845170.050000001</v>
      </c>
      <c r="F8" s="34">
        <v>650710.21</v>
      </c>
      <c r="G8" s="34">
        <v>650710.19999999995</v>
      </c>
      <c r="H8" s="156">
        <f t="shared" si="3"/>
        <v>1301420.4099999999</v>
      </c>
      <c r="I8" s="34">
        <v>542258.5</v>
      </c>
      <c r="J8" s="34">
        <f t="shared" si="4"/>
        <v>1843678.91</v>
      </c>
      <c r="K8" s="35">
        <v>9001491.1400000006</v>
      </c>
      <c r="L8" s="157">
        <f t="shared" si="5"/>
        <v>9543749.6400000006</v>
      </c>
      <c r="M8" s="30">
        <v>2815577</v>
      </c>
      <c r="N8" s="31">
        <v>43121</v>
      </c>
    </row>
    <row r="9" spans="1:14" x14ac:dyDescent="0.25">
      <c r="A9" s="159"/>
      <c r="B9" s="160"/>
      <c r="C9" s="158"/>
      <c r="D9" s="36"/>
      <c r="E9" s="37"/>
      <c r="F9" s="37"/>
      <c r="G9" s="37"/>
      <c r="H9" s="38"/>
      <c r="I9" s="37"/>
      <c r="J9" s="37"/>
      <c r="K9" s="39"/>
      <c r="L9" s="40"/>
      <c r="M9" s="41"/>
      <c r="N9" s="42"/>
    </row>
    <row r="10" spans="1:14" s="6" customFormat="1" x14ac:dyDescent="0.25">
      <c r="A10" s="43"/>
      <c r="B10" s="44"/>
      <c r="C10" s="45" t="s">
        <v>25</v>
      </c>
      <c r="D10" s="45"/>
      <c r="E10" s="46">
        <f t="shared" ref="E10:L10" si="6">SUM(E4:E9)</f>
        <v>45584961.260000005</v>
      </c>
      <c r="F10" s="46">
        <f t="shared" si="6"/>
        <v>2735097.67</v>
      </c>
      <c r="G10" s="46">
        <f t="shared" si="6"/>
        <v>2928676.0300000003</v>
      </c>
      <c r="H10" s="47">
        <f t="shared" si="6"/>
        <v>5663773.7000000002</v>
      </c>
      <c r="I10" s="46">
        <f t="shared" si="6"/>
        <v>2279248.0599999996</v>
      </c>
      <c r="J10" s="46">
        <f t="shared" si="6"/>
        <v>7943021.7600000007</v>
      </c>
      <c r="K10" s="46">
        <f t="shared" si="6"/>
        <v>37641939.490000002</v>
      </c>
      <c r="L10" s="47">
        <f t="shared" si="6"/>
        <v>39921187.560000002</v>
      </c>
      <c r="M10" s="44"/>
      <c r="N10" s="44"/>
    </row>
    <row r="11" spans="1:14" s="6" customFormat="1" x14ac:dyDescent="0.25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</row>
    <row r="12" spans="1:14" s="6" customFormat="1" x14ac:dyDescent="0.25">
      <c r="A12" s="43"/>
      <c r="B12" s="48" t="s">
        <v>22</v>
      </c>
      <c r="C12" s="44"/>
      <c r="D12" s="44"/>
      <c r="E12" s="44"/>
      <c r="F12" s="44"/>
      <c r="G12" s="44"/>
      <c r="H12" s="44"/>
      <c r="I12" s="49"/>
      <c r="J12" s="50"/>
      <c r="K12" s="49"/>
      <c r="L12" s="44"/>
      <c r="M12" s="8"/>
      <c r="N12" s="44"/>
    </row>
    <row r="13" spans="1:14" s="6" customFormat="1" x14ac:dyDescent="0.25">
      <c r="A13" s="43"/>
      <c r="B13" s="51" t="s">
        <v>16</v>
      </c>
      <c r="C13" s="52">
        <f>J10</f>
        <v>7943021.7600000007</v>
      </c>
      <c r="D13" s="53"/>
      <c r="E13" s="44"/>
      <c r="F13" s="44"/>
      <c r="G13" s="8"/>
      <c r="H13" s="44"/>
      <c r="I13" s="54"/>
      <c r="J13" s="54"/>
      <c r="K13" s="55"/>
      <c r="L13" s="8"/>
      <c r="M13" s="44"/>
      <c r="N13" s="44"/>
    </row>
    <row r="14" spans="1:14" s="6" customFormat="1" x14ac:dyDescent="0.25">
      <c r="A14" s="43"/>
      <c r="B14" s="51" t="s">
        <v>17</v>
      </c>
      <c r="C14" s="52">
        <f>G10</f>
        <v>2928676.0300000003</v>
      </c>
      <c r="D14" s="53"/>
      <c r="E14" s="44"/>
      <c r="F14" s="8"/>
      <c r="G14" s="8"/>
      <c r="H14" s="8"/>
      <c r="I14" s="54"/>
      <c r="J14" s="55"/>
      <c r="K14" s="55"/>
      <c r="L14" s="8"/>
      <c r="M14" s="44"/>
      <c r="N14" s="44"/>
    </row>
    <row r="15" spans="1:14" s="6" customFormat="1" x14ac:dyDescent="0.25">
      <c r="A15" s="43"/>
      <c r="B15" s="48" t="s">
        <v>15</v>
      </c>
      <c r="C15" s="56">
        <f>SUM(C13:C14)</f>
        <v>10871697.790000001</v>
      </c>
      <c r="D15" s="57"/>
      <c r="E15" s="8"/>
      <c r="F15" s="44"/>
      <c r="G15" s="8"/>
      <c r="H15" s="8"/>
      <c r="I15" s="55"/>
      <c r="J15" s="55"/>
      <c r="K15" s="55"/>
      <c r="L15" s="8"/>
      <c r="M15" s="44"/>
      <c r="N15" s="44"/>
    </row>
    <row r="16" spans="1:14" s="6" customFormat="1" x14ac:dyDescent="0.25">
      <c r="A16" s="43"/>
      <c r="B16" s="48" t="s">
        <v>35</v>
      </c>
      <c r="C16" s="56">
        <f>E10</f>
        <v>45584961.260000005</v>
      </c>
      <c r="D16" s="57"/>
      <c r="E16" s="44"/>
      <c r="F16" s="8"/>
      <c r="G16" s="44"/>
      <c r="H16" s="58"/>
      <c r="I16" s="59"/>
      <c r="J16" s="59"/>
      <c r="K16" s="60"/>
      <c r="L16" s="44"/>
      <c r="M16" s="44"/>
      <c r="N16" s="44"/>
    </row>
    <row r="17" spans="1:14" s="6" customFormat="1" x14ac:dyDescent="0.25">
      <c r="A17" s="43"/>
      <c r="B17" s="48" t="s">
        <v>26</v>
      </c>
      <c r="C17" s="61">
        <f>L10</f>
        <v>39921187.560000002</v>
      </c>
      <c r="D17" s="62"/>
      <c r="E17" s="44" t="s">
        <v>49</v>
      </c>
      <c r="F17" s="44"/>
      <c r="G17" s="44"/>
      <c r="H17" s="44"/>
      <c r="I17" s="55"/>
      <c r="J17" s="63"/>
      <c r="K17" s="55"/>
      <c r="L17" s="8"/>
      <c r="M17" s="44"/>
      <c r="N17" s="44"/>
    </row>
    <row r="18" spans="1:14" s="6" customFormat="1" x14ac:dyDescent="0.25">
      <c r="A18" s="1"/>
      <c r="C18" s="9"/>
      <c r="D18" s="9"/>
      <c r="I18" s="12"/>
      <c r="J18" s="13"/>
      <c r="K18" s="14"/>
    </row>
    <row r="19" spans="1:14" s="6" customFormat="1" x14ac:dyDescent="0.25">
      <c r="A19" s="1"/>
      <c r="C19" s="10"/>
      <c r="E19" s="9"/>
    </row>
    <row r="20" spans="1:14" s="6" customFormat="1" x14ac:dyDescent="0.25">
      <c r="A20" s="1"/>
    </row>
    <row r="21" spans="1:14" s="6" customFormat="1" x14ac:dyDescent="0.25">
      <c r="A21" s="1"/>
    </row>
    <row r="22" spans="1:14" s="6" customFormat="1" x14ac:dyDescent="0.25">
      <c r="A22" s="1"/>
    </row>
    <row r="23" spans="1:14" s="6" customFormat="1" x14ac:dyDescent="0.25">
      <c r="A23" s="1"/>
    </row>
    <row r="24" spans="1:14" s="6" customFormat="1" x14ac:dyDescent="0.25">
      <c r="A24" s="1"/>
    </row>
    <row r="25" spans="1:14" s="6" customFormat="1" x14ac:dyDescent="0.25">
      <c r="A25" s="1"/>
    </row>
    <row r="26" spans="1:14" s="6" customFormat="1" x14ac:dyDescent="0.25">
      <c r="A26" s="1"/>
    </row>
    <row r="27" spans="1:14" s="6" customFormat="1" x14ac:dyDescent="0.25">
      <c r="A27" s="1"/>
    </row>
    <row r="28" spans="1:14" s="6" customFormat="1" x14ac:dyDescent="0.25">
      <c r="A28" s="1"/>
    </row>
    <row r="29" spans="1:14" s="6" customFormat="1" x14ac:dyDescent="0.25">
      <c r="A29" s="1"/>
    </row>
    <row r="30" spans="1:14" s="6" customFormat="1" x14ac:dyDescent="0.25">
      <c r="A30" s="1"/>
    </row>
    <row r="31" spans="1:14" s="6" customFormat="1" x14ac:dyDescent="0.25">
      <c r="A31" s="1"/>
    </row>
    <row r="32" spans="1:14" x14ac:dyDescent="0.25">
      <c r="A32" s="1"/>
      <c r="H32" s="2"/>
      <c r="L32" s="16"/>
    </row>
    <row r="33" spans="1:12" x14ac:dyDescent="0.25">
      <c r="A33" s="1"/>
      <c r="H33" s="2"/>
      <c r="L33" s="16"/>
    </row>
    <row r="34" spans="1:12" x14ac:dyDescent="0.25">
      <c r="A34" s="1"/>
      <c r="H34" s="2"/>
      <c r="L34" s="16"/>
    </row>
    <row r="35" spans="1:12" x14ac:dyDescent="0.25">
      <c r="A35" s="1"/>
      <c r="H35" s="2"/>
      <c r="L35" s="16"/>
    </row>
    <row r="36" spans="1:12" x14ac:dyDescent="0.25">
      <c r="A36" s="1"/>
      <c r="H36" s="2"/>
      <c r="L36" s="16"/>
    </row>
    <row r="37" spans="1:12" x14ac:dyDescent="0.25">
      <c r="A37" s="1"/>
      <c r="H37" s="2"/>
      <c r="L37" s="16"/>
    </row>
    <row r="38" spans="1:12" x14ac:dyDescent="0.25">
      <c r="A38" s="1"/>
      <c r="L38" s="16"/>
    </row>
    <row r="39" spans="1:12" x14ac:dyDescent="0.25">
      <c r="A39" s="1"/>
      <c r="L39" s="16"/>
    </row>
    <row r="40" spans="1:12" x14ac:dyDescent="0.25">
      <c r="A40" s="1"/>
      <c r="L40" s="16"/>
    </row>
    <row r="41" spans="1:12" x14ac:dyDescent="0.25">
      <c r="A41" s="1"/>
      <c r="L41" s="16"/>
    </row>
    <row r="42" spans="1:12" x14ac:dyDescent="0.25">
      <c r="A42" s="1"/>
      <c r="L42" s="16"/>
    </row>
    <row r="43" spans="1:12" x14ac:dyDescent="0.25">
      <c r="A43" s="1"/>
      <c r="L43" s="16"/>
    </row>
    <row r="44" spans="1:12" x14ac:dyDescent="0.25">
      <c r="A44" s="1"/>
      <c r="L44" s="16"/>
    </row>
    <row r="45" spans="1:12" x14ac:dyDescent="0.25">
      <c r="A45" s="1"/>
      <c r="L45" s="16"/>
    </row>
    <row r="46" spans="1:12" x14ac:dyDescent="0.25">
      <c r="A46" s="1"/>
      <c r="L46" s="16"/>
    </row>
    <row r="47" spans="1:12" x14ac:dyDescent="0.25">
      <c r="A47" s="1"/>
      <c r="L47" s="16"/>
    </row>
    <row r="48" spans="1:12" x14ac:dyDescent="0.25">
      <c r="A48" s="1"/>
      <c r="L48" s="16"/>
    </row>
    <row r="49" spans="1:12" x14ac:dyDescent="0.25">
      <c r="A49" s="1"/>
      <c r="L49" s="16"/>
    </row>
    <row r="50" spans="1:12" x14ac:dyDescent="0.25">
      <c r="A50" s="1"/>
      <c r="L50" s="16"/>
    </row>
    <row r="51" spans="1:12" x14ac:dyDescent="0.25">
      <c r="A51" s="1"/>
      <c r="L51" s="16"/>
    </row>
    <row r="52" spans="1:12" x14ac:dyDescent="0.25">
      <c r="A52" s="1"/>
      <c r="L52" s="16"/>
    </row>
    <row r="53" spans="1:12" x14ac:dyDescent="0.25">
      <c r="A53" s="1"/>
      <c r="L53" s="16"/>
    </row>
    <row r="54" spans="1:12" x14ac:dyDescent="0.25">
      <c r="A54" s="17"/>
      <c r="L54" s="16"/>
    </row>
    <row r="55" spans="1:12" x14ac:dyDescent="0.25">
      <c r="L55" s="16"/>
    </row>
  </sheetData>
  <mergeCells count="2">
    <mergeCell ref="B1:N1"/>
    <mergeCell ref="B2:N2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1"/>
  <sheetViews>
    <sheetView tabSelected="1" zoomScale="85" zoomScaleNormal="85" workbookViewId="0">
      <pane xSplit="3" ySplit="3" topLeftCell="D139" activePane="bottomRight" state="frozen"/>
      <selection pane="topRight" activeCell="D1" sqref="D1"/>
      <selection pane="bottomLeft" activeCell="A4" sqref="A4"/>
      <selection pane="bottomRight" activeCell="D107" sqref="D107:D108"/>
    </sheetView>
  </sheetViews>
  <sheetFormatPr defaultRowHeight="15.75" x14ac:dyDescent="0.25"/>
  <cols>
    <col min="1" max="1" width="3" style="4" customWidth="1"/>
    <col min="2" max="2" width="16" style="2" customWidth="1"/>
    <col min="3" max="3" width="35.5703125" style="2" customWidth="1"/>
    <col min="4" max="4" width="10.140625" style="2" customWidth="1"/>
    <col min="5" max="5" width="16.140625" style="634" customWidth="1"/>
    <col min="6" max="7" width="13.140625" style="2" customWidth="1"/>
    <col min="8" max="8" width="13.42578125" style="11" customWidth="1"/>
    <col min="9" max="9" width="15.140625" style="2" customWidth="1"/>
    <col min="10" max="10" width="14.140625" style="2" customWidth="1"/>
    <col min="11" max="11" width="15.5703125" style="2" customWidth="1"/>
    <col min="12" max="12" width="13.7109375" style="11" customWidth="1"/>
    <col min="13" max="13" width="14.28515625" style="11" customWidth="1"/>
    <col min="14" max="14" width="10.28515625" style="2" customWidth="1"/>
    <col min="15" max="15" width="10.42578125" style="2" customWidth="1"/>
    <col min="16" max="16" width="14.85546875" style="634" customWidth="1"/>
    <col min="17" max="17" width="12.85546875" style="2" customWidth="1"/>
    <col min="18" max="18" width="13" style="2" customWidth="1"/>
    <col min="19" max="19" width="13.28515625" style="2" customWidth="1"/>
    <col min="20" max="20" width="12.7109375" style="2" customWidth="1"/>
    <col min="21" max="21" width="14.85546875" style="2" customWidth="1"/>
    <col min="22" max="22" width="14.7109375" style="2" customWidth="1"/>
    <col min="23" max="23" width="15.5703125" style="2" customWidth="1"/>
    <col min="24" max="24" width="14.7109375" style="2" customWidth="1"/>
    <col min="25" max="25" width="7.5703125" style="2" customWidth="1"/>
    <col min="26" max="26" width="17.140625" style="2" customWidth="1"/>
    <col min="27" max="27" width="17.140625" style="634" customWidth="1"/>
    <col min="28" max="28" width="13.7109375" style="2" customWidth="1"/>
    <col min="29" max="29" width="15.140625" style="2" customWidth="1"/>
    <col min="30" max="30" width="16.140625" style="2" customWidth="1"/>
    <col min="31" max="31" width="15.28515625" style="2" customWidth="1"/>
    <col min="32" max="32" width="15.7109375" style="2" customWidth="1"/>
    <col min="33" max="33" width="16.28515625" style="2" customWidth="1"/>
    <col min="34" max="34" width="15.140625" style="2" customWidth="1"/>
    <col min="35" max="35" width="16.28515625" style="2" customWidth="1"/>
    <col min="36" max="36" width="12.5703125" style="2" customWidth="1"/>
    <col min="37" max="37" width="12.7109375" style="2" customWidth="1"/>
    <col min="38" max="38" width="14.28515625" style="1123" customWidth="1"/>
    <col min="39" max="43" width="12.7109375" style="369" customWidth="1"/>
    <col min="44" max="44" width="13.7109375" style="369" customWidth="1"/>
    <col min="45" max="45" width="18.5703125" style="369" customWidth="1"/>
    <col min="46" max="46" width="12.7109375" style="369" customWidth="1"/>
    <col min="47" max="48" width="12.7109375" style="370" customWidth="1"/>
    <col min="49" max="49" width="16.42578125" style="370" customWidth="1"/>
    <col min="50" max="50" width="17.5703125" style="370" customWidth="1"/>
    <col min="51" max="51" width="18" style="370" customWidth="1"/>
    <col min="52" max="52" width="14.5703125" style="370" customWidth="1"/>
    <col min="53" max="53" width="14.85546875" style="370" customWidth="1"/>
    <col min="54" max="54" width="14.7109375" style="370" customWidth="1"/>
    <col min="55" max="55" width="16.7109375" style="370" customWidth="1"/>
    <col min="56" max="56" width="18.28515625" style="370" customWidth="1"/>
    <col min="57" max="57" width="18.7109375" style="370" customWidth="1"/>
    <col min="58" max="58" width="16" style="2" customWidth="1"/>
    <col min="59" max="59" width="18.28515625" style="2" customWidth="1"/>
    <col min="60" max="60" width="9.140625" style="2"/>
    <col min="61" max="61" width="41" style="2" customWidth="1"/>
    <col min="62" max="16384" width="9.140625" style="2"/>
  </cols>
  <sheetData>
    <row r="1" spans="1:59" ht="51" customHeight="1" thickBot="1" x14ac:dyDescent="0.3">
      <c r="A1" s="207"/>
      <c r="B1" s="1021" t="s">
        <v>0</v>
      </c>
      <c r="C1" s="1021"/>
      <c r="D1" s="1021"/>
      <c r="E1" s="1021"/>
      <c r="F1" s="1021"/>
      <c r="G1" s="1021"/>
      <c r="H1" s="1021"/>
      <c r="I1" s="1021"/>
      <c r="J1" s="1021"/>
      <c r="K1" s="1021"/>
      <c r="L1" s="1021"/>
      <c r="M1" s="1021"/>
      <c r="N1" s="1021"/>
      <c r="O1" s="1021"/>
      <c r="P1" s="1021"/>
      <c r="Q1" s="1021"/>
      <c r="R1" s="1021"/>
      <c r="S1" s="1021"/>
      <c r="T1" s="1021"/>
      <c r="U1" s="1021"/>
      <c r="V1" s="1021"/>
      <c r="W1" s="1021"/>
      <c r="X1" s="1021"/>
      <c r="Y1" s="1021"/>
      <c r="Z1" s="1021"/>
      <c r="AA1" s="1021"/>
      <c r="AB1" s="1021"/>
      <c r="AC1" s="1021"/>
      <c r="AD1" s="1021"/>
      <c r="AE1" s="1021"/>
      <c r="AF1" s="1021"/>
      <c r="AG1" s="1021"/>
      <c r="AH1" s="1021"/>
      <c r="AI1" s="1021"/>
      <c r="AJ1" s="1021"/>
      <c r="AK1" s="1021"/>
      <c r="AL1" s="1021"/>
      <c r="AM1" s="1021"/>
      <c r="AN1" s="1021"/>
      <c r="AO1" s="1021"/>
      <c r="AP1" s="1021"/>
      <c r="AQ1" s="1021"/>
      <c r="AR1" s="1021"/>
      <c r="AS1" s="1021"/>
      <c r="AT1" s="1021"/>
      <c r="AU1" s="1021"/>
      <c r="AV1" s="1021"/>
      <c r="AW1" s="1021"/>
      <c r="AX1" s="1021"/>
      <c r="AY1" s="1021"/>
      <c r="AZ1" s="1021"/>
      <c r="BA1" s="1021"/>
      <c r="BB1" s="1021"/>
      <c r="BC1" s="1021"/>
      <c r="BD1" s="1021"/>
      <c r="BE1" s="1021"/>
      <c r="BF1" s="1021"/>
      <c r="BG1" s="1021"/>
    </row>
    <row r="2" spans="1:59" ht="18" customHeight="1" x14ac:dyDescent="0.25">
      <c r="A2" s="966" t="s">
        <v>313</v>
      </c>
      <c r="B2" s="967"/>
      <c r="C2" s="967"/>
      <c r="D2" s="967"/>
      <c r="E2" s="967"/>
      <c r="F2" s="967"/>
      <c r="G2" s="967"/>
      <c r="H2" s="967"/>
      <c r="I2" s="967"/>
      <c r="J2" s="967"/>
      <c r="K2" s="967"/>
      <c r="L2" s="967"/>
      <c r="M2" s="967"/>
      <c r="N2" s="967"/>
      <c r="O2" s="967"/>
      <c r="P2" s="2279" t="s">
        <v>66</v>
      </c>
      <c r="Q2" s="2279"/>
      <c r="R2" s="2279"/>
      <c r="S2" s="2279"/>
      <c r="T2" s="2279"/>
      <c r="U2" s="2279"/>
      <c r="V2" s="2279"/>
      <c r="W2" s="2279"/>
      <c r="X2" s="2279"/>
      <c r="Y2" s="2279"/>
      <c r="Z2" s="2279"/>
      <c r="AA2" s="2280" t="s">
        <v>154</v>
      </c>
      <c r="AB2" s="2281"/>
      <c r="AC2" s="2281"/>
      <c r="AD2" s="2281"/>
      <c r="AE2" s="2281"/>
      <c r="AF2" s="2281"/>
      <c r="AG2" s="2281"/>
      <c r="AH2" s="2281"/>
      <c r="AI2" s="2281"/>
      <c r="AJ2" s="2281"/>
      <c r="AK2" s="2281"/>
      <c r="AL2" s="967" t="s">
        <v>314</v>
      </c>
      <c r="AM2" s="967"/>
      <c r="AN2" s="967"/>
      <c r="AO2" s="967"/>
      <c r="AP2" s="967"/>
      <c r="AQ2" s="967"/>
      <c r="AR2" s="967"/>
      <c r="AS2" s="967"/>
      <c r="AT2" s="967"/>
      <c r="AU2" s="967"/>
      <c r="AV2" s="2321"/>
      <c r="AW2" s="2342" t="s">
        <v>366</v>
      </c>
      <c r="AX2" s="1022"/>
      <c r="AY2" s="1022"/>
      <c r="AZ2" s="1022"/>
      <c r="BA2" s="1022"/>
      <c r="BB2" s="1022"/>
      <c r="BC2" s="1022"/>
      <c r="BD2" s="1022"/>
      <c r="BE2" s="1023"/>
    </row>
    <row r="3" spans="1:59" ht="63.75" customHeight="1" thickBot="1" x14ac:dyDescent="0.3">
      <c r="A3" s="2282" t="s">
        <v>4</v>
      </c>
      <c r="B3" s="208" t="s">
        <v>5</v>
      </c>
      <c r="C3" s="208" t="s">
        <v>6</v>
      </c>
      <c r="D3" s="208" t="s">
        <v>32</v>
      </c>
      <c r="E3" s="1084" t="s">
        <v>1</v>
      </c>
      <c r="F3" s="220" t="s">
        <v>3</v>
      </c>
      <c r="G3" s="215" t="s">
        <v>18</v>
      </c>
      <c r="H3" s="220" t="s">
        <v>37</v>
      </c>
      <c r="I3" s="220" t="s">
        <v>8</v>
      </c>
      <c r="J3" s="220" t="s">
        <v>9</v>
      </c>
      <c r="K3" s="220" t="s">
        <v>19</v>
      </c>
      <c r="L3" s="1024" t="s">
        <v>38</v>
      </c>
      <c r="M3" s="1025"/>
      <c r="N3" s="220" t="s">
        <v>20</v>
      </c>
      <c r="O3" s="220" t="s">
        <v>2</v>
      </c>
      <c r="P3" s="1084" t="s">
        <v>1</v>
      </c>
      <c r="Q3" s="220" t="s">
        <v>3</v>
      </c>
      <c r="R3" s="220" t="s">
        <v>18</v>
      </c>
      <c r="S3" s="215" t="s">
        <v>37</v>
      </c>
      <c r="T3" s="220" t="s">
        <v>8</v>
      </c>
      <c r="U3" s="220" t="s">
        <v>9</v>
      </c>
      <c r="V3" s="220" t="s">
        <v>19</v>
      </c>
      <c r="W3" s="1024" t="s">
        <v>38</v>
      </c>
      <c r="X3" s="1025"/>
      <c r="Y3" s="220" t="s">
        <v>20</v>
      </c>
      <c r="Z3" s="221" t="s">
        <v>2</v>
      </c>
      <c r="AA3" s="1084" t="s">
        <v>1</v>
      </c>
      <c r="AB3" s="220" t="s">
        <v>3</v>
      </c>
      <c r="AC3" s="220" t="s">
        <v>18</v>
      </c>
      <c r="AD3" s="215" t="s">
        <v>37</v>
      </c>
      <c r="AE3" s="220" t="s">
        <v>8</v>
      </c>
      <c r="AF3" s="220" t="s">
        <v>9</v>
      </c>
      <c r="AG3" s="220" t="s">
        <v>19</v>
      </c>
      <c r="AH3" s="1024" t="s">
        <v>38</v>
      </c>
      <c r="AI3" s="1025"/>
      <c r="AJ3" s="220" t="s">
        <v>20</v>
      </c>
      <c r="AK3" s="221" t="s">
        <v>2</v>
      </c>
      <c r="AL3" s="1129" t="s">
        <v>1</v>
      </c>
      <c r="AM3" s="1130" t="s">
        <v>3</v>
      </c>
      <c r="AN3" s="1130" t="s">
        <v>18</v>
      </c>
      <c r="AO3" s="1131" t="s">
        <v>37</v>
      </c>
      <c r="AP3" s="1130" t="s">
        <v>8</v>
      </c>
      <c r="AQ3" s="1130" t="s">
        <v>9</v>
      </c>
      <c r="AR3" s="1130" t="s">
        <v>19</v>
      </c>
      <c r="AS3" s="1132" t="s">
        <v>38</v>
      </c>
      <c r="AT3" s="1132"/>
      <c r="AU3" s="1133" t="s">
        <v>20</v>
      </c>
      <c r="AV3" s="2322" t="s">
        <v>2</v>
      </c>
      <c r="AW3" s="2343" t="s">
        <v>1</v>
      </c>
      <c r="AX3" s="220" t="s">
        <v>3</v>
      </c>
      <c r="AY3" s="220" t="s">
        <v>18</v>
      </c>
      <c r="AZ3" s="215" t="s">
        <v>37</v>
      </c>
      <c r="BA3" s="220" t="s">
        <v>8</v>
      </c>
      <c r="BB3" s="220" t="s">
        <v>9</v>
      </c>
      <c r="BC3" s="220" t="s">
        <v>19</v>
      </c>
      <c r="BD3" s="1024" t="s">
        <v>38</v>
      </c>
      <c r="BE3" s="1026"/>
    </row>
    <row r="4" spans="1:59" s="251" customFormat="1" ht="32.25" customHeight="1" thickBot="1" x14ac:dyDescent="0.3">
      <c r="A4" s="1256">
        <v>1</v>
      </c>
      <c r="B4" s="1257" t="s">
        <v>7</v>
      </c>
      <c r="C4" s="2262" t="s">
        <v>11</v>
      </c>
      <c r="D4" s="2263">
        <v>7041</v>
      </c>
      <c r="E4" s="1258">
        <v>9871121</v>
      </c>
      <c r="F4" s="1258">
        <v>592267</v>
      </c>
      <c r="G4" s="1258">
        <v>493556</v>
      </c>
      <c r="H4" s="1258">
        <f>F4+G4</f>
        <v>1085823</v>
      </c>
      <c r="I4" s="1258">
        <v>493556</v>
      </c>
      <c r="J4" s="1258">
        <f>F4+G4+I4</f>
        <v>1579379</v>
      </c>
      <c r="K4" s="266">
        <v>7798186</v>
      </c>
      <c r="L4" s="266">
        <f>E4-H4</f>
        <v>8785298</v>
      </c>
      <c r="M4" s="1259">
        <f>SUM(L4:L6)</f>
        <v>12579070.17</v>
      </c>
      <c r="N4" s="2264">
        <v>4410775</v>
      </c>
      <c r="O4" s="1260">
        <v>42792</v>
      </c>
      <c r="P4" s="1258"/>
      <c r="Q4" s="1258"/>
      <c r="R4" s="1258"/>
      <c r="S4" s="1258"/>
      <c r="T4" s="1258"/>
      <c r="U4" s="1258"/>
      <c r="V4" s="266"/>
      <c r="W4" s="266"/>
      <c r="X4" s="266"/>
      <c r="Y4" s="2265"/>
      <c r="Z4" s="2266"/>
      <c r="AA4" s="1262"/>
      <c r="AB4" s="1262"/>
      <c r="AC4" s="1262"/>
      <c r="AD4" s="1262"/>
      <c r="AE4" s="1262"/>
      <c r="AF4" s="1262"/>
      <c r="AG4" s="1262"/>
      <c r="AH4" s="1262"/>
      <c r="AI4" s="1262"/>
      <c r="AJ4" s="1261"/>
      <c r="AK4" s="1263"/>
      <c r="AL4" s="1234"/>
      <c r="AM4" s="1234"/>
      <c r="AN4" s="1234"/>
      <c r="AO4" s="1234"/>
      <c r="AP4" s="1234"/>
      <c r="AQ4" s="1234"/>
      <c r="AR4" s="1234"/>
      <c r="AS4" s="1234"/>
      <c r="AT4" s="1234">
        <f>AS4</f>
        <v>0</v>
      </c>
      <c r="AU4" s="1235"/>
      <c r="AV4" s="2273"/>
      <c r="AW4" s="2344">
        <f>E4+P4+AA4+AL4</f>
        <v>9871121</v>
      </c>
      <c r="AX4" s="266">
        <f>F4+Q4+AB4+AM4</f>
        <v>592267</v>
      </c>
      <c r="AY4" s="266">
        <f>G4+R4+AC4+AN4</f>
        <v>493556</v>
      </c>
      <c r="AZ4" s="266">
        <f>H4+S4+AD4+AO4</f>
        <v>1085823</v>
      </c>
      <c r="BA4" s="266">
        <f>I4+T4+AE4+AP4</f>
        <v>493556</v>
      </c>
      <c r="BB4" s="266">
        <f>J4+U4+AF4+AQ4</f>
        <v>1579379</v>
      </c>
      <c r="BC4" s="266">
        <f>K4+V4+AG4+AR4</f>
        <v>7798186</v>
      </c>
      <c r="BD4" s="266">
        <f>L4+W4+AH4+AS4</f>
        <v>8785298</v>
      </c>
      <c r="BE4" s="1264">
        <f>BD4+BD6+BD7+BD8+BD9+BD10</f>
        <v>27229254.18</v>
      </c>
    </row>
    <row r="5" spans="1:59" s="251" customFormat="1" ht="32.25" customHeight="1" thickBot="1" x14ac:dyDescent="0.3">
      <c r="A5" s="1265"/>
      <c r="B5" s="1238" t="s">
        <v>7</v>
      </c>
      <c r="C5" s="2267" t="s">
        <v>11</v>
      </c>
      <c r="D5" s="2268">
        <v>7041</v>
      </c>
      <c r="E5" s="1241">
        <v>0</v>
      </c>
      <c r="F5" s="1241">
        <v>0</v>
      </c>
      <c r="G5" s="1241">
        <v>0</v>
      </c>
      <c r="H5" s="1241">
        <f t="shared" ref="H5:H69" si="0">F5+G5</f>
        <v>0</v>
      </c>
      <c r="I5" s="1241"/>
      <c r="J5" s="1241"/>
      <c r="K5" s="1242">
        <v>493556</v>
      </c>
      <c r="L5" s="1242">
        <f>E5-H5</f>
        <v>0</v>
      </c>
      <c r="M5" s="1243"/>
      <c r="N5" s="2269">
        <v>7707724</v>
      </c>
      <c r="O5" s="1245">
        <v>42814</v>
      </c>
      <c r="P5" s="1241"/>
      <c r="Q5" s="1241"/>
      <c r="R5" s="1241"/>
      <c r="S5" s="1241"/>
      <c r="T5" s="1241"/>
      <c r="U5" s="1241"/>
      <c r="V5" s="1242"/>
      <c r="W5" s="1242"/>
      <c r="X5" s="1242"/>
      <c r="Y5" s="2270"/>
      <c r="Z5" s="2271"/>
      <c r="AA5" s="2272"/>
      <c r="AB5" s="2272"/>
      <c r="AC5" s="2272"/>
      <c r="AD5" s="2272"/>
      <c r="AE5" s="2272"/>
      <c r="AF5" s="2272"/>
      <c r="AG5" s="2272"/>
      <c r="AH5" s="2272"/>
      <c r="AI5" s="2272"/>
      <c r="AJ5" s="1235"/>
      <c r="AK5" s="2273"/>
      <c r="AL5" s="1234"/>
      <c r="AM5" s="1234"/>
      <c r="AN5" s="1234"/>
      <c r="AO5" s="1234"/>
      <c r="AP5" s="1234"/>
      <c r="AQ5" s="1234"/>
      <c r="AR5" s="1234"/>
      <c r="AS5" s="1234"/>
      <c r="AT5" s="1234">
        <f t="shared" ref="AT5:AT123" si="1">AS5</f>
        <v>0</v>
      </c>
      <c r="AU5" s="1235"/>
      <c r="AV5" s="2273"/>
      <c r="AW5" s="2344">
        <f t="shared" ref="AW5:AW10" si="2">E5+P5+AA5+AL5</f>
        <v>0</v>
      </c>
      <c r="AX5" s="266">
        <f t="shared" ref="AX5:AX68" si="3">F5+Q5+AB5+AM5</f>
        <v>0</v>
      </c>
      <c r="AY5" s="266">
        <f t="shared" ref="AY5:AY68" si="4">G5+R5+AC5+AN5</f>
        <v>0</v>
      </c>
      <c r="AZ5" s="266">
        <f t="shared" ref="AZ5:AZ68" si="5">H5+S5+AD5+AO5</f>
        <v>0</v>
      </c>
      <c r="BA5" s="266">
        <f t="shared" ref="BA5:BA68" si="6">I5+T5+AE5+AP5</f>
        <v>0</v>
      </c>
      <c r="BB5" s="266">
        <f t="shared" ref="BB5:BB68" si="7">J5+U5+AF5+AQ5</f>
        <v>0</v>
      </c>
      <c r="BC5" s="266">
        <f t="shared" ref="BC5:BC69" si="8">K5+V5+AG5+AR5</f>
        <v>493556</v>
      </c>
      <c r="BD5" s="266">
        <f t="shared" ref="BD5:BD68" si="9">L5+W5+AH5+AS5</f>
        <v>0</v>
      </c>
      <c r="BE5" s="1236"/>
    </row>
    <row r="6" spans="1:59" s="1237" customFormat="1" ht="32.25" customHeight="1" thickBot="1" x14ac:dyDescent="0.3">
      <c r="A6" s="1265"/>
      <c r="B6" s="1238" t="s">
        <v>7</v>
      </c>
      <c r="C6" s="2267" t="s">
        <v>11</v>
      </c>
      <c r="D6" s="2268">
        <v>7041</v>
      </c>
      <c r="E6" s="1239">
        <v>4262665.3499999996</v>
      </c>
      <c r="F6" s="1240">
        <v>255759.92</v>
      </c>
      <c r="G6" s="1240">
        <v>213133.26</v>
      </c>
      <c r="H6" s="1241">
        <f>F6+G6</f>
        <v>468893.18000000005</v>
      </c>
      <c r="I6" s="1240">
        <v>213133.26</v>
      </c>
      <c r="J6" s="1240">
        <f>F6+G6+I6</f>
        <v>682026.44000000006</v>
      </c>
      <c r="K6" s="1240">
        <f>E6-J6</f>
        <v>3580638.9099999997</v>
      </c>
      <c r="L6" s="1242">
        <f>E6-H6</f>
        <v>3793772.1699999995</v>
      </c>
      <c r="M6" s="1243"/>
      <c r="N6" s="1244">
        <v>1930082</v>
      </c>
      <c r="O6" s="1245">
        <v>42901</v>
      </c>
      <c r="P6" s="1634"/>
      <c r="Q6" s="1635"/>
      <c r="R6" s="1635"/>
      <c r="S6" s="1241"/>
      <c r="T6" s="1635"/>
      <c r="U6" s="1635"/>
      <c r="V6" s="1635"/>
      <c r="W6" s="1242"/>
      <c r="X6" s="1242"/>
      <c r="Y6" s="2270"/>
      <c r="Z6" s="2271"/>
      <c r="AA6" s="2272"/>
      <c r="AB6" s="2272"/>
      <c r="AC6" s="2272"/>
      <c r="AD6" s="2272"/>
      <c r="AE6" s="2272"/>
      <c r="AF6" s="2272"/>
      <c r="AG6" s="2272"/>
      <c r="AH6" s="2272"/>
      <c r="AI6" s="2272"/>
      <c r="AJ6" s="1235"/>
      <c r="AK6" s="2273"/>
      <c r="AL6" s="1234"/>
      <c r="AM6" s="1234"/>
      <c r="AN6" s="1234"/>
      <c r="AO6" s="1234"/>
      <c r="AP6" s="1234"/>
      <c r="AQ6" s="1234"/>
      <c r="AR6" s="1234"/>
      <c r="AS6" s="1234"/>
      <c r="AT6" s="1234">
        <f t="shared" si="1"/>
        <v>0</v>
      </c>
      <c r="AU6" s="1235"/>
      <c r="AV6" s="2273"/>
      <c r="AW6" s="2344">
        <f t="shared" si="2"/>
        <v>4262665.3499999996</v>
      </c>
      <c r="AX6" s="266">
        <f t="shared" si="3"/>
        <v>255759.92</v>
      </c>
      <c r="AY6" s="266">
        <f t="shared" si="4"/>
        <v>213133.26</v>
      </c>
      <c r="AZ6" s="266">
        <f t="shared" si="5"/>
        <v>468893.18000000005</v>
      </c>
      <c r="BA6" s="266">
        <f t="shared" si="6"/>
        <v>213133.26</v>
      </c>
      <c r="BB6" s="266">
        <f t="shared" si="7"/>
        <v>682026.44000000006</v>
      </c>
      <c r="BC6" s="266">
        <f t="shared" si="8"/>
        <v>3580638.9099999997</v>
      </c>
      <c r="BD6" s="266">
        <f t="shared" si="9"/>
        <v>3793772.1699999995</v>
      </c>
      <c r="BE6" s="1236"/>
    </row>
    <row r="7" spans="1:59" s="1237" customFormat="1" ht="32.25" customHeight="1" thickBot="1" x14ac:dyDescent="0.3">
      <c r="A7" s="1265"/>
      <c r="B7" s="1238" t="s">
        <v>7</v>
      </c>
      <c r="C7" s="2267" t="s">
        <v>120</v>
      </c>
      <c r="D7" s="2268">
        <v>7041</v>
      </c>
      <c r="E7" s="1239"/>
      <c r="F7" s="1240"/>
      <c r="G7" s="1240"/>
      <c r="H7" s="1241"/>
      <c r="I7" s="1240"/>
      <c r="J7" s="1240"/>
      <c r="K7" s="1240"/>
      <c r="L7" s="1242"/>
      <c r="M7" s="1250"/>
      <c r="N7" s="1244"/>
      <c r="O7" s="1245"/>
      <c r="P7" s="1634">
        <v>4053916</v>
      </c>
      <c r="Q7" s="1635">
        <v>243234.96</v>
      </c>
      <c r="R7" s="1635">
        <v>283774.12</v>
      </c>
      <c r="S7" s="1241">
        <f>Q7+R7</f>
        <v>527009.07999999996</v>
      </c>
      <c r="T7" s="1635">
        <v>202695.8</v>
      </c>
      <c r="U7" s="1635">
        <f>S7+T7</f>
        <v>729704.87999999989</v>
      </c>
      <c r="V7" s="1635">
        <f>P7-U7</f>
        <v>3324211.12</v>
      </c>
      <c r="W7" s="1242">
        <f>P7-S7</f>
        <v>3526906.92</v>
      </c>
      <c r="X7" s="1246">
        <f>W7+W8</f>
        <v>10609234.220000001</v>
      </c>
      <c r="Y7" s="2269">
        <v>6633602</v>
      </c>
      <c r="Z7" s="1245">
        <v>43243</v>
      </c>
      <c r="AA7" s="1247"/>
      <c r="AB7" s="1247"/>
      <c r="AC7" s="1247"/>
      <c r="AD7" s="1247"/>
      <c r="AE7" s="1247"/>
      <c r="AF7" s="1247"/>
      <c r="AG7" s="1247"/>
      <c r="AH7" s="1247"/>
      <c r="AI7" s="1247"/>
      <c r="AJ7" s="1245"/>
      <c r="AK7" s="1248"/>
      <c r="AL7" s="1249"/>
      <c r="AM7" s="1249"/>
      <c r="AN7" s="1249"/>
      <c r="AO7" s="1249"/>
      <c r="AP7" s="1249"/>
      <c r="AQ7" s="1249"/>
      <c r="AR7" s="1249"/>
      <c r="AS7" s="1249"/>
      <c r="AT7" s="1234">
        <f t="shared" si="1"/>
        <v>0</v>
      </c>
      <c r="AU7" s="1245"/>
      <c r="AV7" s="1248"/>
      <c r="AW7" s="2344">
        <f t="shared" si="2"/>
        <v>4053916</v>
      </c>
      <c r="AX7" s="266">
        <f t="shared" si="3"/>
        <v>243234.96</v>
      </c>
      <c r="AY7" s="266">
        <f t="shared" si="4"/>
        <v>283774.12</v>
      </c>
      <c r="AZ7" s="266">
        <f t="shared" si="5"/>
        <v>527009.07999999996</v>
      </c>
      <c r="BA7" s="266">
        <f t="shared" si="6"/>
        <v>202695.8</v>
      </c>
      <c r="BB7" s="266">
        <f t="shared" si="7"/>
        <v>729704.87999999989</v>
      </c>
      <c r="BC7" s="266">
        <f t="shared" si="8"/>
        <v>3324211.12</v>
      </c>
      <c r="BD7" s="266">
        <f t="shared" si="9"/>
        <v>3526906.92</v>
      </c>
      <c r="BE7" s="1236"/>
      <c r="BG7" s="1254"/>
    </row>
    <row r="8" spans="1:59" s="1237" customFormat="1" ht="32.25" customHeight="1" thickBot="1" x14ac:dyDescent="0.3">
      <c r="A8" s="1265"/>
      <c r="B8" s="1238" t="s">
        <v>7</v>
      </c>
      <c r="C8" s="2267" t="s">
        <v>144</v>
      </c>
      <c r="D8" s="2268">
        <v>7041</v>
      </c>
      <c r="E8" s="1239"/>
      <c r="F8" s="1240"/>
      <c r="G8" s="1240"/>
      <c r="H8" s="1241"/>
      <c r="I8" s="1240"/>
      <c r="J8" s="1240"/>
      <c r="K8" s="1240"/>
      <c r="L8" s="1242"/>
      <c r="M8" s="1250"/>
      <c r="N8" s="1244"/>
      <c r="O8" s="1245"/>
      <c r="P8" s="1634">
        <v>8235264.2800000003</v>
      </c>
      <c r="Q8" s="1635">
        <v>576468.5</v>
      </c>
      <c r="R8" s="1635">
        <v>576468.47999999998</v>
      </c>
      <c r="S8" s="1241">
        <f>Q8+R8</f>
        <v>1152936.98</v>
      </c>
      <c r="T8" s="1635">
        <v>411763.21</v>
      </c>
      <c r="U8" s="1635">
        <f>S8+T8</f>
        <v>1564700.19</v>
      </c>
      <c r="V8" s="1635">
        <f>P8-U8</f>
        <v>6670564.0899999999</v>
      </c>
      <c r="W8" s="1242">
        <f>P8-S8</f>
        <v>7082327.3000000007</v>
      </c>
      <c r="X8" s="1246"/>
      <c r="Y8" s="2269">
        <v>6633782</v>
      </c>
      <c r="Z8" s="1245">
        <v>43281</v>
      </c>
      <c r="AA8" s="1247"/>
      <c r="AB8" s="1247"/>
      <c r="AC8" s="1247"/>
      <c r="AD8" s="1247"/>
      <c r="AE8" s="1247"/>
      <c r="AF8" s="1247"/>
      <c r="AG8" s="1247"/>
      <c r="AH8" s="1247"/>
      <c r="AI8" s="1247"/>
      <c r="AJ8" s="1245"/>
      <c r="AK8" s="1248"/>
      <c r="AL8" s="1249"/>
      <c r="AM8" s="1249"/>
      <c r="AN8" s="1249"/>
      <c r="AO8" s="1249"/>
      <c r="AP8" s="1249"/>
      <c r="AQ8" s="1249"/>
      <c r="AR8" s="1249"/>
      <c r="AS8" s="1249"/>
      <c r="AT8" s="1234">
        <f t="shared" si="1"/>
        <v>0</v>
      </c>
      <c r="AU8" s="1245"/>
      <c r="AV8" s="1248"/>
      <c r="AW8" s="2344">
        <f t="shared" si="2"/>
        <v>8235264.2800000003</v>
      </c>
      <c r="AX8" s="266">
        <f t="shared" si="3"/>
        <v>576468.5</v>
      </c>
      <c r="AY8" s="266">
        <f t="shared" si="4"/>
        <v>576468.47999999998</v>
      </c>
      <c r="AZ8" s="266">
        <f t="shared" si="5"/>
        <v>1152936.98</v>
      </c>
      <c r="BA8" s="266">
        <f t="shared" si="6"/>
        <v>411763.21</v>
      </c>
      <c r="BB8" s="266">
        <f t="shared" si="7"/>
        <v>1564700.19</v>
      </c>
      <c r="BC8" s="266">
        <f t="shared" si="8"/>
        <v>6670564.0899999999</v>
      </c>
      <c r="BD8" s="266">
        <f t="shared" si="9"/>
        <v>7082327.3000000007</v>
      </c>
      <c r="BE8" s="1236"/>
    </row>
    <row r="9" spans="1:59" s="1237" customFormat="1" ht="32.25" customHeight="1" thickBot="1" x14ac:dyDescent="0.3">
      <c r="A9" s="1265"/>
      <c r="B9" s="1238" t="s">
        <v>7</v>
      </c>
      <c r="C9" s="2267" t="s">
        <v>157</v>
      </c>
      <c r="D9" s="2268">
        <v>7041</v>
      </c>
      <c r="E9" s="1239"/>
      <c r="F9" s="1240"/>
      <c r="G9" s="1240"/>
      <c r="H9" s="1241"/>
      <c r="I9" s="1240"/>
      <c r="J9" s="1240"/>
      <c r="K9" s="1240"/>
      <c r="L9" s="1242"/>
      <c r="M9" s="1250"/>
      <c r="N9" s="1244"/>
      <c r="O9" s="1245"/>
      <c r="P9" s="1634"/>
      <c r="Q9" s="1635"/>
      <c r="R9" s="1635"/>
      <c r="S9" s="1241"/>
      <c r="T9" s="1635"/>
      <c r="U9" s="1635"/>
      <c r="V9" s="1635"/>
      <c r="W9" s="1242"/>
      <c r="X9" s="1242"/>
      <c r="Y9" s="2269"/>
      <c r="Z9" s="1245"/>
      <c r="AA9" s="1635">
        <v>1644949.13</v>
      </c>
      <c r="AB9" s="1635">
        <v>115147</v>
      </c>
      <c r="AC9" s="1635">
        <v>115147</v>
      </c>
      <c r="AD9" s="1635">
        <f>AB9+AC9</f>
        <v>230294</v>
      </c>
      <c r="AE9" s="1635">
        <v>82247</v>
      </c>
      <c r="AF9" s="1635">
        <f>AD9+AE9</f>
        <v>312541</v>
      </c>
      <c r="AG9" s="1635">
        <f>AA9-AF9</f>
        <v>1332408.1299999999</v>
      </c>
      <c r="AH9" s="1635">
        <f>AA9-AD9</f>
        <v>1414655.13</v>
      </c>
      <c r="AI9" s="1635">
        <f>AH9</f>
        <v>1414655.13</v>
      </c>
      <c r="AJ9" s="1247">
        <v>6633994</v>
      </c>
      <c r="AK9" s="1248" t="s">
        <v>162</v>
      </c>
      <c r="AL9" s="1249"/>
      <c r="AM9" s="1249"/>
      <c r="AN9" s="1249"/>
      <c r="AO9" s="1249"/>
      <c r="AP9" s="1249"/>
      <c r="AQ9" s="1249"/>
      <c r="AR9" s="1249"/>
      <c r="AS9" s="1249"/>
      <c r="AT9" s="1234">
        <f t="shared" si="1"/>
        <v>0</v>
      </c>
      <c r="AU9" s="1245"/>
      <c r="AV9" s="1248"/>
      <c r="AW9" s="2344">
        <f t="shared" si="2"/>
        <v>1644949.13</v>
      </c>
      <c r="AX9" s="266">
        <f t="shared" si="3"/>
        <v>115147</v>
      </c>
      <c r="AY9" s="266">
        <f t="shared" si="4"/>
        <v>115147</v>
      </c>
      <c r="AZ9" s="266">
        <f t="shared" si="5"/>
        <v>230294</v>
      </c>
      <c r="BA9" s="266">
        <f t="shared" si="6"/>
        <v>82247</v>
      </c>
      <c r="BB9" s="266">
        <f t="shared" si="7"/>
        <v>312541</v>
      </c>
      <c r="BC9" s="266">
        <f t="shared" si="8"/>
        <v>1332408.1299999999</v>
      </c>
      <c r="BD9" s="266">
        <f t="shared" si="9"/>
        <v>1414655.13</v>
      </c>
      <c r="BE9" s="1236"/>
    </row>
    <row r="10" spans="1:59" s="1237" customFormat="1" ht="32.25" customHeight="1" thickBot="1" x14ac:dyDescent="0.3">
      <c r="A10" s="2274"/>
      <c r="B10" s="1636" t="s">
        <v>7</v>
      </c>
      <c r="C10" s="2275" t="s">
        <v>303</v>
      </c>
      <c r="D10" s="2276"/>
      <c r="E10" s="1644"/>
      <c r="F10" s="1645"/>
      <c r="G10" s="1645"/>
      <c r="H10" s="1639"/>
      <c r="I10" s="1645"/>
      <c r="J10" s="1645"/>
      <c r="K10" s="1645"/>
      <c r="L10" s="1640"/>
      <c r="M10" s="1641"/>
      <c r="N10" s="1642"/>
      <c r="O10" s="1643"/>
      <c r="P10" s="1637"/>
      <c r="Q10" s="1638"/>
      <c r="R10" s="1638"/>
      <c r="S10" s="1639"/>
      <c r="T10" s="1638"/>
      <c r="U10" s="1638"/>
      <c r="V10" s="1638"/>
      <c r="W10" s="1640"/>
      <c r="X10" s="1640"/>
      <c r="Y10" s="2277"/>
      <c r="Z10" s="1643"/>
      <c r="AA10" s="1646">
        <v>3053831</v>
      </c>
      <c r="AB10" s="1646">
        <v>213768.17</v>
      </c>
      <c r="AC10" s="1646">
        <v>213768.17</v>
      </c>
      <c r="AD10" s="1646">
        <f t="shared" ref="AD10" si="10">AB10+AC10</f>
        <v>427536.34</v>
      </c>
      <c r="AE10" s="1646">
        <v>1452691.55</v>
      </c>
      <c r="AF10" s="1646">
        <f t="shared" ref="AF10" si="11">AD10+AE10</f>
        <v>1880227.8900000001</v>
      </c>
      <c r="AG10" s="1647">
        <f t="shared" ref="AG10" si="12">AA10-AF10</f>
        <v>1173603.1099999999</v>
      </c>
      <c r="AH10" s="1647">
        <f t="shared" ref="AH10" si="13">AA10-AD10</f>
        <v>2626294.66</v>
      </c>
      <c r="AI10" s="1645">
        <f>AH10</f>
        <v>2626294.66</v>
      </c>
      <c r="AJ10" s="1648" t="s">
        <v>304</v>
      </c>
      <c r="AK10" s="1649">
        <v>43646</v>
      </c>
      <c r="AL10" s="1251"/>
      <c r="AM10" s="1251"/>
      <c r="AN10" s="1251"/>
      <c r="AO10" s="1251"/>
      <c r="AP10" s="1251"/>
      <c r="AQ10" s="1251"/>
      <c r="AR10" s="1251"/>
      <c r="AS10" s="1251"/>
      <c r="AT10" s="1234">
        <f t="shared" si="1"/>
        <v>0</v>
      </c>
      <c r="AU10" s="1252"/>
      <c r="AV10" s="2323"/>
      <c r="AW10" s="2344">
        <f t="shared" si="2"/>
        <v>3053831</v>
      </c>
      <c r="AX10" s="266">
        <f t="shared" si="3"/>
        <v>213768.17</v>
      </c>
      <c r="AY10" s="266">
        <f t="shared" si="4"/>
        <v>213768.17</v>
      </c>
      <c r="AZ10" s="266">
        <f t="shared" si="5"/>
        <v>427536.34</v>
      </c>
      <c r="BA10" s="266">
        <f t="shared" si="6"/>
        <v>1452691.55</v>
      </c>
      <c r="BB10" s="266">
        <f t="shared" si="7"/>
        <v>1880227.8900000001</v>
      </c>
      <c r="BC10" s="266">
        <f t="shared" si="8"/>
        <v>1173603.1099999999</v>
      </c>
      <c r="BD10" s="266">
        <f t="shared" si="9"/>
        <v>2626294.66</v>
      </c>
      <c r="BE10" s="1253"/>
    </row>
    <row r="11" spans="1:59" s="1173" customFormat="1" ht="32.25" customHeight="1" thickBot="1" x14ac:dyDescent="0.3">
      <c r="A11" s="1153">
        <v>2</v>
      </c>
      <c r="B11" s="1154" t="s">
        <v>14</v>
      </c>
      <c r="C11" s="1155" t="s">
        <v>12</v>
      </c>
      <c r="D11" s="1156">
        <v>7081</v>
      </c>
      <c r="E11" s="1157">
        <v>14978253.83</v>
      </c>
      <c r="F11" s="1157">
        <v>898695</v>
      </c>
      <c r="G11" s="1157">
        <v>898695</v>
      </c>
      <c r="H11" s="1157">
        <f t="shared" si="0"/>
        <v>1797390</v>
      </c>
      <c r="I11" s="1157">
        <v>748913</v>
      </c>
      <c r="J11" s="1157">
        <f t="shared" ref="J11" si="14">F11+G11+I11</f>
        <v>2546303</v>
      </c>
      <c r="K11" s="1158">
        <f t="shared" ref="K11" si="15">E11-J11</f>
        <v>12431950.83</v>
      </c>
      <c r="L11" s="1158">
        <f>E11-H11</f>
        <v>13180863.83</v>
      </c>
      <c r="M11" s="1159">
        <f>SUM(L11:L13)</f>
        <v>17833826.829999998</v>
      </c>
      <c r="N11" s="1160">
        <v>4410833</v>
      </c>
      <c r="O11" s="1161">
        <v>42824</v>
      </c>
      <c r="P11" s="1162">
        <v>7238960.8200000003</v>
      </c>
      <c r="Q11" s="1162">
        <v>434337.65</v>
      </c>
      <c r="R11" s="1162">
        <v>434337.65</v>
      </c>
      <c r="S11" s="1162">
        <f t="shared" ref="S11:S12" si="16">Q11+R11</f>
        <v>868675.3</v>
      </c>
      <c r="T11" s="1162">
        <v>361948.04</v>
      </c>
      <c r="U11" s="1162">
        <f t="shared" ref="U11:U12" si="17">Q11+R11+T11</f>
        <v>1230623.3400000001</v>
      </c>
      <c r="V11" s="1163">
        <v>6008337.4800000004</v>
      </c>
      <c r="W11" s="1163">
        <f t="shared" ref="W11:W12" si="18">P11-S11</f>
        <v>6370285.5200000005</v>
      </c>
      <c r="X11" s="1164">
        <f>W11+W12+W13+W14+W15</f>
        <v>32930120.239999998</v>
      </c>
      <c r="Y11" s="1165">
        <v>2875510</v>
      </c>
      <c r="Z11" s="1166">
        <v>43072</v>
      </c>
      <c r="AA11" s="1167"/>
      <c r="AB11" s="1167"/>
      <c r="AC11" s="1167"/>
      <c r="AD11" s="1167"/>
      <c r="AE11" s="1167"/>
      <c r="AF11" s="1167"/>
      <c r="AG11" s="1167"/>
      <c r="AH11" s="1167"/>
      <c r="AI11" s="1167"/>
      <c r="AJ11" s="1166"/>
      <c r="AK11" s="1168"/>
      <c r="AL11" s="1169"/>
      <c r="AM11" s="1169"/>
      <c r="AN11" s="1169"/>
      <c r="AO11" s="1169"/>
      <c r="AP11" s="1169"/>
      <c r="AQ11" s="1169"/>
      <c r="AR11" s="1169"/>
      <c r="AS11" s="1169"/>
      <c r="AT11" s="1170">
        <f t="shared" si="1"/>
        <v>0</v>
      </c>
      <c r="AU11" s="1171"/>
      <c r="AV11" s="1190"/>
      <c r="AW11" s="2345">
        <f>E11+P11+AA11+AL11</f>
        <v>22217214.649999999</v>
      </c>
      <c r="AX11" s="1158">
        <f>F11+Q11+AB11+AM11</f>
        <v>1333032.6499999999</v>
      </c>
      <c r="AY11" s="1158">
        <f t="shared" si="4"/>
        <v>1333032.6499999999</v>
      </c>
      <c r="AZ11" s="1158">
        <f t="shared" si="5"/>
        <v>2666065.2999999998</v>
      </c>
      <c r="BA11" s="1158">
        <f t="shared" si="6"/>
        <v>1110861.04</v>
      </c>
      <c r="BB11" s="1158">
        <f t="shared" si="7"/>
        <v>3776926.34</v>
      </c>
      <c r="BC11" s="1158">
        <f>K11+V11+AG11+AR11</f>
        <v>18440288.310000002</v>
      </c>
      <c r="BD11" s="1158">
        <f t="shared" si="9"/>
        <v>19551149.350000001</v>
      </c>
      <c r="BE11" s="1172">
        <f>BD11+BD12+BD13+BD14+BD15</f>
        <v>50763947.070000008</v>
      </c>
    </row>
    <row r="12" spans="1:59" s="1192" customFormat="1" ht="32.25" customHeight="1" thickBot="1" x14ac:dyDescent="0.3">
      <c r="A12" s="1174"/>
      <c r="B12" s="1175" t="s">
        <v>14</v>
      </c>
      <c r="C12" s="1176" t="s">
        <v>12</v>
      </c>
      <c r="D12" s="1177">
        <v>7081</v>
      </c>
      <c r="E12" s="1178">
        <v>5287458</v>
      </c>
      <c r="F12" s="1179">
        <v>317247</v>
      </c>
      <c r="G12" s="1179">
        <v>317248</v>
      </c>
      <c r="H12" s="1180">
        <f>F12+G12</f>
        <v>634495</v>
      </c>
      <c r="I12" s="1179">
        <v>264373</v>
      </c>
      <c r="J12" s="1179">
        <f>F12+G12+I12</f>
        <v>898868</v>
      </c>
      <c r="K12" s="1179">
        <f>E12-J12</f>
        <v>4388590</v>
      </c>
      <c r="L12" s="1181">
        <f>E12-H12</f>
        <v>4652963</v>
      </c>
      <c r="M12" s="1182"/>
      <c r="N12" s="1183">
        <v>1930095</v>
      </c>
      <c r="O12" s="1184">
        <v>42907</v>
      </c>
      <c r="P12" s="1185">
        <v>8142995.5</v>
      </c>
      <c r="Q12" s="1185">
        <v>488579.73</v>
      </c>
      <c r="R12" s="1185">
        <v>488579.73</v>
      </c>
      <c r="S12" s="1185">
        <f t="shared" si="16"/>
        <v>977159.46</v>
      </c>
      <c r="T12" s="1185">
        <v>407149.78</v>
      </c>
      <c r="U12" s="1185">
        <f t="shared" si="17"/>
        <v>1384309.24</v>
      </c>
      <c r="V12" s="1186">
        <v>6758686.2599999998</v>
      </c>
      <c r="W12" s="1186">
        <f t="shared" si="18"/>
        <v>7165836.04</v>
      </c>
      <c r="X12" s="1187"/>
      <c r="Y12" s="1188">
        <v>2875552</v>
      </c>
      <c r="Z12" s="1171">
        <v>43104</v>
      </c>
      <c r="AA12" s="1189"/>
      <c r="AB12" s="1189"/>
      <c r="AC12" s="1189"/>
      <c r="AD12" s="1189"/>
      <c r="AE12" s="1189"/>
      <c r="AF12" s="1189"/>
      <c r="AG12" s="1189"/>
      <c r="AH12" s="1189"/>
      <c r="AI12" s="1189"/>
      <c r="AJ12" s="1171"/>
      <c r="AK12" s="1190"/>
      <c r="AL12" s="1169"/>
      <c r="AM12" s="1169"/>
      <c r="AN12" s="1169"/>
      <c r="AO12" s="1169"/>
      <c r="AP12" s="1169"/>
      <c r="AQ12" s="1169"/>
      <c r="AR12" s="1169"/>
      <c r="AS12" s="1169"/>
      <c r="AT12" s="1170">
        <f t="shared" si="1"/>
        <v>0</v>
      </c>
      <c r="AU12" s="1171"/>
      <c r="AV12" s="1190"/>
      <c r="AW12" s="2345">
        <f t="shared" ref="AW12:AW15" si="19">E12+P12+AA12+AL12</f>
        <v>13430453.5</v>
      </c>
      <c r="AX12" s="1158">
        <f t="shared" si="3"/>
        <v>805826.73</v>
      </c>
      <c r="AY12" s="1158">
        <f t="shared" si="4"/>
        <v>805827.73</v>
      </c>
      <c r="AZ12" s="1158">
        <f t="shared" si="5"/>
        <v>1611654.46</v>
      </c>
      <c r="BA12" s="1158">
        <f t="shared" si="6"/>
        <v>671522.78</v>
      </c>
      <c r="BB12" s="1158">
        <f t="shared" si="7"/>
        <v>2283177.2400000002</v>
      </c>
      <c r="BC12" s="1158">
        <f t="shared" si="8"/>
        <v>11147276.26</v>
      </c>
      <c r="BD12" s="1158">
        <f t="shared" si="9"/>
        <v>11818799.039999999</v>
      </c>
      <c r="BE12" s="1191"/>
    </row>
    <row r="13" spans="1:59" s="1173" customFormat="1" ht="32.25" customHeight="1" thickBot="1" x14ac:dyDescent="0.3">
      <c r="A13" s="1174"/>
      <c r="B13" s="1193" t="s">
        <v>14</v>
      </c>
      <c r="C13" s="1194" t="s">
        <v>67</v>
      </c>
      <c r="D13" s="1195">
        <v>7081</v>
      </c>
      <c r="E13" s="1185"/>
      <c r="F13" s="1185"/>
      <c r="G13" s="1185"/>
      <c r="H13" s="1185"/>
      <c r="I13" s="1185"/>
      <c r="J13" s="1185"/>
      <c r="K13" s="1186"/>
      <c r="L13" s="1186"/>
      <c r="M13" s="1182"/>
      <c r="N13" s="1188"/>
      <c r="O13" s="1171"/>
      <c r="P13" s="1185">
        <v>15413804.93</v>
      </c>
      <c r="Q13" s="1185">
        <v>924828.3</v>
      </c>
      <c r="R13" s="1185">
        <v>924828.29</v>
      </c>
      <c r="S13" s="1185">
        <f t="shared" ref="S13:S18" si="20">Q13+R13</f>
        <v>1849656.59</v>
      </c>
      <c r="T13" s="1185">
        <v>770690.25</v>
      </c>
      <c r="U13" s="1185">
        <f t="shared" ref="U13:U18" si="21">Q13+R13+T13</f>
        <v>2620346.84</v>
      </c>
      <c r="V13" s="1186">
        <v>12793458.09</v>
      </c>
      <c r="W13" s="1186">
        <f t="shared" ref="W13:W18" si="22">P13-S13</f>
        <v>13564148.34</v>
      </c>
      <c r="X13" s="1187"/>
      <c r="Y13" s="1188">
        <v>2875595</v>
      </c>
      <c r="Z13" s="1171">
        <v>43128</v>
      </c>
      <c r="AA13" s="1189"/>
      <c r="AB13" s="1189"/>
      <c r="AC13" s="1189"/>
      <c r="AD13" s="1189"/>
      <c r="AE13" s="1189"/>
      <c r="AF13" s="1189"/>
      <c r="AG13" s="1189"/>
      <c r="AH13" s="1189"/>
      <c r="AI13" s="1189"/>
      <c r="AJ13" s="1171"/>
      <c r="AK13" s="1190"/>
      <c r="AL13" s="1169"/>
      <c r="AM13" s="1169"/>
      <c r="AN13" s="1169"/>
      <c r="AO13" s="1169"/>
      <c r="AP13" s="1169"/>
      <c r="AQ13" s="1169"/>
      <c r="AR13" s="1169"/>
      <c r="AS13" s="1169"/>
      <c r="AT13" s="1170">
        <f t="shared" si="1"/>
        <v>0</v>
      </c>
      <c r="AU13" s="1171"/>
      <c r="AV13" s="1190"/>
      <c r="AW13" s="2345">
        <f t="shared" si="19"/>
        <v>15413804.93</v>
      </c>
      <c r="AX13" s="1158">
        <f t="shared" si="3"/>
        <v>924828.3</v>
      </c>
      <c r="AY13" s="1158">
        <f t="shared" si="4"/>
        <v>924828.29</v>
      </c>
      <c r="AZ13" s="1158">
        <f t="shared" si="5"/>
        <v>1849656.59</v>
      </c>
      <c r="BA13" s="1158">
        <f t="shared" si="6"/>
        <v>770690.25</v>
      </c>
      <c r="BB13" s="1158">
        <f t="shared" si="7"/>
        <v>2620346.84</v>
      </c>
      <c r="BC13" s="1158">
        <f t="shared" si="8"/>
        <v>12793458.09</v>
      </c>
      <c r="BD13" s="1158">
        <f t="shared" si="9"/>
        <v>13564148.34</v>
      </c>
      <c r="BE13" s="1191"/>
    </row>
    <row r="14" spans="1:59" s="1173" customFormat="1" ht="32.25" customHeight="1" thickBot="1" x14ac:dyDescent="0.3">
      <c r="A14" s="1174"/>
      <c r="B14" s="1193" t="s">
        <v>14</v>
      </c>
      <c r="C14" s="1194" t="s">
        <v>131</v>
      </c>
      <c r="D14" s="1195">
        <v>7081</v>
      </c>
      <c r="E14" s="1185"/>
      <c r="F14" s="1185"/>
      <c r="G14" s="1185"/>
      <c r="H14" s="1185"/>
      <c r="I14" s="1185"/>
      <c r="J14" s="1185"/>
      <c r="K14" s="1186"/>
      <c r="L14" s="1186"/>
      <c r="M14" s="1196"/>
      <c r="N14" s="1188"/>
      <c r="O14" s="1171"/>
      <c r="P14" s="1185">
        <v>4643062</v>
      </c>
      <c r="Q14" s="1185">
        <v>325014.34000000003</v>
      </c>
      <c r="R14" s="1185">
        <v>325014.34000000003</v>
      </c>
      <c r="S14" s="1185">
        <f t="shared" si="20"/>
        <v>650028.68000000005</v>
      </c>
      <c r="T14" s="1185">
        <v>232153.1</v>
      </c>
      <c r="U14" s="1185">
        <f t="shared" si="21"/>
        <v>882181.78</v>
      </c>
      <c r="V14" s="1186">
        <f>P14-U14</f>
        <v>3760880.2199999997</v>
      </c>
      <c r="W14" s="1186">
        <f t="shared" si="22"/>
        <v>3993033.32</v>
      </c>
      <c r="X14" s="1187"/>
      <c r="Y14" s="1188"/>
      <c r="Z14" s="1171"/>
      <c r="AA14" s="1189"/>
      <c r="AB14" s="1189"/>
      <c r="AC14" s="1189"/>
      <c r="AD14" s="1189"/>
      <c r="AE14" s="1189"/>
      <c r="AF14" s="1189"/>
      <c r="AG14" s="1189"/>
      <c r="AH14" s="1189"/>
      <c r="AI14" s="1189"/>
      <c r="AJ14" s="1171"/>
      <c r="AK14" s="1190"/>
      <c r="AL14" s="1169"/>
      <c r="AM14" s="1169"/>
      <c r="AN14" s="1169"/>
      <c r="AO14" s="1169"/>
      <c r="AP14" s="1169"/>
      <c r="AQ14" s="1169"/>
      <c r="AR14" s="1169"/>
      <c r="AS14" s="1169"/>
      <c r="AT14" s="1170">
        <f t="shared" si="1"/>
        <v>0</v>
      </c>
      <c r="AU14" s="1171"/>
      <c r="AV14" s="1190"/>
      <c r="AW14" s="2345">
        <f t="shared" si="19"/>
        <v>4643062</v>
      </c>
      <c r="AX14" s="1158">
        <f t="shared" si="3"/>
        <v>325014.34000000003</v>
      </c>
      <c r="AY14" s="1158">
        <f t="shared" si="4"/>
        <v>325014.34000000003</v>
      </c>
      <c r="AZ14" s="1158">
        <f t="shared" si="5"/>
        <v>650028.68000000005</v>
      </c>
      <c r="BA14" s="1158">
        <f t="shared" si="6"/>
        <v>232153.1</v>
      </c>
      <c r="BB14" s="1158">
        <f t="shared" si="7"/>
        <v>882181.78</v>
      </c>
      <c r="BC14" s="1158">
        <f t="shared" si="8"/>
        <v>3760880.2199999997</v>
      </c>
      <c r="BD14" s="1158">
        <f t="shared" si="9"/>
        <v>3993033.32</v>
      </c>
      <c r="BE14" s="1191"/>
    </row>
    <row r="15" spans="1:59" s="1173" customFormat="1" ht="32.25" customHeight="1" thickBot="1" x14ac:dyDescent="0.3">
      <c r="A15" s="1197"/>
      <c r="B15" s="1198" t="s">
        <v>14</v>
      </c>
      <c r="C15" s="1199" t="s">
        <v>147</v>
      </c>
      <c r="D15" s="1200">
        <v>7081</v>
      </c>
      <c r="E15" s="1201"/>
      <c r="F15" s="1201"/>
      <c r="G15" s="1201"/>
      <c r="H15" s="1201"/>
      <c r="I15" s="1201"/>
      <c r="J15" s="1201"/>
      <c r="K15" s="1202"/>
      <c r="L15" s="1202"/>
      <c r="M15" s="1203"/>
      <c r="N15" s="1204"/>
      <c r="O15" s="1205"/>
      <c r="P15" s="1201">
        <v>2493924.41</v>
      </c>
      <c r="Q15" s="1201">
        <v>174574.71</v>
      </c>
      <c r="R15" s="1201">
        <v>482532.68</v>
      </c>
      <c r="S15" s="1201">
        <f t="shared" si="20"/>
        <v>657107.39</v>
      </c>
      <c r="T15" s="1201">
        <v>124696.22</v>
      </c>
      <c r="U15" s="1201">
        <f t="shared" si="21"/>
        <v>781803.61</v>
      </c>
      <c r="V15" s="1202">
        <f>P15-U15</f>
        <v>1712120.8000000003</v>
      </c>
      <c r="W15" s="1202">
        <f t="shared" si="22"/>
        <v>1836817.02</v>
      </c>
      <c r="X15" s="1206"/>
      <c r="Y15" s="1204">
        <v>6633786</v>
      </c>
      <c r="Z15" s="1205">
        <v>43281</v>
      </c>
      <c r="AA15" s="1207"/>
      <c r="AB15" s="1207"/>
      <c r="AC15" s="1207"/>
      <c r="AD15" s="1207"/>
      <c r="AE15" s="1207"/>
      <c r="AF15" s="1207"/>
      <c r="AG15" s="1207"/>
      <c r="AH15" s="1207"/>
      <c r="AI15" s="1207"/>
      <c r="AJ15" s="1205"/>
      <c r="AK15" s="1208"/>
      <c r="AL15" s="1169"/>
      <c r="AM15" s="1169"/>
      <c r="AN15" s="1169"/>
      <c r="AO15" s="1169"/>
      <c r="AP15" s="1169"/>
      <c r="AQ15" s="1169"/>
      <c r="AR15" s="1169"/>
      <c r="AS15" s="1169"/>
      <c r="AT15" s="1170">
        <f t="shared" si="1"/>
        <v>0</v>
      </c>
      <c r="AU15" s="1171"/>
      <c r="AV15" s="1190"/>
      <c r="AW15" s="2345">
        <f t="shared" si="19"/>
        <v>2493924.41</v>
      </c>
      <c r="AX15" s="1158">
        <f t="shared" si="3"/>
        <v>174574.71</v>
      </c>
      <c r="AY15" s="1158">
        <f t="shared" si="4"/>
        <v>482532.68</v>
      </c>
      <c r="AZ15" s="1158">
        <f t="shared" si="5"/>
        <v>657107.39</v>
      </c>
      <c r="BA15" s="1158">
        <f t="shared" si="6"/>
        <v>124696.22</v>
      </c>
      <c r="BB15" s="1158">
        <f t="shared" si="7"/>
        <v>781803.61</v>
      </c>
      <c r="BC15" s="1158">
        <f t="shared" si="8"/>
        <v>1712120.8000000003</v>
      </c>
      <c r="BD15" s="1158">
        <f t="shared" si="9"/>
        <v>1836817.02</v>
      </c>
      <c r="BE15" s="1191"/>
    </row>
    <row r="16" spans="1:59" s="435" customFormat="1" ht="32.25" customHeight="1" thickBot="1" x14ac:dyDescent="0.3">
      <c r="A16" s="1057">
        <v>3</v>
      </c>
      <c r="B16" s="1058" t="s">
        <v>23</v>
      </c>
      <c r="C16" s="1059" t="s">
        <v>92</v>
      </c>
      <c r="D16" s="1060">
        <v>7041</v>
      </c>
      <c r="E16" s="1061">
        <v>12499297</v>
      </c>
      <c r="F16" s="1062">
        <v>749957.83</v>
      </c>
      <c r="G16" s="1062">
        <v>874950.79</v>
      </c>
      <c r="H16" s="1063">
        <f>F16+G16</f>
        <v>1624908.62</v>
      </c>
      <c r="I16" s="1062">
        <v>499971.88</v>
      </c>
      <c r="J16" s="1062">
        <f>F16+G16+I16</f>
        <v>2124880.5</v>
      </c>
      <c r="K16" s="1062">
        <f>E16-J16</f>
        <v>10374416.5</v>
      </c>
      <c r="L16" s="1064">
        <f>K16+I16</f>
        <v>10874388.380000001</v>
      </c>
      <c r="M16" s="1065">
        <f>L16</f>
        <v>10874388.380000001</v>
      </c>
      <c r="N16" s="1066">
        <v>1930085</v>
      </c>
      <c r="O16" s="1067">
        <v>42904</v>
      </c>
      <c r="P16" s="499">
        <v>9586696.2400000002</v>
      </c>
      <c r="Q16" s="499">
        <v>575201.77</v>
      </c>
      <c r="R16" s="499">
        <v>671068.74</v>
      </c>
      <c r="S16" s="499">
        <f t="shared" si="20"/>
        <v>1246270.51</v>
      </c>
      <c r="T16" s="499">
        <v>479334.81</v>
      </c>
      <c r="U16" s="499">
        <f t="shared" si="21"/>
        <v>1725605.32</v>
      </c>
      <c r="V16" s="429">
        <f>P16-U16</f>
        <v>7861090.9199999999</v>
      </c>
      <c r="W16" s="429">
        <f t="shared" si="22"/>
        <v>8340425.7300000004</v>
      </c>
      <c r="X16" s="1068">
        <f>W16+W17+W18</f>
        <v>42434379.540000007</v>
      </c>
      <c r="Y16" s="502">
        <v>2875528</v>
      </c>
      <c r="Z16" s="431">
        <v>43083</v>
      </c>
      <c r="AA16" s="430"/>
      <c r="AB16" s="430"/>
      <c r="AC16" s="430"/>
      <c r="AD16" s="430"/>
      <c r="AE16" s="430"/>
      <c r="AF16" s="430"/>
      <c r="AG16" s="430"/>
      <c r="AH16" s="430"/>
      <c r="AI16" s="430"/>
      <c r="AJ16" s="431"/>
      <c r="AK16" s="432"/>
      <c r="AL16" s="1056"/>
      <c r="AM16" s="1056"/>
      <c r="AN16" s="1056"/>
      <c r="AO16" s="1056"/>
      <c r="AP16" s="1056"/>
      <c r="AQ16" s="1056"/>
      <c r="AR16" s="1056"/>
      <c r="AS16" s="1056"/>
      <c r="AT16" s="433">
        <f t="shared" si="1"/>
        <v>0</v>
      </c>
      <c r="AU16" s="1055"/>
      <c r="AV16" s="2324"/>
      <c r="AW16" s="2346">
        <f>E16+P16+AA16+AL16</f>
        <v>22085993.240000002</v>
      </c>
      <c r="AX16" s="434">
        <f t="shared" si="3"/>
        <v>1325159.6000000001</v>
      </c>
      <c r="AY16" s="434">
        <f t="shared" si="4"/>
        <v>1546019.53</v>
      </c>
      <c r="AZ16" s="434">
        <f t="shared" si="5"/>
        <v>2871179.13</v>
      </c>
      <c r="BA16" s="434">
        <f t="shared" si="6"/>
        <v>979306.69</v>
      </c>
      <c r="BB16" s="434">
        <f t="shared" si="7"/>
        <v>3850485.8200000003</v>
      </c>
      <c r="BC16" s="434">
        <f t="shared" si="8"/>
        <v>18235507.420000002</v>
      </c>
      <c r="BD16" s="434">
        <f t="shared" si="9"/>
        <v>19214814.109999999</v>
      </c>
      <c r="BE16" s="1069">
        <f>BD16+BD17+BD18+BD19</f>
        <v>56982090.219999999</v>
      </c>
    </row>
    <row r="17" spans="1:59" s="435" customFormat="1" ht="32.25" customHeight="1" thickBot="1" x14ac:dyDescent="0.3">
      <c r="A17" s="1070"/>
      <c r="B17" s="1044" t="s">
        <v>23</v>
      </c>
      <c r="C17" s="1045" t="s">
        <v>93</v>
      </c>
      <c r="D17" s="1046">
        <v>7081</v>
      </c>
      <c r="E17" s="1047"/>
      <c r="F17" s="1048"/>
      <c r="G17" s="1048"/>
      <c r="H17" s="1049"/>
      <c r="I17" s="1048"/>
      <c r="J17" s="1048"/>
      <c r="K17" s="1048"/>
      <c r="L17" s="1050"/>
      <c r="M17" s="1051"/>
      <c r="N17" s="1052"/>
      <c r="O17" s="1053"/>
      <c r="P17" s="500">
        <v>18924623.530000001</v>
      </c>
      <c r="Q17" s="500">
        <v>1135477.4099999999</v>
      </c>
      <c r="R17" s="500">
        <v>1324723.6499999999</v>
      </c>
      <c r="S17" s="500">
        <f t="shared" si="20"/>
        <v>2460201.0599999996</v>
      </c>
      <c r="T17" s="500">
        <v>1071224.1499999999</v>
      </c>
      <c r="U17" s="500">
        <f t="shared" si="21"/>
        <v>3531425.2099999995</v>
      </c>
      <c r="V17" s="501">
        <f>P17-U17</f>
        <v>15393198.320000002</v>
      </c>
      <c r="W17" s="501">
        <f t="shared" si="22"/>
        <v>16464422.470000003</v>
      </c>
      <c r="X17" s="1054"/>
      <c r="Y17" s="614">
        <v>2875726</v>
      </c>
      <c r="Z17" s="437">
        <v>43179</v>
      </c>
      <c r="AA17" s="436"/>
      <c r="AB17" s="436"/>
      <c r="AC17" s="436"/>
      <c r="AD17" s="436"/>
      <c r="AE17" s="436"/>
      <c r="AF17" s="436"/>
      <c r="AG17" s="436"/>
      <c r="AH17" s="436"/>
      <c r="AI17" s="436"/>
      <c r="AJ17" s="437"/>
      <c r="AK17" s="438"/>
      <c r="AL17" s="439"/>
      <c r="AM17" s="439"/>
      <c r="AN17" s="439"/>
      <c r="AO17" s="439"/>
      <c r="AP17" s="439"/>
      <c r="AQ17" s="439"/>
      <c r="AR17" s="439"/>
      <c r="AS17" s="439"/>
      <c r="AT17" s="433">
        <f t="shared" si="1"/>
        <v>0</v>
      </c>
      <c r="AU17" s="437"/>
      <c r="AV17" s="438"/>
      <c r="AW17" s="2346">
        <f t="shared" ref="AW17:AW19" si="23">E17+P17+AA17+AL17</f>
        <v>18924623.530000001</v>
      </c>
      <c r="AX17" s="434">
        <f t="shared" si="3"/>
        <v>1135477.4099999999</v>
      </c>
      <c r="AY17" s="434">
        <f t="shared" si="4"/>
        <v>1324723.6499999999</v>
      </c>
      <c r="AZ17" s="434">
        <f t="shared" si="5"/>
        <v>2460201.0599999996</v>
      </c>
      <c r="BA17" s="434">
        <f t="shared" si="6"/>
        <v>1071224.1499999999</v>
      </c>
      <c r="BB17" s="434">
        <f t="shared" si="7"/>
        <v>3531425.2099999995</v>
      </c>
      <c r="BC17" s="434">
        <f t="shared" si="8"/>
        <v>15393198.320000002</v>
      </c>
      <c r="BD17" s="434">
        <f t="shared" si="9"/>
        <v>16464422.470000003</v>
      </c>
      <c r="BE17" s="1071"/>
    </row>
    <row r="18" spans="1:59" s="435" customFormat="1" ht="32.25" customHeight="1" thickBot="1" x14ac:dyDescent="0.3">
      <c r="A18" s="1070"/>
      <c r="B18" s="1044" t="s">
        <v>23</v>
      </c>
      <c r="C18" s="1045" t="s">
        <v>142</v>
      </c>
      <c r="D18" s="1046">
        <v>7081</v>
      </c>
      <c r="E18" s="1047"/>
      <c r="F18" s="1048"/>
      <c r="G18" s="1048"/>
      <c r="H18" s="1049"/>
      <c r="I18" s="1048"/>
      <c r="J18" s="1048"/>
      <c r="K18" s="1048"/>
      <c r="L18" s="1050"/>
      <c r="M18" s="1051"/>
      <c r="N18" s="1052"/>
      <c r="O18" s="1053"/>
      <c r="P18" s="500">
        <v>20499455</v>
      </c>
      <c r="Q18" s="500">
        <v>1434961.83</v>
      </c>
      <c r="R18" s="500">
        <v>1434961.83</v>
      </c>
      <c r="S18" s="500">
        <f t="shared" si="20"/>
        <v>2869923.66</v>
      </c>
      <c r="T18" s="500">
        <v>1024972.74</v>
      </c>
      <c r="U18" s="500">
        <f t="shared" si="21"/>
        <v>3894896.4000000004</v>
      </c>
      <c r="V18" s="501">
        <f>P18-U18</f>
        <v>16604558.6</v>
      </c>
      <c r="W18" s="501">
        <f t="shared" si="22"/>
        <v>17629531.34</v>
      </c>
      <c r="X18" s="1054"/>
      <c r="Y18" s="614">
        <v>6633778</v>
      </c>
      <c r="Z18" s="437">
        <v>43281</v>
      </c>
      <c r="AA18" s="436"/>
      <c r="AB18" s="436"/>
      <c r="AC18" s="436"/>
      <c r="AD18" s="436"/>
      <c r="AE18" s="436"/>
      <c r="AF18" s="436"/>
      <c r="AG18" s="436"/>
      <c r="AH18" s="436"/>
      <c r="AI18" s="436"/>
      <c r="AJ18" s="437"/>
      <c r="AK18" s="438"/>
      <c r="AL18" s="439"/>
      <c r="AM18" s="439"/>
      <c r="AN18" s="439"/>
      <c r="AO18" s="439"/>
      <c r="AP18" s="439"/>
      <c r="AQ18" s="439"/>
      <c r="AR18" s="439"/>
      <c r="AS18" s="439"/>
      <c r="AT18" s="433">
        <f t="shared" si="1"/>
        <v>0</v>
      </c>
      <c r="AU18" s="437"/>
      <c r="AV18" s="438"/>
      <c r="AW18" s="2346">
        <f t="shared" si="23"/>
        <v>20499455</v>
      </c>
      <c r="AX18" s="434">
        <f t="shared" si="3"/>
        <v>1434961.83</v>
      </c>
      <c r="AY18" s="434">
        <f t="shared" si="4"/>
        <v>1434961.83</v>
      </c>
      <c r="AZ18" s="434">
        <f t="shared" si="5"/>
        <v>2869923.66</v>
      </c>
      <c r="BA18" s="434">
        <f t="shared" si="6"/>
        <v>1024972.74</v>
      </c>
      <c r="BB18" s="434">
        <f t="shared" si="7"/>
        <v>3894896.4000000004</v>
      </c>
      <c r="BC18" s="434">
        <f t="shared" si="8"/>
        <v>16604558.6</v>
      </c>
      <c r="BD18" s="434">
        <f t="shared" si="9"/>
        <v>17629531.34</v>
      </c>
      <c r="BE18" s="1071"/>
    </row>
    <row r="19" spans="1:59" s="435" customFormat="1" ht="32.25" customHeight="1" thickBot="1" x14ac:dyDescent="0.3">
      <c r="A19" s="1072"/>
      <c r="B19" s="1073" t="s">
        <v>23</v>
      </c>
      <c r="C19" s="1074" t="s">
        <v>276</v>
      </c>
      <c r="D19" s="1075">
        <v>7081</v>
      </c>
      <c r="E19" s="1076"/>
      <c r="F19" s="1077"/>
      <c r="G19" s="1077"/>
      <c r="H19" s="1078"/>
      <c r="I19" s="1077"/>
      <c r="J19" s="1077"/>
      <c r="K19" s="1077"/>
      <c r="L19" s="1079"/>
      <c r="M19" s="1080"/>
      <c r="N19" s="1081"/>
      <c r="O19" s="1082"/>
      <c r="P19" s="615"/>
      <c r="Q19" s="615"/>
      <c r="R19" s="615"/>
      <c r="S19" s="615"/>
      <c r="T19" s="615"/>
      <c r="U19" s="615"/>
      <c r="V19" s="616"/>
      <c r="W19" s="616"/>
      <c r="X19" s="617"/>
      <c r="Y19" s="618"/>
      <c r="Z19" s="619"/>
      <c r="AA19" s="440">
        <v>4271305</v>
      </c>
      <c r="AB19" s="440">
        <v>298991.34999999998</v>
      </c>
      <c r="AC19" s="440">
        <v>298991.34999999998</v>
      </c>
      <c r="AD19" s="440">
        <f>AB19+AC19</f>
        <v>597982.69999999995</v>
      </c>
      <c r="AE19" s="440">
        <v>213565.25</v>
      </c>
      <c r="AF19" s="440">
        <f>AD19+AE19</f>
        <v>811547.95</v>
      </c>
      <c r="AG19" s="440">
        <f>AA19-AF19</f>
        <v>3459757.05</v>
      </c>
      <c r="AH19" s="440">
        <f>AA19-AD19</f>
        <v>3673322.3</v>
      </c>
      <c r="AI19" s="440">
        <f>AH19</f>
        <v>3673322.3</v>
      </c>
      <c r="AJ19" s="440">
        <v>9965945</v>
      </c>
      <c r="AK19" s="441" t="s">
        <v>270</v>
      </c>
      <c r="AL19" s="439"/>
      <c r="AM19" s="439"/>
      <c r="AN19" s="439"/>
      <c r="AO19" s="439"/>
      <c r="AP19" s="439"/>
      <c r="AQ19" s="439"/>
      <c r="AR19" s="439"/>
      <c r="AS19" s="439"/>
      <c r="AT19" s="433">
        <f t="shared" si="1"/>
        <v>0</v>
      </c>
      <c r="AU19" s="437"/>
      <c r="AV19" s="438"/>
      <c r="AW19" s="2346">
        <f t="shared" si="23"/>
        <v>4271305</v>
      </c>
      <c r="AX19" s="434">
        <f t="shared" si="3"/>
        <v>298991.34999999998</v>
      </c>
      <c r="AY19" s="434">
        <f t="shared" si="4"/>
        <v>298991.34999999998</v>
      </c>
      <c r="AZ19" s="434">
        <f t="shared" si="5"/>
        <v>597982.69999999995</v>
      </c>
      <c r="BA19" s="434">
        <f t="shared" si="6"/>
        <v>213565.25</v>
      </c>
      <c r="BB19" s="434">
        <f t="shared" si="7"/>
        <v>811547.95</v>
      </c>
      <c r="BC19" s="434">
        <f t="shared" si="8"/>
        <v>3459757.05</v>
      </c>
      <c r="BD19" s="434">
        <f t="shared" si="9"/>
        <v>3673322.3</v>
      </c>
      <c r="BE19" s="1083"/>
    </row>
    <row r="20" spans="1:59" s="443" customFormat="1" ht="26.25" thickBot="1" x14ac:dyDescent="0.3">
      <c r="A20" s="976">
        <v>4</v>
      </c>
      <c r="B20" s="890" t="s">
        <v>30</v>
      </c>
      <c r="C20" s="891" t="s">
        <v>89</v>
      </c>
      <c r="D20" s="892">
        <v>7081</v>
      </c>
      <c r="E20" s="893">
        <v>9280540</v>
      </c>
      <c r="F20" s="894">
        <v>556833</v>
      </c>
      <c r="G20" s="894">
        <v>556832</v>
      </c>
      <c r="H20" s="895">
        <f>F20+G20</f>
        <v>1113665</v>
      </c>
      <c r="I20" s="894">
        <v>464027</v>
      </c>
      <c r="J20" s="894">
        <f>F20+G20+I20</f>
        <v>1577692</v>
      </c>
      <c r="K20" s="894">
        <f>E20-J20</f>
        <v>7702848</v>
      </c>
      <c r="L20" s="900">
        <f>E20-H20</f>
        <v>8166875</v>
      </c>
      <c r="M20" s="1027">
        <f>L20</f>
        <v>8166875</v>
      </c>
      <c r="N20" s="896">
        <v>7010165</v>
      </c>
      <c r="O20" s="897">
        <v>42880</v>
      </c>
      <c r="P20" s="898"/>
      <c r="Q20" s="899"/>
      <c r="R20" s="899"/>
      <c r="S20" s="597">
        <f>Q20+R20</f>
        <v>0</v>
      </c>
      <c r="T20" s="899"/>
      <c r="U20" s="597">
        <f>Q20+R20+T20</f>
        <v>0</v>
      </c>
      <c r="V20" s="899"/>
      <c r="W20" s="598">
        <f>P20-S20</f>
        <v>0</v>
      </c>
      <c r="X20" s="1034">
        <f>W20+W21+W22</f>
        <v>23778934.77</v>
      </c>
      <c r="Y20" s="901"/>
      <c r="Z20" s="902"/>
      <c r="AA20" s="903"/>
      <c r="AB20" s="903"/>
      <c r="AC20" s="903"/>
      <c r="AD20" s="903"/>
      <c r="AE20" s="903"/>
      <c r="AF20" s="903"/>
      <c r="AG20" s="903"/>
      <c r="AH20" s="903"/>
      <c r="AI20" s="903"/>
      <c r="AJ20" s="902"/>
      <c r="AK20" s="904"/>
      <c r="AL20" s="442"/>
      <c r="AM20" s="442"/>
      <c r="AN20" s="442"/>
      <c r="AO20" s="442"/>
      <c r="AP20" s="442"/>
      <c r="AQ20" s="442"/>
      <c r="AR20" s="442"/>
      <c r="AS20" s="442"/>
      <c r="AT20" s="442">
        <f t="shared" ref="AT20:AT62" si="24">AS20</f>
        <v>0</v>
      </c>
      <c r="AU20" s="1134"/>
      <c r="AV20" s="2325"/>
      <c r="AW20" s="2347">
        <f>E20+P20+AA20+AL20</f>
        <v>9280540</v>
      </c>
      <c r="AX20" s="1255">
        <f t="shared" si="3"/>
        <v>556833</v>
      </c>
      <c r="AY20" s="1255">
        <f t="shared" si="4"/>
        <v>556832</v>
      </c>
      <c r="AZ20" s="1255">
        <f t="shared" si="5"/>
        <v>1113665</v>
      </c>
      <c r="BA20" s="1255">
        <f t="shared" si="6"/>
        <v>464027</v>
      </c>
      <c r="BB20" s="1255">
        <f t="shared" si="7"/>
        <v>1577692</v>
      </c>
      <c r="BC20" s="1255">
        <f t="shared" si="8"/>
        <v>7702848</v>
      </c>
      <c r="BD20" s="1255">
        <f t="shared" si="9"/>
        <v>8166875</v>
      </c>
      <c r="BE20" s="961">
        <f>BD20+BD21+BD22+BD23</f>
        <v>42994569.649999991</v>
      </c>
    </row>
    <row r="21" spans="1:59" s="443" customFormat="1" ht="26.25" thickBot="1" x14ac:dyDescent="0.3">
      <c r="A21" s="976"/>
      <c r="B21" s="444" t="s">
        <v>30</v>
      </c>
      <c r="C21" s="445" t="s">
        <v>90</v>
      </c>
      <c r="D21" s="446">
        <v>7081</v>
      </c>
      <c r="E21" s="447"/>
      <c r="F21" s="448"/>
      <c r="G21" s="448"/>
      <c r="H21" s="449"/>
      <c r="I21" s="448"/>
      <c r="J21" s="448"/>
      <c r="K21" s="448"/>
      <c r="L21" s="453"/>
      <c r="M21" s="1028"/>
      <c r="N21" s="450"/>
      <c r="O21" s="451"/>
      <c r="P21" s="447">
        <v>16019866.529999999</v>
      </c>
      <c r="Q21" s="448">
        <v>961191.99</v>
      </c>
      <c r="R21" s="448">
        <v>961191.99</v>
      </c>
      <c r="S21" s="452">
        <f>Q21+R21</f>
        <v>1922383.98</v>
      </c>
      <c r="T21" s="448">
        <v>800993.33</v>
      </c>
      <c r="U21" s="452">
        <f>Q21+R21+T21</f>
        <v>2723377.31</v>
      </c>
      <c r="V21" s="448">
        <v>13296489.220000001</v>
      </c>
      <c r="W21" s="452">
        <f>P21-S21</f>
        <v>14097482.549999999</v>
      </c>
      <c r="X21" s="1035"/>
      <c r="Y21" s="450">
        <v>2875721</v>
      </c>
      <c r="Z21" s="451">
        <v>43177</v>
      </c>
      <c r="AA21" s="454"/>
      <c r="AB21" s="454"/>
      <c r="AC21" s="454"/>
      <c r="AD21" s="454"/>
      <c r="AE21" s="454"/>
      <c r="AF21" s="454"/>
      <c r="AG21" s="454"/>
      <c r="AH21" s="454"/>
      <c r="AI21" s="454"/>
      <c r="AJ21" s="451"/>
      <c r="AK21" s="455"/>
      <c r="AL21" s="456"/>
      <c r="AM21" s="456"/>
      <c r="AN21" s="456"/>
      <c r="AO21" s="456"/>
      <c r="AP21" s="456"/>
      <c r="AQ21" s="456"/>
      <c r="AR21" s="456"/>
      <c r="AS21" s="456"/>
      <c r="AT21" s="442">
        <f t="shared" si="24"/>
        <v>0</v>
      </c>
      <c r="AU21" s="451"/>
      <c r="AV21" s="455"/>
      <c r="AW21" s="2347">
        <f t="shared" ref="AW21:AW23" si="25">E21+P21+AA21+AL21</f>
        <v>16019866.529999999</v>
      </c>
      <c r="AX21" s="1255">
        <f t="shared" si="3"/>
        <v>961191.99</v>
      </c>
      <c r="AY21" s="1255">
        <f t="shared" si="4"/>
        <v>961191.99</v>
      </c>
      <c r="AZ21" s="1255">
        <f t="shared" si="5"/>
        <v>1922383.98</v>
      </c>
      <c r="BA21" s="1255">
        <f t="shared" si="6"/>
        <v>800993.33</v>
      </c>
      <c r="BB21" s="1255">
        <f t="shared" si="7"/>
        <v>2723377.31</v>
      </c>
      <c r="BC21" s="1255">
        <f t="shared" si="8"/>
        <v>13296489.220000001</v>
      </c>
      <c r="BD21" s="1255">
        <f t="shared" si="9"/>
        <v>14097482.549999999</v>
      </c>
      <c r="BE21" s="961"/>
    </row>
    <row r="22" spans="1:59" s="443" customFormat="1" ht="26.25" thickBot="1" x14ac:dyDescent="0.3">
      <c r="A22" s="976"/>
      <c r="B22" s="444" t="s">
        <v>30</v>
      </c>
      <c r="C22" s="445" t="s">
        <v>129</v>
      </c>
      <c r="D22" s="446">
        <v>7081</v>
      </c>
      <c r="E22" s="447"/>
      <c r="F22" s="448"/>
      <c r="G22" s="448"/>
      <c r="H22" s="449"/>
      <c r="I22" s="448"/>
      <c r="J22" s="448"/>
      <c r="K22" s="448"/>
      <c r="L22" s="453"/>
      <c r="M22" s="457"/>
      <c r="N22" s="450"/>
      <c r="O22" s="451"/>
      <c r="P22" s="447">
        <v>11128106</v>
      </c>
      <c r="Q22" s="448">
        <v>778967.42</v>
      </c>
      <c r="R22" s="448">
        <v>667686.36</v>
      </c>
      <c r="S22" s="452">
        <f>Q22+R22</f>
        <v>1446653.78</v>
      </c>
      <c r="T22" s="448">
        <v>556405.30000000005</v>
      </c>
      <c r="U22" s="452">
        <f>Q22+R22+T22</f>
        <v>2003059.08</v>
      </c>
      <c r="V22" s="448">
        <f>P22-U22</f>
        <v>9125046.9199999999</v>
      </c>
      <c r="W22" s="452">
        <f>P22-S22</f>
        <v>9681452.2200000007</v>
      </c>
      <c r="X22" s="1035"/>
      <c r="Y22" s="450">
        <v>6633665</v>
      </c>
      <c r="Z22" s="451">
        <v>43263</v>
      </c>
      <c r="AA22" s="454"/>
      <c r="AB22" s="454"/>
      <c r="AC22" s="454"/>
      <c r="AD22" s="454"/>
      <c r="AE22" s="454"/>
      <c r="AF22" s="454"/>
      <c r="AG22" s="454"/>
      <c r="AH22" s="454"/>
      <c r="AI22" s="454"/>
      <c r="AJ22" s="451"/>
      <c r="AK22" s="455"/>
      <c r="AL22" s="456"/>
      <c r="AM22" s="456"/>
      <c r="AN22" s="456"/>
      <c r="AO22" s="456"/>
      <c r="AP22" s="456"/>
      <c r="AQ22" s="456"/>
      <c r="AR22" s="456"/>
      <c r="AS22" s="456"/>
      <c r="AT22" s="442">
        <f t="shared" si="24"/>
        <v>0</v>
      </c>
      <c r="AU22" s="451"/>
      <c r="AV22" s="455"/>
      <c r="AW22" s="2347">
        <f t="shared" si="25"/>
        <v>11128106</v>
      </c>
      <c r="AX22" s="1255">
        <f t="shared" si="3"/>
        <v>778967.42</v>
      </c>
      <c r="AY22" s="1255">
        <f t="shared" si="4"/>
        <v>667686.36</v>
      </c>
      <c r="AZ22" s="1255">
        <f t="shared" si="5"/>
        <v>1446653.78</v>
      </c>
      <c r="BA22" s="1255">
        <f t="shared" si="6"/>
        <v>556405.30000000005</v>
      </c>
      <c r="BB22" s="1255">
        <f t="shared" si="7"/>
        <v>2003059.08</v>
      </c>
      <c r="BC22" s="1255">
        <f t="shared" si="8"/>
        <v>9125046.9199999999</v>
      </c>
      <c r="BD22" s="1255">
        <f t="shared" si="9"/>
        <v>9681452.2200000007</v>
      </c>
      <c r="BE22" s="961"/>
    </row>
    <row r="23" spans="1:59" s="443" customFormat="1" ht="26.25" thickBot="1" x14ac:dyDescent="0.3">
      <c r="A23" s="976"/>
      <c r="B23" s="458" t="s">
        <v>30</v>
      </c>
      <c r="C23" s="459" t="s">
        <v>283</v>
      </c>
      <c r="D23" s="460">
        <v>7081</v>
      </c>
      <c r="E23" s="461"/>
      <c r="F23" s="462"/>
      <c r="G23" s="462"/>
      <c r="H23" s="463"/>
      <c r="I23" s="462"/>
      <c r="J23" s="462"/>
      <c r="K23" s="462"/>
      <c r="L23" s="464"/>
      <c r="M23" s="465"/>
      <c r="N23" s="466"/>
      <c r="O23" s="467"/>
      <c r="P23" s="461"/>
      <c r="Q23" s="462"/>
      <c r="R23" s="462"/>
      <c r="S23" s="468"/>
      <c r="T23" s="462"/>
      <c r="U23" s="468"/>
      <c r="V23" s="462"/>
      <c r="W23" s="468"/>
      <c r="X23" s="464"/>
      <c r="Y23" s="466"/>
      <c r="Z23" s="467"/>
      <c r="AA23" s="469">
        <v>12699724</v>
      </c>
      <c r="AB23" s="469">
        <v>888980.68</v>
      </c>
      <c r="AC23" s="469">
        <v>761983.44</v>
      </c>
      <c r="AD23" s="469">
        <f t="shared" ref="AD23" si="26">AB23+AC23</f>
        <v>1650964.12</v>
      </c>
      <c r="AE23" s="469">
        <v>634986.19999999995</v>
      </c>
      <c r="AF23" s="469">
        <f t="shared" ref="AF23" si="27">AD23+AE23</f>
        <v>2285950.3200000003</v>
      </c>
      <c r="AG23" s="470">
        <f t="shared" ref="AG23" si="28">AA23-AF23</f>
        <v>10413773.68</v>
      </c>
      <c r="AH23" s="470">
        <f t="shared" ref="AH23" si="29">AA23-AD23</f>
        <v>11048759.879999999</v>
      </c>
      <c r="AI23" s="471">
        <f>AH23</f>
        <v>11048759.879999999</v>
      </c>
      <c r="AJ23" s="472" t="s">
        <v>287</v>
      </c>
      <c r="AK23" s="473">
        <v>43646</v>
      </c>
      <c r="AL23" s="474"/>
      <c r="AM23" s="474"/>
      <c r="AN23" s="474"/>
      <c r="AO23" s="474"/>
      <c r="AP23" s="474"/>
      <c r="AQ23" s="474"/>
      <c r="AR23" s="474"/>
      <c r="AS23" s="474"/>
      <c r="AT23" s="442">
        <f t="shared" si="24"/>
        <v>0</v>
      </c>
      <c r="AU23" s="475"/>
      <c r="AV23" s="2326"/>
      <c r="AW23" s="2347">
        <f t="shared" si="25"/>
        <v>12699724</v>
      </c>
      <c r="AX23" s="1255">
        <f t="shared" si="3"/>
        <v>888980.68</v>
      </c>
      <c r="AY23" s="1255">
        <f t="shared" si="4"/>
        <v>761983.44</v>
      </c>
      <c r="AZ23" s="1255">
        <f t="shared" si="5"/>
        <v>1650964.12</v>
      </c>
      <c r="BA23" s="1255">
        <f t="shared" si="6"/>
        <v>634986.19999999995</v>
      </c>
      <c r="BB23" s="1255">
        <f t="shared" si="7"/>
        <v>2285950.3200000003</v>
      </c>
      <c r="BC23" s="1255">
        <f t="shared" si="8"/>
        <v>10413773.68</v>
      </c>
      <c r="BD23" s="1255">
        <f t="shared" si="9"/>
        <v>11048759.879999999</v>
      </c>
      <c r="BE23" s="962"/>
      <c r="BG23" s="476"/>
    </row>
    <row r="24" spans="1:59" s="422" customFormat="1" ht="39" thickBot="1" x14ac:dyDescent="0.3">
      <c r="A24" s="1029">
        <v>5</v>
      </c>
      <c r="B24" s="402" t="s">
        <v>34</v>
      </c>
      <c r="C24" s="403" t="s">
        <v>72</v>
      </c>
      <c r="D24" s="404">
        <v>7041</v>
      </c>
      <c r="E24" s="485">
        <v>10328340</v>
      </c>
      <c r="F24" s="486">
        <v>619701</v>
      </c>
      <c r="G24" s="486">
        <v>619700</v>
      </c>
      <c r="H24" s="405">
        <f>F24+G24</f>
        <v>1239401</v>
      </c>
      <c r="I24" s="486">
        <v>516417</v>
      </c>
      <c r="J24" s="486">
        <f>F24+G24+I24</f>
        <v>1755818</v>
      </c>
      <c r="K24" s="486">
        <f>E24-J24</f>
        <v>8572522</v>
      </c>
      <c r="L24" s="406">
        <f>E24-H24</f>
        <v>9088939</v>
      </c>
      <c r="M24" s="981">
        <f>L24+L25</f>
        <v>9088939</v>
      </c>
      <c r="N24" s="487">
        <v>7010170</v>
      </c>
      <c r="O24" s="407">
        <v>42883</v>
      </c>
      <c r="P24" s="488"/>
      <c r="Q24" s="489"/>
      <c r="R24" s="489"/>
      <c r="S24" s="408">
        <f t="shared" ref="S24:S29" si="30">Q24+R24</f>
        <v>0</v>
      </c>
      <c r="T24" s="489"/>
      <c r="U24" s="489"/>
      <c r="V24" s="489"/>
      <c r="W24" s="409">
        <f t="shared" ref="W24:W29" si="31">P24-S24</f>
        <v>0</v>
      </c>
      <c r="X24" s="981">
        <f>W25+W26+W27+W28+W29</f>
        <v>38826947.25</v>
      </c>
      <c r="Y24" s="490"/>
      <c r="Z24" s="491"/>
      <c r="AA24" s="492"/>
      <c r="AB24" s="492"/>
      <c r="AC24" s="492"/>
      <c r="AD24" s="492"/>
      <c r="AE24" s="492"/>
      <c r="AF24" s="492"/>
      <c r="AG24" s="492"/>
      <c r="AH24" s="492"/>
      <c r="AI24" s="492"/>
      <c r="AJ24" s="491"/>
      <c r="AK24" s="493"/>
      <c r="AL24" s="412"/>
      <c r="AM24" s="412"/>
      <c r="AN24" s="412"/>
      <c r="AO24" s="412"/>
      <c r="AP24" s="412"/>
      <c r="AQ24" s="412"/>
      <c r="AR24" s="412"/>
      <c r="AS24" s="412"/>
      <c r="AT24" s="412">
        <f t="shared" si="24"/>
        <v>0</v>
      </c>
      <c r="AU24" s="494"/>
      <c r="AV24" s="2327"/>
      <c r="AW24" s="2348">
        <f>E24+P24+AA24+AL24</f>
        <v>10328340</v>
      </c>
      <c r="AX24" s="406">
        <f t="shared" si="3"/>
        <v>619701</v>
      </c>
      <c r="AY24" s="406">
        <f t="shared" si="4"/>
        <v>619700</v>
      </c>
      <c r="AZ24" s="406">
        <f t="shared" si="5"/>
        <v>1239401</v>
      </c>
      <c r="BA24" s="406">
        <f t="shared" si="6"/>
        <v>516417</v>
      </c>
      <c r="BB24" s="406">
        <f t="shared" si="7"/>
        <v>1755818</v>
      </c>
      <c r="BC24" s="406">
        <f t="shared" si="8"/>
        <v>8572522</v>
      </c>
      <c r="BD24" s="406">
        <f t="shared" si="9"/>
        <v>9088939</v>
      </c>
      <c r="BE24" s="963">
        <f>BD24+BD25+BD26+BD27+BD28+BD29+BD30+BD31+BD32+BD33+BD34</f>
        <v>63034777.029999994</v>
      </c>
    </row>
    <row r="25" spans="1:59" s="422" customFormat="1" ht="39" thickBot="1" x14ac:dyDescent="0.3">
      <c r="A25" s="1030"/>
      <c r="B25" s="413" t="s">
        <v>34</v>
      </c>
      <c r="C25" s="414" t="s">
        <v>73</v>
      </c>
      <c r="D25" s="415">
        <v>7041</v>
      </c>
      <c r="E25" s="416"/>
      <c r="F25" s="417"/>
      <c r="G25" s="417"/>
      <c r="H25" s="418"/>
      <c r="I25" s="417"/>
      <c r="J25" s="417"/>
      <c r="K25" s="417"/>
      <c r="L25" s="314"/>
      <c r="M25" s="982"/>
      <c r="N25" s="419"/>
      <c r="O25" s="420"/>
      <c r="P25" s="416">
        <v>14646053</v>
      </c>
      <c r="Q25" s="417">
        <v>878763.18</v>
      </c>
      <c r="R25" s="417">
        <v>878763.18</v>
      </c>
      <c r="S25" s="310">
        <f t="shared" si="30"/>
        <v>1757526.36</v>
      </c>
      <c r="T25" s="417">
        <v>732302.64</v>
      </c>
      <c r="U25" s="310">
        <f t="shared" ref="U25:U39" si="32">Q25+R25+T25</f>
        <v>2489829</v>
      </c>
      <c r="V25" s="417">
        <v>12156224</v>
      </c>
      <c r="W25" s="311">
        <f t="shared" si="31"/>
        <v>12888526.640000001</v>
      </c>
      <c r="X25" s="982"/>
      <c r="Y25" s="419">
        <v>2875672</v>
      </c>
      <c r="Z25" s="420">
        <v>43149</v>
      </c>
      <c r="AA25" s="495"/>
      <c r="AB25" s="495"/>
      <c r="AC25" s="495"/>
      <c r="AD25" s="495"/>
      <c r="AE25" s="495"/>
      <c r="AF25" s="495"/>
      <c r="AG25" s="495"/>
      <c r="AH25" s="495"/>
      <c r="AI25" s="495"/>
      <c r="AJ25" s="420"/>
      <c r="AK25" s="496"/>
      <c r="AL25" s="497"/>
      <c r="AM25" s="497"/>
      <c r="AN25" s="497"/>
      <c r="AO25" s="497"/>
      <c r="AP25" s="497"/>
      <c r="AQ25" s="497"/>
      <c r="AR25" s="497"/>
      <c r="AS25" s="497"/>
      <c r="AT25" s="412">
        <f t="shared" si="24"/>
        <v>0</v>
      </c>
      <c r="AU25" s="420"/>
      <c r="AV25" s="496"/>
      <c r="AW25" s="2348">
        <f t="shared" ref="AW25:AW34" si="33">E25+P25+AA25+AL25</f>
        <v>14646053</v>
      </c>
      <c r="AX25" s="406">
        <f t="shared" si="3"/>
        <v>878763.18</v>
      </c>
      <c r="AY25" s="406">
        <f t="shared" si="4"/>
        <v>878763.18</v>
      </c>
      <c r="AZ25" s="406">
        <f t="shared" si="5"/>
        <v>1757526.36</v>
      </c>
      <c r="BA25" s="406">
        <f t="shared" si="6"/>
        <v>732302.64</v>
      </c>
      <c r="BB25" s="406">
        <f t="shared" si="7"/>
        <v>2489829</v>
      </c>
      <c r="BC25" s="406">
        <f t="shared" si="8"/>
        <v>12156224</v>
      </c>
      <c r="BD25" s="406">
        <f t="shared" si="9"/>
        <v>12888526.640000001</v>
      </c>
      <c r="BE25" s="964"/>
    </row>
    <row r="26" spans="1:59" s="422" customFormat="1" ht="39" thickBot="1" x14ac:dyDescent="0.3">
      <c r="A26" s="1030"/>
      <c r="B26" s="413" t="s">
        <v>34</v>
      </c>
      <c r="C26" s="414" t="s">
        <v>109</v>
      </c>
      <c r="D26" s="415">
        <v>7041</v>
      </c>
      <c r="E26" s="416"/>
      <c r="F26" s="417"/>
      <c r="G26" s="417"/>
      <c r="H26" s="418"/>
      <c r="I26" s="417"/>
      <c r="J26" s="417"/>
      <c r="K26" s="417"/>
      <c r="L26" s="314"/>
      <c r="M26" s="425"/>
      <c r="N26" s="419"/>
      <c r="O26" s="420"/>
      <c r="P26" s="416">
        <v>10069636</v>
      </c>
      <c r="Q26" s="417">
        <v>604178.16</v>
      </c>
      <c r="R26" s="417">
        <v>604178.16</v>
      </c>
      <c r="S26" s="310">
        <f t="shared" si="30"/>
        <v>1208356.32</v>
      </c>
      <c r="T26" s="417">
        <v>503481.8</v>
      </c>
      <c r="U26" s="310">
        <f t="shared" si="32"/>
        <v>1711838.12</v>
      </c>
      <c r="V26" s="417">
        <v>8357797.8799999999</v>
      </c>
      <c r="W26" s="311">
        <f t="shared" si="31"/>
        <v>8861279.6799999997</v>
      </c>
      <c r="X26" s="982"/>
      <c r="Y26" s="419">
        <v>2875789</v>
      </c>
      <c r="Z26" s="420">
        <v>43206</v>
      </c>
      <c r="AA26" s="495"/>
      <c r="AB26" s="495"/>
      <c r="AC26" s="495"/>
      <c r="AD26" s="495"/>
      <c r="AE26" s="495"/>
      <c r="AF26" s="495"/>
      <c r="AG26" s="495"/>
      <c r="AH26" s="495"/>
      <c r="AI26" s="495"/>
      <c r="AJ26" s="420"/>
      <c r="AK26" s="496"/>
      <c r="AL26" s="497"/>
      <c r="AM26" s="497"/>
      <c r="AN26" s="497"/>
      <c r="AO26" s="497"/>
      <c r="AP26" s="497"/>
      <c r="AQ26" s="497"/>
      <c r="AR26" s="497"/>
      <c r="AS26" s="497"/>
      <c r="AT26" s="412">
        <f t="shared" si="24"/>
        <v>0</v>
      </c>
      <c r="AU26" s="420"/>
      <c r="AV26" s="496"/>
      <c r="AW26" s="2348">
        <f t="shared" si="33"/>
        <v>10069636</v>
      </c>
      <c r="AX26" s="406">
        <f t="shared" si="3"/>
        <v>604178.16</v>
      </c>
      <c r="AY26" s="406">
        <f t="shared" si="4"/>
        <v>604178.16</v>
      </c>
      <c r="AZ26" s="406">
        <f t="shared" si="5"/>
        <v>1208356.32</v>
      </c>
      <c r="BA26" s="406">
        <f t="shared" si="6"/>
        <v>503481.8</v>
      </c>
      <c r="BB26" s="406">
        <f t="shared" si="7"/>
        <v>1711838.12</v>
      </c>
      <c r="BC26" s="406">
        <f t="shared" si="8"/>
        <v>8357797.8799999999</v>
      </c>
      <c r="BD26" s="406">
        <f t="shared" si="9"/>
        <v>8861279.6799999997</v>
      </c>
      <c r="BE26" s="964"/>
    </row>
    <row r="27" spans="1:59" s="422" customFormat="1" ht="39" thickBot="1" x14ac:dyDescent="0.3">
      <c r="A27" s="1030"/>
      <c r="B27" s="413" t="s">
        <v>34</v>
      </c>
      <c r="C27" s="414" t="s">
        <v>112</v>
      </c>
      <c r="D27" s="415">
        <v>7041</v>
      </c>
      <c r="E27" s="416"/>
      <c r="F27" s="417"/>
      <c r="G27" s="417"/>
      <c r="H27" s="418"/>
      <c r="I27" s="417"/>
      <c r="J27" s="417"/>
      <c r="K27" s="417"/>
      <c r="L27" s="314"/>
      <c r="M27" s="425"/>
      <c r="N27" s="419"/>
      <c r="O27" s="420"/>
      <c r="P27" s="416">
        <v>6062089</v>
      </c>
      <c r="Q27" s="417">
        <v>363725.34</v>
      </c>
      <c r="R27" s="417">
        <v>363725</v>
      </c>
      <c r="S27" s="310">
        <f t="shared" si="30"/>
        <v>727450.34000000008</v>
      </c>
      <c r="T27" s="417">
        <v>303104.45</v>
      </c>
      <c r="U27" s="310">
        <f t="shared" si="32"/>
        <v>1030554.79</v>
      </c>
      <c r="V27" s="417">
        <f>P27-U27</f>
        <v>5031534.21</v>
      </c>
      <c r="W27" s="311">
        <f t="shared" si="31"/>
        <v>5334638.66</v>
      </c>
      <c r="X27" s="982"/>
      <c r="Y27" s="419">
        <v>2875848</v>
      </c>
      <c r="Z27" s="420">
        <v>43229</v>
      </c>
      <c r="AA27" s="495"/>
      <c r="AB27" s="495"/>
      <c r="AC27" s="495"/>
      <c r="AD27" s="495"/>
      <c r="AE27" s="495"/>
      <c r="AF27" s="495"/>
      <c r="AG27" s="495"/>
      <c r="AH27" s="495"/>
      <c r="AI27" s="495"/>
      <c r="AJ27" s="420"/>
      <c r="AK27" s="496"/>
      <c r="AL27" s="497"/>
      <c r="AM27" s="497"/>
      <c r="AN27" s="497"/>
      <c r="AO27" s="497"/>
      <c r="AP27" s="497"/>
      <c r="AQ27" s="497"/>
      <c r="AR27" s="497"/>
      <c r="AS27" s="497"/>
      <c r="AT27" s="412">
        <f t="shared" si="24"/>
        <v>0</v>
      </c>
      <c r="AU27" s="420"/>
      <c r="AV27" s="496"/>
      <c r="AW27" s="2348">
        <f t="shared" si="33"/>
        <v>6062089</v>
      </c>
      <c r="AX27" s="406">
        <f t="shared" si="3"/>
        <v>363725.34</v>
      </c>
      <c r="AY27" s="406">
        <f t="shared" si="4"/>
        <v>363725</v>
      </c>
      <c r="AZ27" s="406">
        <f t="shared" si="5"/>
        <v>727450.34000000008</v>
      </c>
      <c r="BA27" s="406">
        <f t="shared" si="6"/>
        <v>303104.45</v>
      </c>
      <c r="BB27" s="406">
        <f t="shared" si="7"/>
        <v>1030554.79</v>
      </c>
      <c r="BC27" s="406">
        <f t="shared" si="8"/>
        <v>5031534.21</v>
      </c>
      <c r="BD27" s="406">
        <f t="shared" si="9"/>
        <v>5334638.66</v>
      </c>
      <c r="BE27" s="964"/>
    </row>
    <row r="28" spans="1:59" s="422" customFormat="1" ht="39" thickBot="1" x14ac:dyDescent="0.3">
      <c r="A28" s="1030"/>
      <c r="B28" s="413" t="s">
        <v>34</v>
      </c>
      <c r="C28" s="414" t="s">
        <v>130</v>
      </c>
      <c r="D28" s="415">
        <v>7041</v>
      </c>
      <c r="E28" s="416"/>
      <c r="F28" s="417"/>
      <c r="G28" s="417"/>
      <c r="H28" s="418"/>
      <c r="I28" s="417"/>
      <c r="J28" s="417"/>
      <c r="K28" s="417"/>
      <c r="L28" s="314"/>
      <c r="M28" s="425"/>
      <c r="N28" s="419"/>
      <c r="O28" s="420"/>
      <c r="P28" s="416">
        <v>5348740</v>
      </c>
      <c r="Q28" s="417">
        <v>374411.8</v>
      </c>
      <c r="R28" s="417">
        <v>320924.40000000002</v>
      </c>
      <c r="S28" s="310">
        <f t="shared" si="30"/>
        <v>695336.2</v>
      </c>
      <c r="T28" s="417">
        <v>267437</v>
      </c>
      <c r="U28" s="310">
        <f t="shared" si="32"/>
        <v>962773.2</v>
      </c>
      <c r="V28" s="417">
        <f>P28-U28</f>
        <v>4385966.8</v>
      </c>
      <c r="W28" s="311">
        <f t="shared" si="31"/>
        <v>4653403.8</v>
      </c>
      <c r="X28" s="982"/>
      <c r="Y28" s="419">
        <v>663364</v>
      </c>
      <c r="Z28" s="420">
        <v>43263</v>
      </c>
      <c r="AA28" s="495"/>
      <c r="AB28" s="495"/>
      <c r="AC28" s="495"/>
      <c r="AD28" s="495"/>
      <c r="AE28" s="495"/>
      <c r="AF28" s="495"/>
      <c r="AG28" s="495"/>
      <c r="AH28" s="495"/>
      <c r="AI28" s="495"/>
      <c r="AJ28" s="420"/>
      <c r="AK28" s="496"/>
      <c r="AL28" s="497"/>
      <c r="AM28" s="497"/>
      <c r="AN28" s="497"/>
      <c r="AO28" s="497"/>
      <c r="AP28" s="497"/>
      <c r="AQ28" s="497"/>
      <c r="AR28" s="497"/>
      <c r="AS28" s="497"/>
      <c r="AT28" s="412">
        <f t="shared" si="24"/>
        <v>0</v>
      </c>
      <c r="AU28" s="420"/>
      <c r="AV28" s="496"/>
      <c r="AW28" s="2348">
        <f t="shared" si="33"/>
        <v>5348740</v>
      </c>
      <c r="AX28" s="406">
        <f t="shared" si="3"/>
        <v>374411.8</v>
      </c>
      <c r="AY28" s="406">
        <f t="shared" si="4"/>
        <v>320924.40000000002</v>
      </c>
      <c r="AZ28" s="406">
        <f t="shared" si="5"/>
        <v>695336.2</v>
      </c>
      <c r="BA28" s="406">
        <f t="shared" si="6"/>
        <v>267437</v>
      </c>
      <c r="BB28" s="406">
        <f t="shared" si="7"/>
        <v>962773.2</v>
      </c>
      <c r="BC28" s="406">
        <f t="shared" si="8"/>
        <v>4385966.8</v>
      </c>
      <c r="BD28" s="406">
        <f t="shared" si="9"/>
        <v>4653403.8</v>
      </c>
      <c r="BE28" s="964"/>
    </row>
    <row r="29" spans="1:59" s="422" customFormat="1" ht="39" thickBot="1" x14ac:dyDescent="0.3">
      <c r="A29" s="1030"/>
      <c r="B29" s="413" t="s">
        <v>34</v>
      </c>
      <c r="C29" s="414" t="s">
        <v>139</v>
      </c>
      <c r="D29" s="415">
        <v>7041</v>
      </c>
      <c r="E29" s="416"/>
      <c r="F29" s="417"/>
      <c r="G29" s="417"/>
      <c r="H29" s="418"/>
      <c r="I29" s="417"/>
      <c r="J29" s="417"/>
      <c r="K29" s="417"/>
      <c r="L29" s="314"/>
      <c r="M29" s="425"/>
      <c r="N29" s="419"/>
      <c r="O29" s="420"/>
      <c r="P29" s="416">
        <v>8148389</v>
      </c>
      <c r="Q29" s="417">
        <v>570387.21</v>
      </c>
      <c r="R29" s="417">
        <v>488903.32</v>
      </c>
      <c r="S29" s="310">
        <f t="shared" si="30"/>
        <v>1059290.53</v>
      </c>
      <c r="T29" s="417">
        <v>2407414.4500000002</v>
      </c>
      <c r="U29" s="310">
        <f t="shared" si="32"/>
        <v>3466704.9800000004</v>
      </c>
      <c r="V29" s="417">
        <f>P29-U29</f>
        <v>4681684.0199999996</v>
      </c>
      <c r="W29" s="311">
        <f t="shared" si="31"/>
        <v>7089098.4699999997</v>
      </c>
      <c r="X29" s="982"/>
      <c r="Y29" s="419">
        <v>6633776</v>
      </c>
      <c r="Z29" s="420">
        <v>43281</v>
      </c>
      <c r="AA29" s="495"/>
      <c r="AB29" s="495"/>
      <c r="AC29" s="495"/>
      <c r="AD29" s="495"/>
      <c r="AE29" s="495"/>
      <c r="AF29" s="495"/>
      <c r="AG29" s="495"/>
      <c r="AH29" s="495"/>
      <c r="AI29" s="495"/>
      <c r="AJ29" s="420"/>
      <c r="AK29" s="496"/>
      <c r="AL29" s="497"/>
      <c r="AM29" s="497"/>
      <c r="AN29" s="497"/>
      <c r="AO29" s="497"/>
      <c r="AP29" s="497"/>
      <c r="AQ29" s="497"/>
      <c r="AR29" s="497"/>
      <c r="AS29" s="497"/>
      <c r="AT29" s="412">
        <f t="shared" si="24"/>
        <v>0</v>
      </c>
      <c r="AU29" s="420"/>
      <c r="AV29" s="496"/>
      <c r="AW29" s="2348">
        <f t="shared" si="33"/>
        <v>8148389</v>
      </c>
      <c r="AX29" s="406">
        <f t="shared" si="3"/>
        <v>570387.21</v>
      </c>
      <c r="AY29" s="406">
        <f t="shared" si="4"/>
        <v>488903.32</v>
      </c>
      <c r="AZ29" s="406">
        <f t="shared" si="5"/>
        <v>1059290.53</v>
      </c>
      <c r="BA29" s="406">
        <f t="shared" si="6"/>
        <v>2407414.4500000002</v>
      </c>
      <c r="BB29" s="406">
        <f t="shared" si="7"/>
        <v>3466704.9800000004</v>
      </c>
      <c r="BC29" s="406">
        <f t="shared" si="8"/>
        <v>4681684.0199999996</v>
      </c>
      <c r="BD29" s="406">
        <f t="shared" si="9"/>
        <v>7089098.4699999997</v>
      </c>
      <c r="BE29" s="964"/>
    </row>
    <row r="30" spans="1:59" s="422" customFormat="1" ht="39" thickBot="1" x14ac:dyDescent="0.3">
      <c r="A30" s="1030"/>
      <c r="B30" s="413" t="s">
        <v>34</v>
      </c>
      <c r="C30" s="414" t="s">
        <v>167</v>
      </c>
      <c r="D30" s="415">
        <v>7041</v>
      </c>
      <c r="E30" s="416"/>
      <c r="F30" s="417"/>
      <c r="G30" s="417"/>
      <c r="H30" s="418"/>
      <c r="I30" s="417"/>
      <c r="J30" s="417"/>
      <c r="K30" s="417"/>
      <c r="L30" s="314"/>
      <c r="M30" s="425"/>
      <c r="N30" s="419"/>
      <c r="O30" s="420"/>
      <c r="P30" s="416"/>
      <c r="Q30" s="417"/>
      <c r="R30" s="417"/>
      <c r="S30" s="310"/>
      <c r="T30" s="417"/>
      <c r="U30" s="310"/>
      <c r="V30" s="417"/>
      <c r="W30" s="311"/>
      <c r="X30" s="425"/>
      <c r="Y30" s="419"/>
      <c r="Z30" s="420"/>
      <c r="AA30" s="497">
        <v>5969737</v>
      </c>
      <c r="AB30" s="497">
        <v>417881.59</v>
      </c>
      <c r="AC30" s="497">
        <v>358184.22</v>
      </c>
      <c r="AD30" s="497">
        <f>AB30+AC30</f>
        <v>776065.81</v>
      </c>
      <c r="AE30" s="497">
        <v>298486.84999999998</v>
      </c>
      <c r="AF30" s="497">
        <f>AD30+AE30</f>
        <v>1074552.6600000001</v>
      </c>
      <c r="AG30" s="497">
        <f>AA30-AF30</f>
        <v>4895184.34</v>
      </c>
      <c r="AH30" s="497">
        <f>AA30-AD30</f>
        <v>5193671.1899999995</v>
      </c>
      <c r="AI30" s="497">
        <f>AH30</f>
        <v>5193671.1899999995</v>
      </c>
      <c r="AJ30" s="420">
        <v>263765</v>
      </c>
      <c r="AK30" s="496" t="s">
        <v>168</v>
      </c>
      <c r="AL30" s="497"/>
      <c r="AM30" s="497"/>
      <c r="AN30" s="497"/>
      <c r="AO30" s="497"/>
      <c r="AP30" s="497"/>
      <c r="AQ30" s="497"/>
      <c r="AR30" s="497"/>
      <c r="AS30" s="497"/>
      <c r="AT30" s="412">
        <f t="shared" si="24"/>
        <v>0</v>
      </c>
      <c r="AU30" s="420"/>
      <c r="AV30" s="496"/>
      <c r="AW30" s="2348">
        <f t="shared" si="33"/>
        <v>5969737</v>
      </c>
      <c r="AX30" s="406">
        <f t="shared" si="3"/>
        <v>417881.59</v>
      </c>
      <c r="AY30" s="406">
        <f t="shared" si="4"/>
        <v>358184.22</v>
      </c>
      <c r="AZ30" s="406">
        <f t="shared" si="5"/>
        <v>776065.81</v>
      </c>
      <c r="BA30" s="406">
        <f t="shared" si="6"/>
        <v>298486.84999999998</v>
      </c>
      <c r="BB30" s="406">
        <f t="shared" si="7"/>
        <v>1074552.6600000001</v>
      </c>
      <c r="BC30" s="406">
        <f t="shared" si="8"/>
        <v>4895184.34</v>
      </c>
      <c r="BD30" s="406">
        <f t="shared" si="9"/>
        <v>5193671.1899999995</v>
      </c>
      <c r="BE30" s="964"/>
    </row>
    <row r="31" spans="1:59" s="422" customFormat="1" ht="39" thickBot="1" x14ac:dyDescent="0.3">
      <c r="A31" s="1030"/>
      <c r="B31" s="413" t="s">
        <v>34</v>
      </c>
      <c r="C31" s="414" t="s">
        <v>208</v>
      </c>
      <c r="D31" s="415">
        <v>7041</v>
      </c>
      <c r="E31" s="416"/>
      <c r="F31" s="417"/>
      <c r="G31" s="417"/>
      <c r="H31" s="418"/>
      <c r="I31" s="417"/>
      <c r="J31" s="417"/>
      <c r="K31" s="417"/>
      <c r="L31" s="314"/>
      <c r="M31" s="425"/>
      <c r="N31" s="419"/>
      <c r="O31" s="420"/>
      <c r="P31" s="416"/>
      <c r="Q31" s="417"/>
      <c r="R31" s="417"/>
      <c r="S31" s="310"/>
      <c r="T31" s="417"/>
      <c r="U31" s="310"/>
      <c r="V31" s="417"/>
      <c r="W31" s="311"/>
      <c r="X31" s="425"/>
      <c r="Y31" s="419"/>
      <c r="Z31" s="420"/>
      <c r="AA31" s="497">
        <v>2366092</v>
      </c>
      <c r="AB31" s="497">
        <v>168026.44</v>
      </c>
      <c r="AC31" s="497">
        <v>141965.51999999999</v>
      </c>
      <c r="AD31" s="497">
        <f>AB31+AC31</f>
        <v>309991.95999999996</v>
      </c>
      <c r="AE31" s="497">
        <v>118304.6</v>
      </c>
      <c r="AF31" s="497">
        <f>AD31+AE31</f>
        <v>428296.55999999994</v>
      </c>
      <c r="AG31" s="497">
        <f>AA31-AF31</f>
        <v>1937795.44</v>
      </c>
      <c r="AH31" s="497">
        <f>AA31-AD31</f>
        <v>2056100.04</v>
      </c>
      <c r="AI31" s="497">
        <f>AH31</f>
        <v>2056100.04</v>
      </c>
      <c r="AJ31" s="495">
        <v>8865127</v>
      </c>
      <c r="AK31" s="496">
        <v>43523</v>
      </c>
      <c r="AL31" s="497"/>
      <c r="AM31" s="497"/>
      <c r="AN31" s="497"/>
      <c r="AO31" s="497"/>
      <c r="AP31" s="497"/>
      <c r="AQ31" s="497"/>
      <c r="AR31" s="497"/>
      <c r="AS31" s="497"/>
      <c r="AT31" s="412">
        <f t="shared" si="24"/>
        <v>0</v>
      </c>
      <c r="AU31" s="420"/>
      <c r="AV31" s="496"/>
      <c r="AW31" s="2348">
        <f t="shared" si="33"/>
        <v>2366092</v>
      </c>
      <c r="AX31" s="406">
        <f t="shared" si="3"/>
        <v>168026.44</v>
      </c>
      <c r="AY31" s="406">
        <f t="shared" si="4"/>
        <v>141965.51999999999</v>
      </c>
      <c r="AZ31" s="406">
        <f t="shared" si="5"/>
        <v>309991.95999999996</v>
      </c>
      <c r="BA31" s="406">
        <f t="shared" si="6"/>
        <v>118304.6</v>
      </c>
      <c r="BB31" s="406">
        <f t="shared" si="7"/>
        <v>428296.55999999994</v>
      </c>
      <c r="BC31" s="406">
        <f t="shared" si="8"/>
        <v>1937795.44</v>
      </c>
      <c r="BD31" s="406">
        <f t="shared" si="9"/>
        <v>2056100.04</v>
      </c>
      <c r="BE31" s="964"/>
    </row>
    <row r="32" spans="1:59" s="422" customFormat="1" ht="39" thickBot="1" x14ac:dyDescent="0.3">
      <c r="A32" s="1030"/>
      <c r="B32" s="413" t="s">
        <v>34</v>
      </c>
      <c r="C32" s="414" t="s">
        <v>235</v>
      </c>
      <c r="D32" s="415">
        <v>7041</v>
      </c>
      <c r="E32" s="416"/>
      <c r="F32" s="417"/>
      <c r="G32" s="417"/>
      <c r="H32" s="418"/>
      <c r="I32" s="417"/>
      <c r="J32" s="417"/>
      <c r="K32" s="417"/>
      <c r="L32" s="314"/>
      <c r="M32" s="425"/>
      <c r="N32" s="419"/>
      <c r="O32" s="420"/>
      <c r="P32" s="416"/>
      <c r="Q32" s="417"/>
      <c r="R32" s="417"/>
      <c r="S32" s="310"/>
      <c r="T32" s="417"/>
      <c r="U32" s="310"/>
      <c r="V32" s="417"/>
      <c r="W32" s="311"/>
      <c r="X32" s="425"/>
      <c r="Y32" s="419"/>
      <c r="Z32" s="420"/>
      <c r="AA32" s="497">
        <v>2292340</v>
      </c>
      <c r="AB32" s="497">
        <v>160463.79999999999</v>
      </c>
      <c r="AC32" s="497">
        <v>137540.4</v>
      </c>
      <c r="AD32" s="497">
        <f>AB32+AC32</f>
        <v>298004.19999999995</v>
      </c>
      <c r="AE32" s="497">
        <v>114617</v>
      </c>
      <c r="AF32" s="497">
        <f>AD32+AE32</f>
        <v>412621.19999999995</v>
      </c>
      <c r="AG32" s="497">
        <f>AA32-AF32</f>
        <v>1879718.8</v>
      </c>
      <c r="AH32" s="497">
        <f>AA32-AD32</f>
        <v>1994335.8</v>
      </c>
      <c r="AI32" s="497">
        <f>AH32</f>
        <v>1994335.8</v>
      </c>
      <c r="AJ32" s="495">
        <v>8865193</v>
      </c>
      <c r="AK32" s="496">
        <v>43559</v>
      </c>
      <c r="AL32" s="497"/>
      <c r="AM32" s="497"/>
      <c r="AN32" s="497"/>
      <c r="AO32" s="497"/>
      <c r="AP32" s="497"/>
      <c r="AQ32" s="497"/>
      <c r="AR32" s="497"/>
      <c r="AS32" s="497"/>
      <c r="AT32" s="412">
        <f t="shared" si="24"/>
        <v>0</v>
      </c>
      <c r="AU32" s="420"/>
      <c r="AV32" s="496"/>
      <c r="AW32" s="2348">
        <f t="shared" si="33"/>
        <v>2292340</v>
      </c>
      <c r="AX32" s="406">
        <f t="shared" si="3"/>
        <v>160463.79999999999</v>
      </c>
      <c r="AY32" s="406">
        <f t="shared" si="4"/>
        <v>137540.4</v>
      </c>
      <c r="AZ32" s="406">
        <f t="shared" si="5"/>
        <v>298004.19999999995</v>
      </c>
      <c r="BA32" s="406">
        <f t="shared" si="6"/>
        <v>114617</v>
      </c>
      <c r="BB32" s="406">
        <f t="shared" si="7"/>
        <v>412621.19999999995</v>
      </c>
      <c r="BC32" s="406">
        <f t="shared" si="8"/>
        <v>1879718.8</v>
      </c>
      <c r="BD32" s="406">
        <f t="shared" si="9"/>
        <v>1994335.8</v>
      </c>
      <c r="BE32" s="964"/>
    </row>
    <row r="33" spans="1:58" s="422" customFormat="1" ht="39" thickBot="1" x14ac:dyDescent="0.3">
      <c r="A33" s="1030"/>
      <c r="B33" s="413" t="s">
        <v>34</v>
      </c>
      <c r="C33" s="414" t="s">
        <v>267</v>
      </c>
      <c r="D33" s="415">
        <v>7041</v>
      </c>
      <c r="E33" s="416"/>
      <c r="F33" s="417"/>
      <c r="G33" s="417"/>
      <c r="H33" s="418"/>
      <c r="I33" s="417"/>
      <c r="J33" s="417"/>
      <c r="K33" s="417"/>
      <c r="L33" s="314"/>
      <c r="M33" s="425"/>
      <c r="N33" s="419"/>
      <c r="O33" s="420"/>
      <c r="P33" s="416"/>
      <c r="Q33" s="417"/>
      <c r="R33" s="417"/>
      <c r="S33" s="310"/>
      <c r="T33" s="417"/>
      <c r="U33" s="310"/>
      <c r="V33" s="417"/>
      <c r="W33" s="311"/>
      <c r="X33" s="425"/>
      <c r="Y33" s="419"/>
      <c r="Z33" s="420"/>
      <c r="AA33" s="497">
        <v>2757459</v>
      </c>
      <c r="AB33" s="497">
        <v>193022.13</v>
      </c>
      <c r="AC33" s="497">
        <v>165447.54</v>
      </c>
      <c r="AD33" s="497">
        <f>AB33+AC33</f>
        <v>358469.67000000004</v>
      </c>
      <c r="AE33" s="497">
        <v>137872.92000000001</v>
      </c>
      <c r="AF33" s="497">
        <f>AD33+AE33</f>
        <v>496342.59000000008</v>
      </c>
      <c r="AG33" s="497">
        <f>AA33-AF33</f>
        <v>2261116.41</v>
      </c>
      <c r="AH33" s="497">
        <f>AA33-AD33</f>
        <v>2398989.33</v>
      </c>
      <c r="AI33" s="497">
        <f>AH33</f>
        <v>2398989.33</v>
      </c>
      <c r="AJ33" s="495">
        <v>9965880</v>
      </c>
      <c r="AK33" s="496" t="s">
        <v>266</v>
      </c>
      <c r="AL33" s="497"/>
      <c r="AM33" s="497"/>
      <c r="AN33" s="497"/>
      <c r="AO33" s="497"/>
      <c r="AP33" s="497"/>
      <c r="AQ33" s="497"/>
      <c r="AR33" s="497"/>
      <c r="AS33" s="497"/>
      <c r="AT33" s="412">
        <f t="shared" si="24"/>
        <v>0</v>
      </c>
      <c r="AU33" s="420"/>
      <c r="AV33" s="496"/>
      <c r="AW33" s="2348">
        <f t="shared" si="33"/>
        <v>2757459</v>
      </c>
      <c r="AX33" s="406">
        <f t="shared" si="3"/>
        <v>193022.13</v>
      </c>
      <c r="AY33" s="406">
        <f t="shared" si="4"/>
        <v>165447.54</v>
      </c>
      <c r="AZ33" s="406">
        <f t="shared" si="5"/>
        <v>358469.67000000004</v>
      </c>
      <c r="BA33" s="406">
        <f t="shared" si="6"/>
        <v>137872.92000000001</v>
      </c>
      <c r="BB33" s="406">
        <f t="shared" si="7"/>
        <v>496342.59000000008</v>
      </c>
      <c r="BC33" s="406">
        <f t="shared" si="8"/>
        <v>2261116.41</v>
      </c>
      <c r="BD33" s="406">
        <f t="shared" si="9"/>
        <v>2398989.33</v>
      </c>
      <c r="BE33" s="964"/>
    </row>
    <row r="34" spans="1:58" s="422" customFormat="1" ht="39" thickBot="1" x14ac:dyDescent="0.3">
      <c r="A34" s="1038"/>
      <c r="B34" s="1225" t="s">
        <v>34</v>
      </c>
      <c r="C34" s="1226" t="s">
        <v>279</v>
      </c>
      <c r="D34" s="1227">
        <v>7041</v>
      </c>
      <c r="E34" s="1228"/>
      <c r="F34" s="1229"/>
      <c r="G34" s="1229"/>
      <c r="H34" s="1042"/>
      <c r="I34" s="1229"/>
      <c r="J34" s="1229"/>
      <c r="K34" s="1229"/>
      <c r="L34" s="1043"/>
      <c r="M34" s="1041"/>
      <c r="N34" s="1230"/>
      <c r="O34" s="1231"/>
      <c r="P34" s="1228"/>
      <c r="Q34" s="1229"/>
      <c r="R34" s="1229"/>
      <c r="S34" s="1039"/>
      <c r="T34" s="1229"/>
      <c r="U34" s="1039"/>
      <c r="V34" s="1229"/>
      <c r="W34" s="1040"/>
      <c r="X34" s="1041"/>
      <c r="Y34" s="1230"/>
      <c r="Z34" s="1231"/>
      <c r="AA34" s="1266">
        <v>3995166</v>
      </c>
      <c r="AB34" s="1266">
        <v>279661.62</v>
      </c>
      <c r="AC34" s="1266">
        <v>239709.96</v>
      </c>
      <c r="AD34" s="1266">
        <f t="shared" ref="AD34" si="34">AB34+AC34</f>
        <v>519371.57999999996</v>
      </c>
      <c r="AE34" s="1266">
        <v>199758.3</v>
      </c>
      <c r="AF34" s="1266">
        <f t="shared" ref="AF34" si="35">AD34+AE34</f>
        <v>719129.87999999989</v>
      </c>
      <c r="AG34" s="1267">
        <f t="shared" ref="AG34" si="36">AA34-AF34</f>
        <v>3276036.12</v>
      </c>
      <c r="AH34" s="1267">
        <f t="shared" ref="AH34" si="37">AA34-AD34</f>
        <v>3475794.42</v>
      </c>
      <c r="AI34" s="1268">
        <f>AH34</f>
        <v>3475794.42</v>
      </c>
      <c r="AJ34" s="1232" t="s">
        <v>286</v>
      </c>
      <c r="AK34" s="1233">
        <v>43646</v>
      </c>
      <c r="AL34" s="305"/>
      <c r="AM34" s="305"/>
      <c r="AN34" s="305"/>
      <c r="AO34" s="305"/>
      <c r="AP34" s="305"/>
      <c r="AQ34" s="305"/>
      <c r="AR34" s="305"/>
      <c r="AS34" s="305"/>
      <c r="AT34" s="412">
        <f t="shared" si="24"/>
        <v>0</v>
      </c>
      <c r="AU34" s="498"/>
      <c r="AV34" s="1128"/>
      <c r="AW34" s="2348">
        <f t="shared" si="33"/>
        <v>3995166</v>
      </c>
      <c r="AX34" s="406">
        <f t="shared" si="3"/>
        <v>279661.62</v>
      </c>
      <c r="AY34" s="406">
        <f t="shared" si="4"/>
        <v>239709.96</v>
      </c>
      <c r="AZ34" s="406">
        <f t="shared" si="5"/>
        <v>519371.57999999996</v>
      </c>
      <c r="BA34" s="406">
        <f t="shared" si="6"/>
        <v>199758.3</v>
      </c>
      <c r="BB34" s="406">
        <f t="shared" si="7"/>
        <v>719129.87999999989</v>
      </c>
      <c r="BC34" s="406">
        <f t="shared" si="8"/>
        <v>3276036.12</v>
      </c>
      <c r="BD34" s="406">
        <f t="shared" si="9"/>
        <v>3475794.42</v>
      </c>
      <c r="BE34" s="965"/>
    </row>
    <row r="35" spans="1:58" s="1295" customFormat="1" ht="32.25" customHeight="1" thickBot="1" x14ac:dyDescent="0.3">
      <c r="A35" s="977">
        <v>6</v>
      </c>
      <c r="B35" s="1286" t="s">
        <v>64</v>
      </c>
      <c r="C35" s="1287" t="s">
        <v>13</v>
      </c>
      <c r="D35" s="1288">
        <v>7041</v>
      </c>
      <c r="E35" s="1289">
        <v>967951</v>
      </c>
      <c r="F35" s="1290">
        <v>58077</v>
      </c>
      <c r="G35" s="1290">
        <v>58077</v>
      </c>
      <c r="H35" s="1291">
        <f>F35+G35</f>
        <v>116154</v>
      </c>
      <c r="I35" s="1290">
        <v>48398</v>
      </c>
      <c r="J35" s="1290">
        <f>F35+G35+I35</f>
        <v>164552</v>
      </c>
      <c r="K35" s="1290">
        <f>E35-J35</f>
        <v>803399</v>
      </c>
      <c r="L35" s="1292">
        <f>E35-H35</f>
        <v>851797</v>
      </c>
      <c r="M35" s="983">
        <f>SUM(L35:L37)</f>
        <v>9199387</v>
      </c>
      <c r="N35" s="1293">
        <v>1930091</v>
      </c>
      <c r="O35" s="1294">
        <v>42906</v>
      </c>
      <c r="P35" s="376">
        <v>10845170.050000001</v>
      </c>
      <c r="Q35" s="376">
        <v>650710.21</v>
      </c>
      <c r="R35" s="376">
        <v>650710.19999999995</v>
      </c>
      <c r="S35" s="376">
        <f t="shared" ref="S35:S39" si="38">Q35+R35</f>
        <v>1301420.4099999999</v>
      </c>
      <c r="T35" s="376">
        <v>542258.5</v>
      </c>
      <c r="U35" s="376">
        <f t="shared" si="32"/>
        <v>1843678.91</v>
      </c>
      <c r="V35" s="377">
        <v>9001491.1400000006</v>
      </c>
      <c r="W35" s="377">
        <f t="shared" ref="W35:W39" si="39">P35-S35</f>
        <v>9543749.6400000006</v>
      </c>
      <c r="X35" s="1010">
        <f>W35+W37+W38+W39</f>
        <v>27195473.400000002</v>
      </c>
      <c r="Y35" s="575">
        <v>2815577</v>
      </c>
      <c r="Z35" s="378">
        <v>43121</v>
      </c>
      <c r="AA35" s="379"/>
      <c r="AB35" s="379"/>
      <c r="AC35" s="379"/>
      <c r="AD35" s="379"/>
      <c r="AE35" s="379"/>
      <c r="AF35" s="379"/>
      <c r="AG35" s="379"/>
      <c r="AH35" s="379"/>
      <c r="AI35" s="379"/>
      <c r="AJ35" s="378"/>
      <c r="AK35" s="1124"/>
      <c r="AL35" s="380"/>
      <c r="AM35" s="380"/>
      <c r="AN35" s="380"/>
      <c r="AO35" s="380"/>
      <c r="AP35" s="380"/>
      <c r="AQ35" s="380"/>
      <c r="AR35" s="380"/>
      <c r="AS35" s="380"/>
      <c r="AT35" s="381">
        <f t="shared" si="24"/>
        <v>0</v>
      </c>
      <c r="AU35" s="382"/>
      <c r="AV35" s="1125"/>
      <c r="AW35" s="2349">
        <f>E35+P35+AA35+AL35</f>
        <v>11813121.050000001</v>
      </c>
      <c r="AX35" s="375">
        <f t="shared" si="3"/>
        <v>708787.21</v>
      </c>
      <c r="AY35" s="375">
        <f t="shared" si="4"/>
        <v>708787.19999999995</v>
      </c>
      <c r="AZ35" s="375">
        <f t="shared" si="5"/>
        <v>1417574.41</v>
      </c>
      <c r="BA35" s="375">
        <f t="shared" si="6"/>
        <v>590656.5</v>
      </c>
      <c r="BB35" s="375">
        <f t="shared" si="7"/>
        <v>2008230.91</v>
      </c>
      <c r="BC35" s="375">
        <f t="shared" si="8"/>
        <v>9804890.1400000006</v>
      </c>
      <c r="BD35" s="375">
        <f t="shared" si="9"/>
        <v>10395546.640000001</v>
      </c>
      <c r="BE35" s="1014">
        <f>BD35+BD36+BD37+BD38+BD39+BD40+BD41</f>
        <v>45126539.720000006</v>
      </c>
    </row>
    <row r="36" spans="1:58" s="383" customFormat="1" ht="32.25" customHeight="1" thickBot="1" x14ac:dyDescent="0.3">
      <c r="A36" s="978"/>
      <c r="B36" s="1296" t="s">
        <v>64</v>
      </c>
      <c r="C36" s="385" t="s">
        <v>13</v>
      </c>
      <c r="D36" s="386">
        <v>7041</v>
      </c>
      <c r="E36" s="389">
        <v>9485898</v>
      </c>
      <c r="F36" s="389">
        <v>569154</v>
      </c>
      <c r="G36" s="389">
        <v>569154</v>
      </c>
      <c r="H36" s="389">
        <f>F36+G36</f>
        <v>1138308</v>
      </c>
      <c r="I36" s="389">
        <v>474295</v>
      </c>
      <c r="J36" s="389">
        <f>F36+G36+I36</f>
        <v>1612603</v>
      </c>
      <c r="K36" s="390">
        <f>E36-J36</f>
        <v>7873295</v>
      </c>
      <c r="L36" s="390">
        <f>E36-H36</f>
        <v>8347590</v>
      </c>
      <c r="M36" s="984"/>
      <c r="N36" s="1297">
        <v>4410824</v>
      </c>
      <c r="O36" s="392">
        <v>42817</v>
      </c>
      <c r="P36" s="389"/>
      <c r="Q36" s="389"/>
      <c r="R36" s="389"/>
      <c r="S36" s="393">
        <f t="shared" si="38"/>
        <v>0</v>
      </c>
      <c r="T36" s="389"/>
      <c r="U36" s="393">
        <f t="shared" si="32"/>
        <v>0</v>
      </c>
      <c r="V36" s="390"/>
      <c r="W36" s="394">
        <f t="shared" si="39"/>
        <v>0</v>
      </c>
      <c r="X36" s="1011"/>
      <c r="Y36" s="1298"/>
      <c r="Z36" s="477"/>
      <c r="AA36" s="1299"/>
      <c r="AB36" s="1299"/>
      <c r="AC36" s="1299"/>
      <c r="AD36" s="1299"/>
      <c r="AE36" s="1299"/>
      <c r="AF36" s="1299"/>
      <c r="AG36" s="1299"/>
      <c r="AH36" s="1299"/>
      <c r="AI36" s="1299"/>
      <c r="AJ36" s="477"/>
      <c r="AK36" s="1300"/>
      <c r="AL36" s="381"/>
      <c r="AM36" s="381"/>
      <c r="AN36" s="381"/>
      <c r="AO36" s="381"/>
      <c r="AP36" s="381"/>
      <c r="AQ36" s="381"/>
      <c r="AR36" s="381"/>
      <c r="AS36" s="381"/>
      <c r="AT36" s="381">
        <f t="shared" si="24"/>
        <v>0</v>
      </c>
      <c r="AU36" s="477"/>
      <c r="AV36" s="1300"/>
      <c r="AW36" s="2349">
        <f t="shared" ref="AW36:AW41" si="40">E36+P36+AA36+AL36</f>
        <v>9485898</v>
      </c>
      <c r="AX36" s="375">
        <f t="shared" si="3"/>
        <v>569154</v>
      </c>
      <c r="AY36" s="375">
        <f t="shared" si="4"/>
        <v>569154</v>
      </c>
      <c r="AZ36" s="375">
        <f t="shared" si="5"/>
        <v>1138308</v>
      </c>
      <c r="BA36" s="375">
        <f t="shared" si="6"/>
        <v>474295</v>
      </c>
      <c r="BB36" s="375">
        <f t="shared" si="7"/>
        <v>1612603</v>
      </c>
      <c r="BC36" s="375">
        <f t="shared" si="8"/>
        <v>7873295</v>
      </c>
      <c r="BD36" s="375">
        <f t="shared" si="9"/>
        <v>8347590</v>
      </c>
      <c r="BE36" s="1015"/>
    </row>
    <row r="37" spans="1:58" s="383" customFormat="1" ht="32.25" customHeight="1" thickBot="1" x14ac:dyDescent="0.3">
      <c r="A37" s="978"/>
      <c r="B37" s="1296" t="s">
        <v>64</v>
      </c>
      <c r="C37" s="385" t="s">
        <v>78</v>
      </c>
      <c r="D37" s="386">
        <v>7041</v>
      </c>
      <c r="E37" s="389"/>
      <c r="F37" s="389"/>
      <c r="G37" s="389"/>
      <c r="H37" s="389"/>
      <c r="I37" s="389"/>
      <c r="J37" s="389"/>
      <c r="K37" s="390"/>
      <c r="L37" s="390"/>
      <c r="M37" s="984"/>
      <c r="N37" s="1297"/>
      <c r="O37" s="392"/>
      <c r="P37" s="389">
        <v>11242690.49</v>
      </c>
      <c r="Q37" s="389">
        <v>674561.43</v>
      </c>
      <c r="R37" s="389">
        <v>674561.43</v>
      </c>
      <c r="S37" s="393">
        <f t="shared" si="38"/>
        <v>1349122.86</v>
      </c>
      <c r="T37" s="389">
        <v>562134.52</v>
      </c>
      <c r="U37" s="393">
        <f t="shared" si="32"/>
        <v>1911257.3800000001</v>
      </c>
      <c r="V37" s="390">
        <f>W37-T37</f>
        <v>9331433.1100000013</v>
      </c>
      <c r="W37" s="394">
        <f t="shared" si="39"/>
        <v>9893567.6300000008</v>
      </c>
      <c r="X37" s="1011"/>
      <c r="Y37" s="1297">
        <v>2875677</v>
      </c>
      <c r="Z37" s="392">
        <v>43153</v>
      </c>
      <c r="AA37" s="478"/>
      <c r="AB37" s="478"/>
      <c r="AC37" s="478"/>
      <c r="AD37" s="478"/>
      <c r="AE37" s="478"/>
      <c r="AF37" s="478"/>
      <c r="AG37" s="478"/>
      <c r="AH37" s="478"/>
      <c r="AI37" s="478"/>
      <c r="AJ37" s="392"/>
      <c r="AK37" s="479"/>
      <c r="AL37" s="480"/>
      <c r="AM37" s="480"/>
      <c r="AN37" s="480"/>
      <c r="AO37" s="480"/>
      <c r="AP37" s="480"/>
      <c r="AQ37" s="480"/>
      <c r="AR37" s="480"/>
      <c r="AS37" s="480"/>
      <c r="AT37" s="381">
        <f t="shared" si="24"/>
        <v>0</v>
      </c>
      <c r="AU37" s="392"/>
      <c r="AV37" s="479"/>
      <c r="AW37" s="2349">
        <f t="shared" si="40"/>
        <v>11242690.49</v>
      </c>
      <c r="AX37" s="375">
        <f t="shared" si="3"/>
        <v>674561.43</v>
      </c>
      <c r="AY37" s="375">
        <f t="shared" si="4"/>
        <v>674561.43</v>
      </c>
      <c r="AZ37" s="375">
        <f t="shared" si="5"/>
        <v>1349122.86</v>
      </c>
      <c r="BA37" s="375">
        <f t="shared" si="6"/>
        <v>562134.52</v>
      </c>
      <c r="BB37" s="375">
        <f t="shared" si="7"/>
        <v>1911257.3800000001</v>
      </c>
      <c r="BC37" s="375">
        <f t="shared" si="8"/>
        <v>9331433.1100000013</v>
      </c>
      <c r="BD37" s="375">
        <f t="shared" si="9"/>
        <v>9893567.6300000008</v>
      </c>
      <c r="BE37" s="1015"/>
    </row>
    <row r="38" spans="1:58" s="383" customFormat="1" ht="32.25" customHeight="1" thickBot="1" x14ac:dyDescent="0.3">
      <c r="A38" s="978"/>
      <c r="B38" s="1296" t="s">
        <v>64</v>
      </c>
      <c r="C38" s="385" t="s">
        <v>87</v>
      </c>
      <c r="D38" s="386">
        <v>7041</v>
      </c>
      <c r="E38" s="389"/>
      <c r="F38" s="389"/>
      <c r="G38" s="389"/>
      <c r="H38" s="389"/>
      <c r="I38" s="389"/>
      <c r="J38" s="389"/>
      <c r="K38" s="390"/>
      <c r="L38" s="390"/>
      <c r="M38" s="984"/>
      <c r="N38" s="1297"/>
      <c r="O38" s="392"/>
      <c r="P38" s="389">
        <v>6333083.3899999997</v>
      </c>
      <c r="Q38" s="389">
        <v>379985</v>
      </c>
      <c r="R38" s="389">
        <v>379985.01</v>
      </c>
      <c r="S38" s="393">
        <f t="shared" si="38"/>
        <v>759970.01</v>
      </c>
      <c r="T38" s="389">
        <v>316654.17</v>
      </c>
      <c r="U38" s="393">
        <f t="shared" si="32"/>
        <v>1076624.18</v>
      </c>
      <c r="V38" s="390">
        <f>W38-T38</f>
        <v>5256459.21</v>
      </c>
      <c r="W38" s="394">
        <f t="shared" si="39"/>
        <v>5573113.3799999999</v>
      </c>
      <c r="X38" s="1011"/>
      <c r="Y38" s="1298">
        <v>2875714</v>
      </c>
      <c r="Z38" s="392">
        <v>43173</v>
      </c>
      <c r="AA38" s="478"/>
      <c r="AB38" s="478"/>
      <c r="AC38" s="478"/>
      <c r="AD38" s="478"/>
      <c r="AE38" s="478"/>
      <c r="AF38" s="478"/>
      <c r="AG38" s="478"/>
      <c r="AH38" s="478"/>
      <c r="AI38" s="478"/>
      <c r="AJ38" s="392"/>
      <c r="AK38" s="479"/>
      <c r="AL38" s="480"/>
      <c r="AM38" s="480"/>
      <c r="AN38" s="480"/>
      <c r="AO38" s="480"/>
      <c r="AP38" s="480"/>
      <c r="AQ38" s="480"/>
      <c r="AR38" s="480"/>
      <c r="AS38" s="480"/>
      <c r="AT38" s="381">
        <f t="shared" si="24"/>
        <v>0</v>
      </c>
      <c r="AU38" s="392"/>
      <c r="AV38" s="479"/>
      <c r="AW38" s="2349">
        <f t="shared" si="40"/>
        <v>6333083.3899999997</v>
      </c>
      <c r="AX38" s="375">
        <f t="shared" si="3"/>
        <v>379985</v>
      </c>
      <c r="AY38" s="375">
        <f t="shared" si="4"/>
        <v>379985.01</v>
      </c>
      <c r="AZ38" s="375">
        <f t="shared" si="5"/>
        <v>759970.01</v>
      </c>
      <c r="BA38" s="375">
        <f t="shared" si="6"/>
        <v>316654.17</v>
      </c>
      <c r="BB38" s="375">
        <f t="shared" si="7"/>
        <v>1076624.18</v>
      </c>
      <c r="BC38" s="375">
        <f t="shared" si="8"/>
        <v>5256459.21</v>
      </c>
      <c r="BD38" s="375">
        <f t="shared" si="9"/>
        <v>5573113.3799999999</v>
      </c>
      <c r="BE38" s="1015"/>
    </row>
    <row r="39" spans="1:58" s="383" customFormat="1" ht="32.25" customHeight="1" thickBot="1" x14ac:dyDescent="0.3">
      <c r="A39" s="978"/>
      <c r="B39" s="1296" t="s">
        <v>64</v>
      </c>
      <c r="C39" s="385" t="s">
        <v>126</v>
      </c>
      <c r="D39" s="386">
        <v>7041</v>
      </c>
      <c r="E39" s="389"/>
      <c r="F39" s="389"/>
      <c r="G39" s="389"/>
      <c r="H39" s="389"/>
      <c r="I39" s="389"/>
      <c r="J39" s="389"/>
      <c r="K39" s="390"/>
      <c r="L39" s="390"/>
      <c r="M39" s="396"/>
      <c r="N39" s="1297"/>
      <c r="O39" s="392"/>
      <c r="P39" s="389">
        <v>2511543.36</v>
      </c>
      <c r="Q39" s="389">
        <v>175808.01</v>
      </c>
      <c r="R39" s="389">
        <v>150692.6</v>
      </c>
      <c r="S39" s="393">
        <f t="shared" si="38"/>
        <v>326500.61</v>
      </c>
      <c r="T39" s="389">
        <v>125577.17</v>
      </c>
      <c r="U39" s="393">
        <f t="shared" si="32"/>
        <v>452077.77999999997</v>
      </c>
      <c r="V39" s="390">
        <f>W39-T39</f>
        <v>2059465.58</v>
      </c>
      <c r="W39" s="394">
        <f t="shared" si="39"/>
        <v>2185042.75</v>
      </c>
      <c r="X39" s="1011"/>
      <c r="Y39" s="1298">
        <v>6633651</v>
      </c>
      <c r="Z39" s="392">
        <v>43261</v>
      </c>
      <c r="AA39" s="478"/>
      <c r="AB39" s="478"/>
      <c r="AC39" s="478"/>
      <c r="AD39" s="478"/>
      <c r="AE39" s="478"/>
      <c r="AF39" s="478"/>
      <c r="AG39" s="478"/>
      <c r="AH39" s="478"/>
      <c r="AI39" s="478"/>
      <c r="AJ39" s="392"/>
      <c r="AK39" s="479"/>
      <c r="AL39" s="480"/>
      <c r="AM39" s="480"/>
      <c r="AN39" s="480"/>
      <c r="AO39" s="480"/>
      <c r="AP39" s="480"/>
      <c r="AQ39" s="480"/>
      <c r="AR39" s="480"/>
      <c r="AS39" s="480"/>
      <c r="AT39" s="381">
        <f t="shared" si="24"/>
        <v>0</v>
      </c>
      <c r="AU39" s="392"/>
      <c r="AV39" s="479"/>
      <c r="AW39" s="2349">
        <f t="shared" si="40"/>
        <v>2511543.36</v>
      </c>
      <c r="AX39" s="375">
        <f t="shared" si="3"/>
        <v>175808.01</v>
      </c>
      <c r="AY39" s="375">
        <f t="shared" si="4"/>
        <v>150692.6</v>
      </c>
      <c r="AZ39" s="375">
        <f t="shared" si="5"/>
        <v>326500.61</v>
      </c>
      <c r="BA39" s="375">
        <f t="shared" si="6"/>
        <v>125577.17</v>
      </c>
      <c r="BB39" s="375">
        <f t="shared" si="7"/>
        <v>452077.77999999997</v>
      </c>
      <c r="BC39" s="375">
        <f t="shared" si="8"/>
        <v>2059465.58</v>
      </c>
      <c r="BD39" s="375">
        <f t="shared" si="9"/>
        <v>2185042.75</v>
      </c>
      <c r="BE39" s="1015"/>
    </row>
    <row r="40" spans="1:58" s="383" customFormat="1" ht="32.25" customHeight="1" thickBot="1" x14ac:dyDescent="0.3">
      <c r="A40" s="978"/>
      <c r="B40" s="1296" t="s">
        <v>64</v>
      </c>
      <c r="C40" s="385" t="s">
        <v>268</v>
      </c>
      <c r="D40" s="386">
        <v>7041</v>
      </c>
      <c r="E40" s="389"/>
      <c r="F40" s="389"/>
      <c r="G40" s="389"/>
      <c r="H40" s="389"/>
      <c r="I40" s="389"/>
      <c r="J40" s="389"/>
      <c r="K40" s="390"/>
      <c r="L40" s="390"/>
      <c r="M40" s="396"/>
      <c r="N40" s="1297"/>
      <c r="O40" s="392"/>
      <c r="P40" s="389"/>
      <c r="Q40" s="389"/>
      <c r="R40" s="389"/>
      <c r="S40" s="393"/>
      <c r="T40" s="389"/>
      <c r="U40" s="393"/>
      <c r="V40" s="390"/>
      <c r="W40" s="394"/>
      <c r="X40" s="756"/>
      <c r="Y40" s="1298"/>
      <c r="Z40" s="392"/>
      <c r="AA40" s="478">
        <v>5347170</v>
      </c>
      <c r="AB40" s="478">
        <v>374301.9</v>
      </c>
      <c r="AC40" s="478">
        <v>320830.2</v>
      </c>
      <c r="AD40" s="478">
        <f>AB40+AC40</f>
        <v>695132.10000000009</v>
      </c>
      <c r="AE40" s="478">
        <v>2267358.5</v>
      </c>
      <c r="AF40" s="478">
        <f>AD40+AE40</f>
        <v>2962490.6</v>
      </c>
      <c r="AG40" s="478">
        <f>AA40-AF40</f>
        <v>2384679.4</v>
      </c>
      <c r="AH40" s="478">
        <f>AA40-AD40</f>
        <v>4652037.9000000004</v>
      </c>
      <c r="AI40" s="478">
        <f>AH40</f>
        <v>4652037.9000000004</v>
      </c>
      <c r="AJ40" s="478">
        <v>8865145</v>
      </c>
      <c r="AK40" s="479">
        <v>43549</v>
      </c>
      <c r="AL40" s="480"/>
      <c r="AM40" s="480"/>
      <c r="AN40" s="480"/>
      <c r="AO40" s="480"/>
      <c r="AP40" s="480"/>
      <c r="AQ40" s="480"/>
      <c r="AR40" s="480"/>
      <c r="AS40" s="480"/>
      <c r="AT40" s="381">
        <f t="shared" si="24"/>
        <v>0</v>
      </c>
      <c r="AU40" s="392"/>
      <c r="AV40" s="479"/>
      <c r="AW40" s="2349">
        <f t="shared" si="40"/>
        <v>5347170</v>
      </c>
      <c r="AX40" s="375">
        <f t="shared" si="3"/>
        <v>374301.9</v>
      </c>
      <c r="AY40" s="375">
        <f t="shared" si="4"/>
        <v>320830.2</v>
      </c>
      <c r="AZ40" s="375">
        <f t="shared" si="5"/>
        <v>695132.10000000009</v>
      </c>
      <c r="BA40" s="375">
        <f t="shared" si="6"/>
        <v>2267358.5</v>
      </c>
      <c r="BB40" s="375">
        <f t="shared" si="7"/>
        <v>2962490.6</v>
      </c>
      <c r="BC40" s="375">
        <f t="shared" si="8"/>
        <v>2384679.4</v>
      </c>
      <c r="BD40" s="375">
        <f t="shared" si="9"/>
        <v>4652037.9000000004</v>
      </c>
      <c r="BE40" s="1015"/>
    </row>
    <row r="41" spans="1:58" s="383" customFormat="1" ht="32.25" customHeight="1" thickBot="1" x14ac:dyDescent="0.3">
      <c r="A41" s="979"/>
      <c r="B41" s="1301" t="s">
        <v>64</v>
      </c>
      <c r="C41" s="481" t="s">
        <v>269</v>
      </c>
      <c r="D41" s="482">
        <v>7041</v>
      </c>
      <c r="E41" s="400"/>
      <c r="F41" s="400"/>
      <c r="G41" s="400"/>
      <c r="H41" s="400"/>
      <c r="I41" s="400"/>
      <c r="J41" s="400"/>
      <c r="K41" s="401"/>
      <c r="L41" s="401"/>
      <c r="M41" s="399"/>
      <c r="N41" s="1302"/>
      <c r="O41" s="483"/>
      <c r="P41" s="400"/>
      <c r="Q41" s="400"/>
      <c r="R41" s="400"/>
      <c r="S41" s="397"/>
      <c r="T41" s="400"/>
      <c r="U41" s="397"/>
      <c r="V41" s="401"/>
      <c r="W41" s="398"/>
      <c r="X41" s="1303"/>
      <c r="Y41" s="1304"/>
      <c r="Z41" s="483"/>
      <c r="AA41" s="1305">
        <v>4689243</v>
      </c>
      <c r="AB41" s="1305">
        <v>328247</v>
      </c>
      <c r="AC41" s="1305">
        <v>281354.58</v>
      </c>
      <c r="AD41" s="1305">
        <f>AB41+AC41</f>
        <v>609601.58000000007</v>
      </c>
      <c r="AE41" s="1305">
        <v>2234462.15</v>
      </c>
      <c r="AF41" s="1305">
        <f>AD41+AE41</f>
        <v>2844063.73</v>
      </c>
      <c r="AG41" s="1305">
        <f>AA41-AF41</f>
        <v>1845179.27</v>
      </c>
      <c r="AH41" s="1305">
        <f>AA41-AD41</f>
        <v>4079641.42</v>
      </c>
      <c r="AI41" s="1305">
        <f>AH41</f>
        <v>4079641.42</v>
      </c>
      <c r="AJ41" s="1305">
        <v>9965917</v>
      </c>
      <c r="AK41" s="1306" t="s">
        <v>270</v>
      </c>
      <c r="AL41" s="480"/>
      <c r="AM41" s="480"/>
      <c r="AN41" s="480"/>
      <c r="AO41" s="480"/>
      <c r="AP41" s="480"/>
      <c r="AQ41" s="480"/>
      <c r="AR41" s="480"/>
      <c r="AS41" s="480"/>
      <c r="AT41" s="381">
        <f t="shared" si="24"/>
        <v>0</v>
      </c>
      <c r="AU41" s="392"/>
      <c r="AV41" s="479"/>
      <c r="AW41" s="2349">
        <f t="shared" si="40"/>
        <v>4689243</v>
      </c>
      <c r="AX41" s="375">
        <f t="shared" si="3"/>
        <v>328247</v>
      </c>
      <c r="AY41" s="375">
        <f t="shared" si="4"/>
        <v>281354.58</v>
      </c>
      <c r="AZ41" s="375">
        <f t="shared" si="5"/>
        <v>609601.58000000007</v>
      </c>
      <c r="BA41" s="375">
        <f t="shared" si="6"/>
        <v>2234462.15</v>
      </c>
      <c r="BB41" s="375">
        <f t="shared" si="7"/>
        <v>2844063.73</v>
      </c>
      <c r="BC41" s="375">
        <f t="shared" si="8"/>
        <v>1845179.27</v>
      </c>
      <c r="BD41" s="375">
        <f t="shared" si="9"/>
        <v>4079641.42</v>
      </c>
      <c r="BE41" s="1016"/>
    </row>
    <row r="42" spans="1:58" s="1359" customFormat="1" ht="33" customHeight="1" thickBot="1" x14ac:dyDescent="0.3">
      <c r="A42" s="1338">
        <v>7</v>
      </c>
      <c r="B42" s="1339" t="s">
        <v>132</v>
      </c>
      <c r="C42" s="1340" t="s">
        <v>133</v>
      </c>
      <c r="D42" s="1341">
        <v>7041</v>
      </c>
      <c r="E42" s="1342"/>
      <c r="F42" s="1342"/>
      <c r="G42" s="1342"/>
      <c r="H42" s="1342"/>
      <c r="I42" s="1342"/>
      <c r="J42" s="1342"/>
      <c r="K42" s="1343"/>
      <c r="L42" s="1343"/>
      <c r="M42" s="1344"/>
      <c r="N42" s="1345"/>
      <c r="O42" s="1346"/>
      <c r="P42" s="1347">
        <v>13049284</v>
      </c>
      <c r="Q42" s="1347">
        <v>913449.88</v>
      </c>
      <c r="R42" s="1347">
        <v>913449.88</v>
      </c>
      <c r="S42" s="1347">
        <f>Q42+R42</f>
        <v>1826899.76</v>
      </c>
      <c r="T42" s="1347">
        <v>652464.19999999995</v>
      </c>
      <c r="U42" s="1347">
        <f>Q42+R42+T42</f>
        <v>2479363.96</v>
      </c>
      <c r="V42" s="1348">
        <f>P42-U42</f>
        <v>10569920.039999999</v>
      </c>
      <c r="W42" s="1348">
        <f>P42-S42</f>
        <v>11222384.24</v>
      </c>
      <c r="X42" s="1349">
        <f>W42</f>
        <v>11222384.24</v>
      </c>
      <c r="Y42" s="1350">
        <v>6633719</v>
      </c>
      <c r="Z42" s="1351">
        <v>43281</v>
      </c>
      <c r="AA42" s="1352"/>
      <c r="AB42" s="1352"/>
      <c r="AC42" s="1352"/>
      <c r="AD42" s="1352"/>
      <c r="AE42" s="1352"/>
      <c r="AF42" s="1352"/>
      <c r="AG42" s="1352"/>
      <c r="AH42" s="1352"/>
      <c r="AI42" s="1352"/>
      <c r="AJ42" s="1351"/>
      <c r="AK42" s="1353"/>
      <c r="AL42" s="1354"/>
      <c r="AM42" s="1354"/>
      <c r="AN42" s="1354"/>
      <c r="AO42" s="1354"/>
      <c r="AP42" s="1354"/>
      <c r="AQ42" s="1354"/>
      <c r="AR42" s="1354"/>
      <c r="AS42" s="1354"/>
      <c r="AT42" s="1355">
        <f t="shared" si="24"/>
        <v>0</v>
      </c>
      <c r="AU42" s="1356"/>
      <c r="AV42" s="1373"/>
      <c r="AW42" s="2350">
        <f>E42+P42+AA42+AL42</f>
        <v>13049284</v>
      </c>
      <c r="AX42" s="1357">
        <f t="shared" si="3"/>
        <v>913449.88</v>
      </c>
      <c r="AY42" s="1357">
        <f t="shared" si="4"/>
        <v>913449.88</v>
      </c>
      <c r="AZ42" s="1357">
        <f t="shared" si="5"/>
        <v>1826899.76</v>
      </c>
      <c r="BA42" s="1357">
        <f t="shared" si="6"/>
        <v>652464.19999999995</v>
      </c>
      <c r="BB42" s="1357">
        <f t="shared" si="7"/>
        <v>2479363.96</v>
      </c>
      <c r="BC42" s="1357">
        <f t="shared" si="8"/>
        <v>10569920.039999999</v>
      </c>
      <c r="BD42" s="1357">
        <f t="shared" si="9"/>
        <v>11222384.24</v>
      </c>
      <c r="BE42" s="1358">
        <f>BD42+BD43+BD44+BD45+BD46</f>
        <v>41087043.490000002</v>
      </c>
    </row>
    <row r="43" spans="1:58" s="1359" customFormat="1" ht="33" customHeight="1" thickBot="1" x14ac:dyDescent="0.3">
      <c r="A43" s="1338"/>
      <c r="B43" s="1360" t="s">
        <v>132</v>
      </c>
      <c r="C43" s="1361" t="s">
        <v>197</v>
      </c>
      <c r="D43" s="1362">
        <v>7041</v>
      </c>
      <c r="E43" s="1363"/>
      <c r="F43" s="1363"/>
      <c r="G43" s="1363"/>
      <c r="H43" s="1363"/>
      <c r="I43" s="1363"/>
      <c r="J43" s="1363"/>
      <c r="K43" s="1364"/>
      <c r="L43" s="1364"/>
      <c r="M43" s="1365"/>
      <c r="N43" s="1366"/>
      <c r="O43" s="1367"/>
      <c r="P43" s="1368"/>
      <c r="Q43" s="1368"/>
      <c r="R43" s="1368"/>
      <c r="S43" s="1368">
        <f>Q43+R43</f>
        <v>0</v>
      </c>
      <c r="T43" s="1368"/>
      <c r="U43" s="1368"/>
      <c r="V43" s="1369"/>
      <c r="W43" s="1369">
        <f>P43-S43</f>
        <v>0</v>
      </c>
      <c r="X43" s="1370"/>
      <c r="Y43" s="1371"/>
      <c r="Z43" s="1356"/>
      <c r="AA43" s="1372">
        <v>7908184</v>
      </c>
      <c r="AB43" s="1372">
        <v>553572.88</v>
      </c>
      <c r="AC43" s="1372">
        <v>553572.88</v>
      </c>
      <c r="AD43" s="1372">
        <f>AB43+AC43</f>
        <v>1107145.76</v>
      </c>
      <c r="AE43" s="1372">
        <v>395409.2</v>
      </c>
      <c r="AF43" s="1372">
        <f>AD43+AE43</f>
        <v>1502554.96</v>
      </c>
      <c r="AG43" s="1372">
        <f>AA43-AF43</f>
        <v>6405629.04</v>
      </c>
      <c r="AH43" s="1372">
        <f>AA43-AD43</f>
        <v>6801038.2400000002</v>
      </c>
      <c r="AI43" s="1372">
        <f>AH43</f>
        <v>6801038.2400000002</v>
      </c>
      <c r="AJ43" s="1356">
        <v>263655</v>
      </c>
      <c r="AK43" s="1373">
        <v>43453</v>
      </c>
      <c r="AL43" s="1354"/>
      <c r="AM43" s="1354"/>
      <c r="AN43" s="1354"/>
      <c r="AO43" s="1354"/>
      <c r="AP43" s="1354"/>
      <c r="AQ43" s="1354"/>
      <c r="AR43" s="1354"/>
      <c r="AS43" s="1354"/>
      <c r="AT43" s="1355">
        <f t="shared" si="24"/>
        <v>0</v>
      </c>
      <c r="AU43" s="1356"/>
      <c r="AV43" s="1373"/>
      <c r="AW43" s="2350">
        <f t="shared" ref="AW43:AW46" si="41">E43+P43+AA43+AL43</f>
        <v>7908184</v>
      </c>
      <c r="AX43" s="1357">
        <f t="shared" si="3"/>
        <v>553572.88</v>
      </c>
      <c r="AY43" s="1357">
        <f t="shared" si="4"/>
        <v>553572.88</v>
      </c>
      <c r="AZ43" s="1357">
        <f t="shared" si="5"/>
        <v>1107145.76</v>
      </c>
      <c r="BA43" s="1357">
        <f t="shared" si="6"/>
        <v>395409.2</v>
      </c>
      <c r="BB43" s="1357">
        <f t="shared" si="7"/>
        <v>1502554.96</v>
      </c>
      <c r="BC43" s="1357">
        <f t="shared" si="8"/>
        <v>6405629.04</v>
      </c>
      <c r="BD43" s="1357">
        <f t="shared" si="9"/>
        <v>6801038.2400000002</v>
      </c>
      <c r="BE43" s="1374"/>
    </row>
    <row r="44" spans="1:58" s="1359" customFormat="1" ht="33" customHeight="1" thickBot="1" x14ac:dyDescent="0.3">
      <c r="A44" s="1338"/>
      <c r="B44" s="1360" t="s">
        <v>132</v>
      </c>
      <c r="C44" s="1361" t="s">
        <v>198</v>
      </c>
      <c r="D44" s="1362">
        <v>7041</v>
      </c>
      <c r="E44" s="1363"/>
      <c r="F44" s="1363"/>
      <c r="G44" s="1363"/>
      <c r="H44" s="1363"/>
      <c r="I44" s="1363"/>
      <c r="J44" s="1363"/>
      <c r="K44" s="1364"/>
      <c r="L44" s="1364"/>
      <c r="M44" s="1365"/>
      <c r="N44" s="1366"/>
      <c r="O44" s="1367"/>
      <c r="P44" s="1368"/>
      <c r="Q44" s="1368"/>
      <c r="R44" s="1368"/>
      <c r="S44" s="1368"/>
      <c r="T44" s="1368"/>
      <c r="U44" s="1368"/>
      <c r="V44" s="1369"/>
      <c r="W44" s="1369"/>
      <c r="X44" s="1370"/>
      <c r="Y44" s="1371"/>
      <c r="Z44" s="1356"/>
      <c r="AA44" s="1372">
        <v>12158123</v>
      </c>
      <c r="AB44" s="1372">
        <v>851068.61</v>
      </c>
      <c r="AC44" s="1372">
        <v>729487.38</v>
      </c>
      <c r="AD44" s="1372">
        <f>AB44+AC44</f>
        <v>1580555.99</v>
      </c>
      <c r="AE44" s="1372">
        <v>607906.16</v>
      </c>
      <c r="AF44" s="1372">
        <f>AD44+AE44</f>
        <v>2188462.15</v>
      </c>
      <c r="AG44" s="1372">
        <f>AA44-AF44</f>
        <v>9969660.8499999996</v>
      </c>
      <c r="AH44" s="1372">
        <f>AA44-AD44</f>
        <v>10577567.01</v>
      </c>
      <c r="AI44" s="1372">
        <f>AH44</f>
        <v>10577567.01</v>
      </c>
      <c r="AJ44" s="1372">
        <v>8865126</v>
      </c>
      <c r="AK44" s="1373">
        <v>43523</v>
      </c>
      <c r="AL44" s="1354"/>
      <c r="AM44" s="1354"/>
      <c r="AN44" s="1354"/>
      <c r="AO44" s="1354"/>
      <c r="AP44" s="1354"/>
      <c r="AQ44" s="1354"/>
      <c r="AR44" s="1354"/>
      <c r="AS44" s="1354"/>
      <c r="AT44" s="1355">
        <f t="shared" si="24"/>
        <v>0</v>
      </c>
      <c r="AU44" s="1356"/>
      <c r="AV44" s="1373"/>
      <c r="AW44" s="2350">
        <f t="shared" si="41"/>
        <v>12158123</v>
      </c>
      <c r="AX44" s="1357">
        <f t="shared" si="3"/>
        <v>851068.61</v>
      </c>
      <c r="AY44" s="1357">
        <f t="shared" si="4"/>
        <v>729487.38</v>
      </c>
      <c r="AZ44" s="1357">
        <f t="shared" si="5"/>
        <v>1580555.99</v>
      </c>
      <c r="BA44" s="1357">
        <f t="shared" si="6"/>
        <v>607906.16</v>
      </c>
      <c r="BB44" s="1357">
        <f t="shared" si="7"/>
        <v>2188462.15</v>
      </c>
      <c r="BC44" s="1357">
        <f t="shared" si="8"/>
        <v>9969660.8499999996</v>
      </c>
      <c r="BD44" s="1357">
        <f t="shared" si="9"/>
        <v>10577567.01</v>
      </c>
      <c r="BE44" s="1374"/>
    </row>
    <row r="45" spans="1:58" s="1359" customFormat="1" ht="33" customHeight="1" thickBot="1" x14ac:dyDescent="0.3">
      <c r="A45" s="1338"/>
      <c r="B45" s="1375" t="s">
        <v>132</v>
      </c>
      <c r="C45" s="1376" t="s">
        <v>263</v>
      </c>
      <c r="D45" s="1377">
        <v>7041</v>
      </c>
      <c r="E45" s="1378"/>
      <c r="F45" s="1378"/>
      <c r="G45" s="1378"/>
      <c r="H45" s="1378"/>
      <c r="I45" s="1378"/>
      <c r="J45" s="1378"/>
      <c r="K45" s="1379"/>
      <c r="L45" s="1379"/>
      <c r="M45" s="1380"/>
      <c r="N45" s="1381"/>
      <c r="O45" s="1382"/>
      <c r="P45" s="1383"/>
      <c r="Q45" s="1383"/>
      <c r="R45" s="1383"/>
      <c r="S45" s="1383"/>
      <c r="T45" s="1383"/>
      <c r="U45" s="1383"/>
      <c r="V45" s="1384"/>
      <c r="W45" s="1384"/>
      <c r="X45" s="1385"/>
      <c r="Y45" s="1386"/>
      <c r="Z45" s="1387"/>
      <c r="AA45" s="1388">
        <v>6430088</v>
      </c>
      <c r="AB45" s="1388">
        <v>450106</v>
      </c>
      <c r="AC45" s="1388">
        <v>306724</v>
      </c>
      <c r="AD45" s="1388">
        <f>AB45+AC45</f>
        <v>756830</v>
      </c>
      <c r="AE45" s="1388">
        <v>321504.38</v>
      </c>
      <c r="AF45" s="1388">
        <f>AD45+AE45</f>
        <v>1078334.3799999999</v>
      </c>
      <c r="AG45" s="1388">
        <f>AA45-AF45</f>
        <v>5351753.62</v>
      </c>
      <c r="AH45" s="1388">
        <f>AA45-AD45</f>
        <v>5673258</v>
      </c>
      <c r="AI45" s="1388">
        <f>AH45</f>
        <v>5673258</v>
      </c>
      <c r="AJ45" s="1388"/>
      <c r="AK45" s="1389"/>
      <c r="AL45" s="1354"/>
      <c r="AM45" s="1354"/>
      <c r="AN45" s="1354"/>
      <c r="AO45" s="1354"/>
      <c r="AP45" s="1354"/>
      <c r="AQ45" s="1354"/>
      <c r="AR45" s="1354"/>
      <c r="AS45" s="1354"/>
      <c r="AT45" s="1355">
        <f t="shared" si="24"/>
        <v>0</v>
      </c>
      <c r="AU45" s="1356"/>
      <c r="AV45" s="1373"/>
      <c r="AW45" s="2350">
        <f t="shared" si="41"/>
        <v>6430088</v>
      </c>
      <c r="AX45" s="1357">
        <f t="shared" si="3"/>
        <v>450106</v>
      </c>
      <c r="AY45" s="1357">
        <f t="shared" si="4"/>
        <v>306724</v>
      </c>
      <c r="AZ45" s="1357">
        <f t="shared" si="5"/>
        <v>756830</v>
      </c>
      <c r="BA45" s="1357">
        <f t="shared" si="6"/>
        <v>321504.38</v>
      </c>
      <c r="BB45" s="1357">
        <f t="shared" si="7"/>
        <v>1078334.3799999999</v>
      </c>
      <c r="BC45" s="1357">
        <f t="shared" si="8"/>
        <v>5351753.62</v>
      </c>
      <c r="BD45" s="1357">
        <f t="shared" si="9"/>
        <v>5673258</v>
      </c>
      <c r="BE45" s="1374"/>
    </row>
    <row r="46" spans="1:58" s="1359" customFormat="1" ht="33" customHeight="1" thickBot="1" x14ac:dyDescent="0.3">
      <c r="A46" s="1390"/>
      <c r="B46" s="1391" t="s">
        <v>345</v>
      </c>
      <c r="C46" s="1392" t="s">
        <v>346</v>
      </c>
      <c r="D46" s="1393" t="s">
        <v>321</v>
      </c>
      <c r="E46" s="1394"/>
      <c r="F46" s="1394"/>
      <c r="G46" s="1394"/>
      <c r="H46" s="1394"/>
      <c r="I46" s="1394"/>
      <c r="J46" s="1394"/>
      <c r="K46" s="1395"/>
      <c r="L46" s="1395"/>
      <c r="M46" s="1396"/>
      <c r="N46" s="1397"/>
      <c r="O46" s="1398"/>
      <c r="P46" s="1399"/>
      <c r="Q46" s="1399"/>
      <c r="R46" s="1399"/>
      <c r="S46" s="1399"/>
      <c r="T46" s="1399"/>
      <c r="U46" s="1399"/>
      <c r="V46" s="1400"/>
      <c r="W46" s="1400"/>
      <c r="X46" s="1401"/>
      <c r="Y46" s="1402"/>
      <c r="Z46" s="1403"/>
      <c r="AA46" s="1404"/>
      <c r="AB46" s="1404"/>
      <c r="AC46" s="1404"/>
      <c r="AD46" s="1404"/>
      <c r="AE46" s="1404"/>
      <c r="AF46" s="1404"/>
      <c r="AG46" s="1404"/>
      <c r="AH46" s="1404"/>
      <c r="AI46" s="1404"/>
      <c r="AJ46" s="1404"/>
      <c r="AK46" s="1405"/>
      <c r="AL46" s="1363">
        <v>7786053</v>
      </c>
      <c r="AM46" s="1363">
        <v>583954</v>
      </c>
      <c r="AN46" s="1363">
        <v>389303</v>
      </c>
      <c r="AO46" s="1363">
        <f t="shared" ref="AO46" si="42">AM46+AN46</f>
        <v>973257</v>
      </c>
      <c r="AP46" s="1363">
        <v>389303</v>
      </c>
      <c r="AQ46" s="1363">
        <f t="shared" ref="AQ46" si="43">AO46+AP46</f>
        <v>1362560</v>
      </c>
      <c r="AR46" s="1363">
        <f t="shared" ref="AR46" si="44">AL46-AQ46</f>
        <v>6423493</v>
      </c>
      <c r="AS46" s="1363">
        <f t="shared" ref="AS46" si="45">AL46-AO46</f>
        <v>6812796</v>
      </c>
      <c r="AT46" s="1355">
        <f t="shared" si="24"/>
        <v>6812796</v>
      </c>
      <c r="AU46" s="1406">
        <v>9966194</v>
      </c>
      <c r="AV46" s="2328">
        <v>43881</v>
      </c>
      <c r="AW46" s="2350">
        <f t="shared" si="41"/>
        <v>7786053</v>
      </c>
      <c r="AX46" s="1357">
        <f t="shared" si="3"/>
        <v>583954</v>
      </c>
      <c r="AY46" s="1357">
        <f t="shared" si="4"/>
        <v>389303</v>
      </c>
      <c r="AZ46" s="1357">
        <f t="shared" si="5"/>
        <v>973257</v>
      </c>
      <c r="BA46" s="1357">
        <f t="shared" si="6"/>
        <v>389303</v>
      </c>
      <c r="BB46" s="1357">
        <f t="shared" si="7"/>
        <v>1362560</v>
      </c>
      <c r="BC46" s="1357">
        <f t="shared" si="8"/>
        <v>6423493</v>
      </c>
      <c r="BD46" s="1357">
        <f t="shared" si="9"/>
        <v>6812796</v>
      </c>
      <c r="BE46" s="1407"/>
    </row>
    <row r="47" spans="1:58" s="1409" customFormat="1" ht="36" customHeight="1" thickBot="1" x14ac:dyDescent="0.3">
      <c r="A47" s="1915">
        <v>8</v>
      </c>
      <c r="B47" s="599" t="s">
        <v>74</v>
      </c>
      <c r="C47" s="600" t="s">
        <v>75</v>
      </c>
      <c r="D47" s="1408">
        <v>7081</v>
      </c>
      <c r="E47" s="373"/>
      <c r="F47" s="373"/>
      <c r="G47" s="373"/>
      <c r="H47" s="373"/>
      <c r="I47" s="373"/>
      <c r="J47" s="373"/>
      <c r="K47" s="601"/>
      <c r="L47" s="601"/>
      <c r="M47" s="602"/>
      <c r="N47" s="603"/>
      <c r="O47" s="604"/>
      <c r="P47" s="605">
        <v>10200030</v>
      </c>
      <c r="Q47" s="605">
        <v>612001.80000000005</v>
      </c>
      <c r="R47" s="605">
        <v>714002.1</v>
      </c>
      <c r="S47" s="605">
        <f>Q47+R47</f>
        <v>1326003.8999999999</v>
      </c>
      <c r="T47" s="605">
        <v>510001.5</v>
      </c>
      <c r="U47" s="605">
        <f>Q47+R47+T47</f>
        <v>1836005.4</v>
      </c>
      <c r="V47" s="606">
        <f>P47-U47</f>
        <v>8364024.5999999996</v>
      </c>
      <c r="W47" s="606">
        <f>P47-S47</f>
        <v>8874026.0999999996</v>
      </c>
      <c r="X47" s="985">
        <f>W47+W48+W49</f>
        <v>21259602.679000001</v>
      </c>
      <c r="Y47" s="608">
        <v>2875670</v>
      </c>
      <c r="Z47" s="609">
        <v>43149</v>
      </c>
      <c r="AA47" s="610"/>
      <c r="AB47" s="610"/>
      <c r="AC47" s="610"/>
      <c r="AD47" s="610"/>
      <c r="AE47" s="610"/>
      <c r="AF47" s="610"/>
      <c r="AG47" s="610"/>
      <c r="AH47" s="610"/>
      <c r="AI47" s="610"/>
      <c r="AJ47" s="609"/>
      <c r="AK47" s="611"/>
      <c r="AL47" s="612"/>
      <c r="AM47" s="612"/>
      <c r="AN47" s="612"/>
      <c r="AO47" s="612"/>
      <c r="AP47" s="612"/>
      <c r="AQ47" s="612"/>
      <c r="AR47" s="612"/>
      <c r="AS47" s="612"/>
      <c r="AT47" s="372">
        <f t="shared" si="24"/>
        <v>0</v>
      </c>
      <c r="AU47" s="609"/>
      <c r="AV47" s="611"/>
      <c r="AW47" s="2351">
        <f>E47+P47+AA47+AL47</f>
        <v>10200030</v>
      </c>
      <c r="AX47" s="371">
        <f t="shared" si="3"/>
        <v>612001.80000000005</v>
      </c>
      <c r="AY47" s="371">
        <f t="shared" si="4"/>
        <v>714002.1</v>
      </c>
      <c r="AZ47" s="371">
        <f t="shared" si="5"/>
        <v>1326003.8999999999</v>
      </c>
      <c r="BA47" s="371">
        <f t="shared" si="6"/>
        <v>510001.5</v>
      </c>
      <c r="BB47" s="371">
        <f t="shared" si="7"/>
        <v>1836005.4</v>
      </c>
      <c r="BC47" s="371">
        <f t="shared" si="8"/>
        <v>8364024.5999999996</v>
      </c>
      <c r="BD47" s="371">
        <f t="shared" si="9"/>
        <v>8874026.0999999996</v>
      </c>
      <c r="BE47" s="2283">
        <f>BD47+BD48+BD49+BD50</f>
        <v>29217541.679000001</v>
      </c>
      <c r="BF47" s="2278"/>
    </row>
    <row r="48" spans="1:58" s="1409" customFormat="1" ht="32.25" customHeight="1" thickBot="1" x14ac:dyDescent="0.3">
      <c r="A48" s="936"/>
      <c r="B48" s="599" t="s">
        <v>74</v>
      </c>
      <c r="C48" s="600" t="s">
        <v>91</v>
      </c>
      <c r="D48" s="1408">
        <v>7081</v>
      </c>
      <c r="E48" s="373"/>
      <c r="F48" s="373"/>
      <c r="G48" s="373"/>
      <c r="H48" s="373"/>
      <c r="I48" s="373"/>
      <c r="J48" s="373"/>
      <c r="K48" s="601"/>
      <c r="L48" s="601"/>
      <c r="M48" s="602"/>
      <c r="N48" s="603"/>
      <c r="O48" s="604"/>
      <c r="P48" s="605">
        <v>10955536.741</v>
      </c>
      <c r="Q48" s="605">
        <v>657332.21</v>
      </c>
      <c r="R48" s="605">
        <v>766887.57200000004</v>
      </c>
      <c r="S48" s="605">
        <f>Q48+R48</f>
        <v>1424219.7820000001</v>
      </c>
      <c r="T48" s="605">
        <v>547776.83700000006</v>
      </c>
      <c r="U48" s="605">
        <f>Q48+R48+T48</f>
        <v>1971996.6190000002</v>
      </c>
      <c r="V48" s="606">
        <f>P48-U48</f>
        <v>8983540.1219999995</v>
      </c>
      <c r="W48" s="606">
        <f>P48-S48</f>
        <v>9531316.9590000007</v>
      </c>
      <c r="X48" s="985"/>
      <c r="Y48" s="608">
        <v>2875725</v>
      </c>
      <c r="Z48" s="609">
        <v>43179</v>
      </c>
      <c r="AA48" s="610"/>
      <c r="AB48" s="610"/>
      <c r="AC48" s="610"/>
      <c r="AD48" s="610"/>
      <c r="AE48" s="610"/>
      <c r="AF48" s="610"/>
      <c r="AG48" s="610"/>
      <c r="AH48" s="610"/>
      <c r="AI48" s="610"/>
      <c r="AJ48" s="609"/>
      <c r="AK48" s="611"/>
      <c r="AL48" s="612"/>
      <c r="AM48" s="612"/>
      <c r="AN48" s="612"/>
      <c r="AO48" s="612"/>
      <c r="AP48" s="612"/>
      <c r="AQ48" s="612"/>
      <c r="AR48" s="612"/>
      <c r="AS48" s="612"/>
      <c r="AT48" s="372">
        <f t="shared" si="24"/>
        <v>0</v>
      </c>
      <c r="AU48" s="609"/>
      <c r="AV48" s="611"/>
      <c r="AW48" s="2351">
        <f t="shared" ref="AW48:AW50" si="46">E48+P48+AA48+AL48</f>
        <v>10955536.741</v>
      </c>
      <c r="AX48" s="371">
        <f t="shared" si="3"/>
        <v>657332.21</v>
      </c>
      <c r="AY48" s="371">
        <f t="shared" si="4"/>
        <v>766887.57200000004</v>
      </c>
      <c r="AZ48" s="371">
        <f t="shared" si="5"/>
        <v>1424219.7820000001</v>
      </c>
      <c r="BA48" s="371">
        <f t="shared" si="6"/>
        <v>547776.83700000006</v>
      </c>
      <c r="BB48" s="371">
        <f t="shared" si="7"/>
        <v>1971996.6190000002</v>
      </c>
      <c r="BC48" s="371">
        <f t="shared" si="8"/>
        <v>8983540.1219999995</v>
      </c>
      <c r="BD48" s="371">
        <f t="shared" si="9"/>
        <v>9531316.9590000007</v>
      </c>
      <c r="BE48" s="943"/>
      <c r="BF48" s="2278"/>
    </row>
    <row r="49" spans="1:58" s="1409" customFormat="1" ht="32.25" customHeight="1" thickBot="1" x14ac:dyDescent="0.3">
      <c r="A49" s="936"/>
      <c r="B49" s="599" t="s">
        <v>74</v>
      </c>
      <c r="C49" s="600" t="s">
        <v>140</v>
      </c>
      <c r="D49" s="1408">
        <v>7081</v>
      </c>
      <c r="E49" s="373"/>
      <c r="F49" s="373"/>
      <c r="G49" s="373"/>
      <c r="H49" s="373"/>
      <c r="I49" s="373"/>
      <c r="J49" s="373"/>
      <c r="K49" s="601"/>
      <c r="L49" s="601"/>
      <c r="M49" s="602"/>
      <c r="N49" s="603"/>
      <c r="O49" s="604"/>
      <c r="P49" s="605">
        <v>3318906.54</v>
      </c>
      <c r="Q49" s="605">
        <v>232323.46</v>
      </c>
      <c r="R49" s="605">
        <v>232323.46</v>
      </c>
      <c r="S49" s="605">
        <f>Q49+R49</f>
        <v>464646.92</v>
      </c>
      <c r="T49" s="605">
        <v>165945.32999999999</v>
      </c>
      <c r="U49" s="605">
        <f>Q49+R49+T49</f>
        <v>630592.25</v>
      </c>
      <c r="V49" s="606">
        <f>P49-U49</f>
        <v>2688314.29</v>
      </c>
      <c r="W49" s="606">
        <f>P49-S49</f>
        <v>2854259.62</v>
      </c>
      <c r="X49" s="985"/>
      <c r="Y49" s="608">
        <v>6633779</v>
      </c>
      <c r="Z49" s="609">
        <v>43281</v>
      </c>
      <c r="AA49" s="610"/>
      <c r="AB49" s="610"/>
      <c r="AC49" s="610"/>
      <c r="AD49" s="610"/>
      <c r="AE49" s="610"/>
      <c r="AF49" s="610"/>
      <c r="AG49" s="610"/>
      <c r="AH49" s="610"/>
      <c r="AI49" s="610"/>
      <c r="AJ49" s="609"/>
      <c r="AK49" s="611"/>
      <c r="AL49" s="612"/>
      <c r="AM49" s="612"/>
      <c r="AN49" s="612"/>
      <c r="AO49" s="612"/>
      <c r="AP49" s="612"/>
      <c r="AQ49" s="612"/>
      <c r="AR49" s="612"/>
      <c r="AS49" s="612"/>
      <c r="AT49" s="372">
        <f t="shared" si="24"/>
        <v>0</v>
      </c>
      <c r="AU49" s="609"/>
      <c r="AV49" s="611"/>
      <c r="AW49" s="2351">
        <f t="shared" si="46"/>
        <v>3318906.54</v>
      </c>
      <c r="AX49" s="371">
        <f t="shared" si="3"/>
        <v>232323.46</v>
      </c>
      <c r="AY49" s="371">
        <f t="shared" si="4"/>
        <v>232323.46</v>
      </c>
      <c r="AZ49" s="371">
        <f t="shared" si="5"/>
        <v>464646.92</v>
      </c>
      <c r="BA49" s="371">
        <f t="shared" si="6"/>
        <v>165945.32999999999</v>
      </c>
      <c r="BB49" s="371">
        <f t="shared" si="7"/>
        <v>630592.25</v>
      </c>
      <c r="BC49" s="371">
        <f t="shared" si="8"/>
        <v>2688314.29</v>
      </c>
      <c r="BD49" s="371">
        <f t="shared" si="9"/>
        <v>2854259.62</v>
      </c>
      <c r="BE49" s="943"/>
      <c r="BF49" s="2278"/>
    </row>
    <row r="50" spans="1:58" s="1409" customFormat="1" ht="32.25" customHeight="1" thickBot="1" x14ac:dyDescent="0.3">
      <c r="A50" s="2284"/>
      <c r="B50" s="1410" t="s">
        <v>74</v>
      </c>
      <c r="C50" s="1411" t="s">
        <v>339</v>
      </c>
      <c r="D50" s="599" t="s">
        <v>336</v>
      </c>
      <c r="E50" s="373"/>
      <c r="F50" s="373"/>
      <c r="G50" s="373"/>
      <c r="H50" s="373"/>
      <c r="I50" s="373"/>
      <c r="J50" s="373"/>
      <c r="K50" s="601"/>
      <c r="L50" s="601"/>
      <c r="M50" s="602"/>
      <c r="N50" s="603"/>
      <c r="O50" s="604"/>
      <c r="P50" s="605"/>
      <c r="Q50" s="605"/>
      <c r="R50" s="605"/>
      <c r="S50" s="605"/>
      <c r="T50" s="605"/>
      <c r="U50" s="605"/>
      <c r="V50" s="606"/>
      <c r="W50" s="606"/>
      <c r="X50" s="607"/>
      <c r="Y50" s="608"/>
      <c r="Z50" s="609"/>
      <c r="AA50" s="610"/>
      <c r="AB50" s="610"/>
      <c r="AC50" s="610"/>
      <c r="AD50" s="610"/>
      <c r="AE50" s="610"/>
      <c r="AF50" s="610"/>
      <c r="AG50" s="610"/>
      <c r="AH50" s="610"/>
      <c r="AI50" s="610"/>
      <c r="AJ50" s="609"/>
      <c r="AK50" s="611"/>
      <c r="AL50" s="373">
        <v>9094787</v>
      </c>
      <c r="AM50" s="373">
        <v>682109</v>
      </c>
      <c r="AN50" s="373">
        <v>454739</v>
      </c>
      <c r="AO50" s="373">
        <f t="shared" ref="AO50" si="47">AM50+AN50</f>
        <v>1136848</v>
      </c>
      <c r="AP50" s="373">
        <v>454739</v>
      </c>
      <c r="AQ50" s="373">
        <f t="shared" ref="AQ50" si="48">AO50+AP50</f>
        <v>1591587</v>
      </c>
      <c r="AR50" s="373">
        <f t="shared" ref="AR50" si="49">AL50-AQ50</f>
        <v>7503200</v>
      </c>
      <c r="AS50" s="373">
        <f t="shared" ref="AS50" si="50">AL50-AO50</f>
        <v>7957939</v>
      </c>
      <c r="AT50" s="372">
        <f t="shared" si="24"/>
        <v>7957939</v>
      </c>
      <c r="AU50" s="613">
        <v>9966166</v>
      </c>
      <c r="AV50" s="2329">
        <v>43872</v>
      </c>
      <c r="AW50" s="2351">
        <f t="shared" si="46"/>
        <v>9094787</v>
      </c>
      <c r="AX50" s="371">
        <f t="shared" si="3"/>
        <v>682109</v>
      </c>
      <c r="AY50" s="371">
        <f t="shared" si="4"/>
        <v>454739</v>
      </c>
      <c r="AZ50" s="371">
        <f t="shared" si="5"/>
        <v>1136848</v>
      </c>
      <c r="BA50" s="371">
        <f t="shared" si="6"/>
        <v>454739</v>
      </c>
      <c r="BB50" s="371">
        <f t="shared" si="7"/>
        <v>1591587</v>
      </c>
      <c r="BC50" s="371">
        <f t="shared" si="8"/>
        <v>7503200</v>
      </c>
      <c r="BD50" s="371">
        <f t="shared" si="9"/>
        <v>7957939</v>
      </c>
      <c r="BE50" s="944"/>
      <c r="BF50" s="2278"/>
    </row>
    <row r="51" spans="1:58" s="1454" customFormat="1" ht="32.25" customHeight="1" thickBot="1" x14ac:dyDescent="0.3">
      <c r="A51" s="1433">
        <v>9</v>
      </c>
      <c r="B51" s="1434" t="s">
        <v>74</v>
      </c>
      <c r="C51" s="1435" t="s">
        <v>76</v>
      </c>
      <c r="D51" s="1436">
        <v>7081</v>
      </c>
      <c r="E51" s="1437"/>
      <c r="F51" s="1437"/>
      <c r="G51" s="1437"/>
      <c r="H51" s="1437"/>
      <c r="I51" s="1437"/>
      <c r="J51" s="1437"/>
      <c r="K51" s="1438"/>
      <c r="L51" s="1438"/>
      <c r="M51" s="1439"/>
      <c r="N51" s="1440"/>
      <c r="O51" s="1441"/>
      <c r="P51" s="1442">
        <v>15026301.550000001</v>
      </c>
      <c r="Q51" s="1442">
        <v>901578.09</v>
      </c>
      <c r="R51" s="1442">
        <v>1051841.1100000001</v>
      </c>
      <c r="S51" s="1442">
        <f>Q51+R51</f>
        <v>1953419.2000000002</v>
      </c>
      <c r="T51" s="1442">
        <v>751315.07</v>
      </c>
      <c r="U51" s="1442">
        <f>Q51+R51+T51</f>
        <v>2704734.27</v>
      </c>
      <c r="V51" s="1443">
        <f>P51-U51</f>
        <v>12321567.280000001</v>
      </c>
      <c r="W51" s="1443">
        <f>P51-S51</f>
        <v>13072882.350000001</v>
      </c>
      <c r="X51" s="1444">
        <f>W51+W52+W53+W54</f>
        <v>39516081.370000005</v>
      </c>
      <c r="Y51" s="1445">
        <v>2875669</v>
      </c>
      <c r="Z51" s="1446">
        <v>43149</v>
      </c>
      <c r="AA51" s="1447"/>
      <c r="AB51" s="1447"/>
      <c r="AC51" s="1447"/>
      <c r="AD51" s="1447"/>
      <c r="AE51" s="1447"/>
      <c r="AF51" s="1447"/>
      <c r="AG51" s="1447"/>
      <c r="AH51" s="1447"/>
      <c r="AI51" s="1447"/>
      <c r="AJ51" s="1446"/>
      <c r="AK51" s="1448"/>
      <c r="AL51" s="1449"/>
      <c r="AM51" s="1449"/>
      <c r="AN51" s="1449"/>
      <c r="AO51" s="1449"/>
      <c r="AP51" s="1449"/>
      <c r="AQ51" s="1449"/>
      <c r="AR51" s="1449"/>
      <c r="AS51" s="1449"/>
      <c r="AT51" s="1450">
        <f t="shared" si="24"/>
        <v>0</v>
      </c>
      <c r="AU51" s="1451"/>
      <c r="AV51" s="1469"/>
      <c r="AW51" s="2352">
        <f>E51+P51+AA51+AL51</f>
        <v>15026301.550000001</v>
      </c>
      <c r="AX51" s="1452">
        <f t="shared" si="3"/>
        <v>901578.09</v>
      </c>
      <c r="AY51" s="1452">
        <f t="shared" si="4"/>
        <v>1051841.1100000001</v>
      </c>
      <c r="AZ51" s="1452">
        <f t="shared" si="5"/>
        <v>1953419.2000000002</v>
      </c>
      <c r="BA51" s="1452">
        <f t="shared" si="6"/>
        <v>751315.07</v>
      </c>
      <c r="BB51" s="1452">
        <f t="shared" si="7"/>
        <v>2704734.27</v>
      </c>
      <c r="BC51" s="1452">
        <f t="shared" si="8"/>
        <v>12321567.280000001</v>
      </c>
      <c r="BD51" s="1452">
        <f t="shared" si="9"/>
        <v>13072882.350000001</v>
      </c>
      <c r="BE51" s="1453">
        <f>BD51+BD52+BD53+BD54+BD55</f>
        <v>42328761.370000005</v>
      </c>
    </row>
    <row r="52" spans="1:58" s="1454" customFormat="1" ht="32.25" customHeight="1" thickBot="1" x14ac:dyDescent="0.3">
      <c r="A52" s="1455"/>
      <c r="B52" s="1456" t="s">
        <v>74</v>
      </c>
      <c r="C52" s="1457" t="s">
        <v>88</v>
      </c>
      <c r="D52" s="1458">
        <v>7081</v>
      </c>
      <c r="E52" s="1459"/>
      <c r="F52" s="1459"/>
      <c r="G52" s="1459"/>
      <c r="H52" s="1459"/>
      <c r="I52" s="1459"/>
      <c r="J52" s="1459"/>
      <c r="K52" s="1460"/>
      <c r="L52" s="1460"/>
      <c r="M52" s="1461"/>
      <c r="N52" s="1462"/>
      <c r="O52" s="1463"/>
      <c r="P52" s="1464">
        <v>15495803.810000001</v>
      </c>
      <c r="Q52" s="1464">
        <v>929748.23</v>
      </c>
      <c r="R52" s="1464">
        <v>1084706.27</v>
      </c>
      <c r="S52" s="1464">
        <f>Q52+R52</f>
        <v>2014454.5</v>
      </c>
      <c r="T52" s="1464">
        <v>774790.19</v>
      </c>
      <c r="U52" s="1464">
        <f>Q52+R52+T52</f>
        <v>2789244.69</v>
      </c>
      <c r="V52" s="1465">
        <f>P52-U52</f>
        <v>12706559.120000001</v>
      </c>
      <c r="W52" s="1465">
        <f>P52-S52</f>
        <v>13481349.310000001</v>
      </c>
      <c r="X52" s="1466"/>
      <c r="Y52" s="1467">
        <v>287518</v>
      </c>
      <c r="Z52" s="1451">
        <v>43177</v>
      </c>
      <c r="AA52" s="1468"/>
      <c r="AB52" s="1468"/>
      <c r="AC52" s="1468"/>
      <c r="AD52" s="1468"/>
      <c r="AE52" s="1468"/>
      <c r="AF52" s="1468"/>
      <c r="AG52" s="1468"/>
      <c r="AH52" s="1468"/>
      <c r="AI52" s="1468"/>
      <c r="AJ52" s="1451"/>
      <c r="AK52" s="1469"/>
      <c r="AL52" s="1449"/>
      <c r="AM52" s="1449"/>
      <c r="AN52" s="1449"/>
      <c r="AO52" s="1449"/>
      <c r="AP52" s="1449"/>
      <c r="AQ52" s="1449"/>
      <c r="AR52" s="1449"/>
      <c r="AS52" s="1449"/>
      <c r="AT52" s="1450">
        <f t="shared" si="24"/>
        <v>0</v>
      </c>
      <c r="AU52" s="1451"/>
      <c r="AV52" s="1469"/>
      <c r="AW52" s="2352">
        <f t="shared" ref="AW52:AW55" si="51">E52+P52+AA52+AL52</f>
        <v>15495803.810000001</v>
      </c>
      <c r="AX52" s="1452">
        <f t="shared" si="3"/>
        <v>929748.23</v>
      </c>
      <c r="AY52" s="1452">
        <f t="shared" si="4"/>
        <v>1084706.27</v>
      </c>
      <c r="AZ52" s="1452">
        <f t="shared" si="5"/>
        <v>2014454.5</v>
      </c>
      <c r="BA52" s="1452">
        <f t="shared" si="6"/>
        <v>774790.19</v>
      </c>
      <c r="BB52" s="1452">
        <f t="shared" si="7"/>
        <v>2789244.69</v>
      </c>
      <c r="BC52" s="1452">
        <f t="shared" si="8"/>
        <v>12706559.120000001</v>
      </c>
      <c r="BD52" s="1452">
        <f t="shared" si="9"/>
        <v>13481349.310000001</v>
      </c>
      <c r="BE52" s="1470"/>
    </row>
    <row r="53" spans="1:58" s="1454" customFormat="1" ht="32.25" customHeight="1" thickBot="1" x14ac:dyDescent="0.3">
      <c r="A53" s="1455"/>
      <c r="B53" s="1456" t="s">
        <v>74</v>
      </c>
      <c r="C53" s="1457" t="s">
        <v>124</v>
      </c>
      <c r="D53" s="1458">
        <v>7081</v>
      </c>
      <c r="E53" s="1459"/>
      <c r="F53" s="1459"/>
      <c r="G53" s="1459"/>
      <c r="H53" s="1459"/>
      <c r="I53" s="1459"/>
      <c r="J53" s="1459"/>
      <c r="K53" s="1460"/>
      <c r="L53" s="1460"/>
      <c r="M53" s="1461"/>
      <c r="N53" s="1462"/>
      <c r="O53" s="1463"/>
      <c r="P53" s="1464">
        <v>8994505</v>
      </c>
      <c r="Q53" s="1464">
        <v>539670.30000000005</v>
      </c>
      <c r="R53" s="1464">
        <v>629615.35</v>
      </c>
      <c r="S53" s="1464">
        <f>Q53+R53</f>
        <v>1169285.6499999999</v>
      </c>
      <c r="T53" s="1464">
        <v>449725.25</v>
      </c>
      <c r="U53" s="1464">
        <f>Q53+R53+T53</f>
        <v>1619010.9</v>
      </c>
      <c r="V53" s="1465">
        <f>P53-U53</f>
        <v>7375494.0999999996</v>
      </c>
      <c r="W53" s="1465">
        <f>P53-S53</f>
        <v>7825219.3499999996</v>
      </c>
      <c r="X53" s="1466"/>
      <c r="Y53" s="1467">
        <v>6633634</v>
      </c>
      <c r="Z53" s="1451">
        <v>43255</v>
      </c>
      <c r="AA53" s="1468"/>
      <c r="AB53" s="1468"/>
      <c r="AC53" s="1468"/>
      <c r="AD53" s="1468"/>
      <c r="AE53" s="1468"/>
      <c r="AF53" s="1468"/>
      <c r="AG53" s="1468"/>
      <c r="AH53" s="1468"/>
      <c r="AI53" s="1468"/>
      <c r="AJ53" s="1451"/>
      <c r="AK53" s="1469"/>
      <c r="AL53" s="1449"/>
      <c r="AM53" s="1449"/>
      <c r="AN53" s="1449"/>
      <c r="AO53" s="1449"/>
      <c r="AP53" s="1449"/>
      <c r="AQ53" s="1449"/>
      <c r="AR53" s="1449"/>
      <c r="AS53" s="1449"/>
      <c r="AT53" s="1450">
        <f t="shared" si="24"/>
        <v>0</v>
      </c>
      <c r="AU53" s="1451"/>
      <c r="AV53" s="1469"/>
      <c r="AW53" s="2352">
        <f t="shared" si="51"/>
        <v>8994505</v>
      </c>
      <c r="AX53" s="1452">
        <f t="shared" si="3"/>
        <v>539670.30000000005</v>
      </c>
      <c r="AY53" s="1452">
        <f t="shared" si="4"/>
        <v>629615.35</v>
      </c>
      <c r="AZ53" s="1452">
        <f t="shared" si="5"/>
        <v>1169285.6499999999</v>
      </c>
      <c r="BA53" s="1452">
        <f t="shared" si="6"/>
        <v>449725.25</v>
      </c>
      <c r="BB53" s="1452">
        <f t="shared" si="7"/>
        <v>1619010.9</v>
      </c>
      <c r="BC53" s="1452">
        <f t="shared" si="8"/>
        <v>7375494.0999999996</v>
      </c>
      <c r="BD53" s="1452">
        <f t="shared" si="9"/>
        <v>7825219.3499999996</v>
      </c>
      <c r="BE53" s="1470"/>
    </row>
    <row r="54" spans="1:58" s="1454" customFormat="1" ht="32.25" customHeight="1" thickBot="1" x14ac:dyDescent="0.3">
      <c r="A54" s="1455"/>
      <c r="B54" s="1471" t="s">
        <v>74</v>
      </c>
      <c r="C54" s="1472" t="s">
        <v>141</v>
      </c>
      <c r="D54" s="1473">
        <v>7081</v>
      </c>
      <c r="E54" s="1474"/>
      <c r="F54" s="1474"/>
      <c r="G54" s="1474"/>
      <c r="H54" s="1474"/>
      <c r="I54" s="1474"/>
      <c r="J54" s="1474"/>
      <c r="K54" s="1475"/>
      <c r="L54" s="1475"/>
      <c r="M54" s="1476"/>
      <c r="N54" s="1477"/>
      <c r="O54" s="1478"/>
      <c r="P54" s="1479">
        <v>5972826</v>
      </c>
      <c r="Q54" s="1479">
        <v>418097.82</v>
      </c>
      <c r="R54" s="1479">
        <v>418097.82</v>
      </c>
      <c r="S54" s="1479">
        <f>Q54+R54</f>
        <v>836195.64</v>
      </c>
      <c r="T54" s="1479">
        <v>298641.3</v>
      </c>
      <c r="U54" s="1479">
        <f>Q54+R54+T54</f>
        <v>1134836.94</v>
      </c>
      <c r="V54" s="1480">
        <f>P54-U54</f>
        <v>4837989.0600000005</v>
      </c>
      <c r="W54" s="1480">
        <f>P54-S54</f>
        <v>5136630.3600000003</v>
      </c>
      <c r="X54" s="1481"/>
      <c r="Y54" s="1482">
        <v>6633780</v>
      </c>
      <c r="Z54" s="1483">
        <v>43281</v>
      </c>
      <c r="AA54" s="1484"/>
      <c r="AB54" s="1484"/>
      <c r="AC54" s="1484"/>
      <c r="AD54" s="1484"/>
      <c r="AE54" s="1484"/>
      <c r="AF54" s="1484"/>
      <c r="AG54" s="1484"/>
      <c r="AH54" s="1484"/>
      <c r="AI54" s="1484"/>
      <c r="AJ54" s="1483"/>
      <c r="AK54" s="1485"/>
      <c r="AL54" s="1449"/>
      <c r="AM54" s="1449"/>
      <c r="AN54" s="1449"/>
      <c r="AO54" s="1449"/>
      <c r="AP54" s="1449"/>
      <c r="AQ54" s="1449"/>
      <c r="AR54" s="1449"/>
      <c r="AS54" s="1449"/>
      <c r="AT54" s="1450">
        <f t="shared" si="24"/>
        <v>0</v>
      </c>
      <c r="AU54" s="1451"/>
      <c r="AV54" s="1469"/>
      <c r="AW54" s="2352">
        <f t="shared" si="51"/>
        <v>5972826</v>
      </c>
      <c r="AX54" s="1452">
        <f t="shared" si="3"/>
        <v>418097.82</v>
      </c>
      <c r="AY54" s="1452">
        <f t="shared" si="4"/>
        <v>418097.82</v>
      </c>
      <c r="AZ54" s="1452">
        <f t="shared" si="5"/>
        <v>836195.64</v>
      </c>
      <c r="BA54" s="1452">
        <f t="shared" si="6"/>
        <v>298641.3</v>
      </c>
      <c r="BB54" s="1452">
        <f t="shared" si="7"/>
        <v>1134836.94</v>
      </c>
      <c r="BC54" s="1452">
        <f t="shared" si="8"/>
        <v>4837989.0600000005</v>
      </c>
      <c r="BD54" s="1452">
        <f t="shared" si="9"/>
        <v>5136630.3600000003</v>
      </c>
      <c r="BE54" s="1470"/>
    </row>
    <row r="55" spans="1:58" s="1454" customFormat="1" ht="32.25" customHeight="1" thickBot="1" x14ac:dyDescent="0.3">
      <c r="A55" s="1455"/>
      <c r="B55" s="1486" t="s">
        <v>74</v>
      </c>
      <c r="C55" s="1487" t="s">
        <v>340</v>
      </c>
      <c r="D55" s="1488" t="s">
        <v>336</v>
      </c>
      <c r="E55" s="1489"/>
      <c r="F55" s="1489"/>
      <c r="G55" s="1489"/>
      <c r="H55" s="1489"/>
      <c r="I55" s="1489"/>
      <c r="J55" s="1489"/>
      <c r="K55" s="1490"/>
      <c r="L55" s="1490"/>
      <c r="M55" s="1491"/>
      <c r="N55" s="1492"/>
      <c r="O55" s="1493"/>
      <c r="P55" s="1494"/>
      <c r="Q55" s="1494"/>
      <c r="R55" s="1494"/>
      <c r="S55" s="1494"/>
      <c r="T55" s="1494"/>
      <c r="U55" s="1494"/>
      <c r="V55" s="1495"/>
      <c r="W55" s="1495"/>
      <c r="X55" s="1496"/>
      <c r="Y55" s="1497"/>
      <c r="Z55" s="1498"/>
      <c r="AA55" s="1499"/>
      <c r="AB55" s="1499"/>
      <c r="AC55" s="1499"/>
      <c r="AD55" s="1499"/>
      <c r="AE55" s="1499"/>
      <c r="AF55" s="1499"/>
      <c r="AG55" s="1499"/>
      <c r="AH55" s="1499"/>
      <c r="AI55" s="1499"/>
      <c r="AJ55" s="1498"/>
      <c r="AK55" s="1500"/>
      <c r="AL55" s="1459">
        <v>3214492</v>
      </c>
      <c r="AM55" s="1459">
        <v>241087</v>
      </c>
      <c r="AN55" s="1459">
        <v>160725</v>
      </c>
      <c r="AO55" s="1459">
        <f t="shared" ref="AO55" si="52">AM55+AN55</f>
        <v>401812</v>
      </c>
      <c r="AP55" s="1459">
        <v>160725</v>
      </c>
      <c r="AQ55" s="1459">
        <f t="shared" ref="AQ55" si="53">AO55+AP55</f>
        <v>562537</v>
      </c>
      <c r="AR55" s="1459">
        <f t="shared" ref="AR55" si="54">AL55-AQ55</f>
        <v>2651955</v>
      </c>
      <c r="AS55" s="1459">
        <f t="shared" ref="AS55" si="55">AL55-AO55</f>
        <v>2812680</v>
      </c>
      <c r="AT55" s="1450">
        <f t="shared" si="24"/>
        <v>2812680</v>
      </c>
      <c r="AU55" s="1501">
        <v>9966167</v>
      </c>
      <c r="AV55" s="2330">
        <v>43872</v>
      </c>
      <c r="AW55" s="2352">
        <f t="shared" si="51"/>
        <v>3214492</v>
      </c>
      <c r="AX55" s="1452">
        <f t="shared" si="3"/>
        <v>241087</v>
      </c>
      <c r="AY55" s="1452">
        <f t="shared" si="4"/>
        <v>160725</v>
      </c>
      <c r="AZ55" s="1452">
        <f t="shared" si="5"/>
        <v>401812</v>
      </c>
      <c r="BA55" s="1452">
        <f t="shared" si="6"/>
        <v>160725</v>
      </c>
      <c r="BB55" s="1452">
        <f t="shared" si="7"/>
        <v>562537</v>
      </c>
      <c r="BC55" s="1452">
        <f t="shared" si="8"/>
        <v>2651955</v>
      </c>
      <c r="BD55" s="1452">
        <f t="shared" si="9"/>
        <v>2812680</v>
      </c>
      <c r="BE55" s="1502"/>
    </row>
    <row r="56" spans="1:58" s="1553" customFormat="1" ht="31.5" customHeight="1" thickBot="1" x14ac:dyDescent="0.3">
      <c r="A56" s="1532">
        <v>10</v>
      </c>
      <c r="B56" s="1533" t="s">
        <v>134</v>
      </c>
      <c r="C56" s="1534" t="s">
        <v>135</v>
      </c>
      <c r="D56" s="1535">
        <v>7041</v>
      </c>
      <c r="E56" s="1536"/>
      <c r="F56" s="1536"/>
      <c r="G56" s="1536"/>
      <c r="H56" s="1536"/>
      <c r="I56" s="1536"/>
      <c r="J56" s="1536"/>
      <c r="K56" s="1537"/>
      <c r="L56" s="1537"/>
      <c r="M56" s="1538"/>
      <c r="N56" s="1539"/>
      <c r="O56" s="1540"/>
      <c r="P56" s="1541">
        <v>6085310.1600000001</v>
      </c>
      <c r="Q56" s="1541">
        <v>425971.71</v>
      </c>
      <c r="R56" s="1541">
        <v>425971.71</v>
      </c>
      <c r="S56" s="1541">
        <f>Q56+R56</f>
        <v>851943.42</v>
      </c>
      <c r="T56" s="1541">
        <v>304266</v>
      </c>
      <c r="U56" s="1541">
        <f>Q56+R56+T56</f>
        <v>1156209.42</v>
      </c>
      <c r="V56" s="1542">
        <f>P56-U56</f>
        <v>4929100.74</v>
      </c>
      <c r="W56" s="1542">
        <f>P56-S56</f>
        <v>5233366.74</v>
      </c>
      <c r="X56" s="1543">
        <f>W56</f>
        <v>5233366.74</v>
      </c>
      <c r="Y56" s="1544">
        <v>6633734</v>
      </c>
      <c r="Z56" s="1545">
        <v>43281</v>
      </c>
      <c r="AA56" s="1546"/>
      <c r="AB56" s="1546"/>
      <c r="AC56" s="1546"/>
      <c r="AD56" s="1546"/>
      <c r="AE56" s="1546"/>
      <c r="AF56" s="1546"/>
      <c r="AG56" s="1546"/>
      <c r="AH56" s="1546"/>
      <c r="AI56" s="1546"/>
      <c r="AJ56" s="1545"/>
      <c r="AK56" s="1547"/>
      <c r="AL56" s="1548"/>
      <c r="AM56" s="1548"/>
      <c r="AN56" s="1548"/>
      <c r="AO56" s="1548"/>
      <c r="AP56" s="1548"/>
      <c r="AQ56" s="1548"/>
      <c r="AR56" s="1548"/>
      <c r="AS56" s="1548"/>
      <c r="AT56" s="1549">
        <f t="shared" si="24"/>
        <v>0</v>
      </c>
      <c r="AU56" s="1550"/>
      <c r="AV56" s="1567"/>
      <c r="AW56" s="2353">
        <f>E56+P56+AA56+AL56</f>
        <v>6085310.1600000001</v>
      </c>
      <c r="AX56" s="1551">
        <f t="shared" si="3"/>
        <v>425971.71</v>
      </c>
      <c r="AY56" s="1551">
        <f t="shared" si="4"/>
        <v>425971.71</v>
      </c>
      <c r="AZ56" s="1551">
        <f t="shared" si="5"/>
        <v>851943.42</v>
      </c>
      <c r="BA56" s="1551">
        <f t="shared" si="6"/>
        <v>304266</v>
      </c>
      <c r="BB56" s="1551">
        <f t="shared" si="7"/>
        <v>1156209.42</v>
      </c>
      <c r="BC56" s="1551">
        <f t="shared" si="8"/>
        <v>4929100.74</v>
      </c>
      <c r="BD56" s="1551">
        <f t="shared" si="9"/>
        <v>5233366.74</v>
      </c>
      <c r="BE56" s="1552">
        <f>BD56+BD57+BD58+BD59+BD60+BD61+BD62</f>
        <v>52884004.170000009</v>
      </c>
    </row>
    <row r="57" spans="1:58" s="1553" customFormat="1" ht="31.5" customHeight="1" thickBot="1" x14ac:dyDescent="0.3">
      <c r="A57" s="1532"/>
      <c r="B57" s="1554" t="s">
        <v>134</v>
      </c>
      <c r="C57" s="1555" t="s">
        <v>160</v>
      </c>
      <c r="D57" s="1556">
        <v>7041</v>
      </c>
      <c r="E57" s="1557"/>
      <c r="F57" s="1557"/>
      <c r="G57" s="1557"/>
      <c r="H57" s="1557"/>
      <c r="I57" s="1557"/>
      <c r="J57" s="1557"/>
      <c r="K57" s="1558"/>
      <c r="L57" s="1558"/>
      <c r="M57" s="1559"/>
      <c r="N57" s="1560"/>
      <c r="O57" s="1561"/>
      <c r="P57" s="1562"/>
      <c r="Q57" s="1562"/>
      <c r="R57" s="1562"/>
      <c r="S57" s="1562"/>
      <c r="T57" s="1562"/>
      <c r="U57" s="1562"/>
      <c r="V57" s="1563"/>
      <c r="W57" s="1563"/>
      <c r="X57" s="1564"/>
      <c r="Y57" s="1565"/>
      <c r="Z57" s="1550"/>
      <c r="AA57" s="1566">
        <v>19483081.120000001</v>
      </c>
      <c r="AB57" s="1566">
        <v>1363815.67</v>
      </c>
      <c r="AC57" s="1566">
        <v>1363815.67</v>
      </c>
      <c r="AD57" s="1566">
        <f>AB57+AC57</f>
        <v>2727631.34</v>
      </c>
      <c r="AE57" s="1566">
        <v>974154.05</v>
      </c>
      <c r="AF57" s="1566">
        <f>AD57+AE57</f>
        <v>3701785.3899999997</v>
      </c>
      <c r="AG57" s="1566">
        <f>AA57-AF57</f>
        <v>15781295.73</v>
      </c>
      <c r="AH57" s="1566">
        <f>AA57-AD57</f>
        <v>16755449.780000001</v>
      </c>
      <c r="AI57" s="1566">
        <f>AH57</f>
        <v>16755449.780000001</v>
      </c>
      <c r="AJ57" s="1566">
        <v>263717</v>
      </c>
      <c r="AK57" s="1567">
        <v>43475</v>
      </c>
      <c r="AL57" s="1548"/>
      <c r="AM57" s="1548"/>
      <c r="AN57" s="1548"/>
      <c r="AO57" s="1548"/>
      <c r="AP57" s="1548"/>
      <c r="AQ57" s="1548"/>
      <c r="AR57" s="1548"/>
      <c r="AS57" s="1548"/>
      <c r="AT57" s="1549">
        <f t="shared" si="24"/>
        <v>0</v>
      </c>
      <c r="AU57" s="1550"/>
      <c r="AV57" s="1567"/>
      <c r="AW57" s="2353">
        <f t="shared" ref="AW57:AW62" si="56">E57+P57+AA57+AL57</f>
        <v>19483081.120000001</v>
      </c>
      <c r="AX57" s="1551">
        <f t="shared" si="3"/>
        <v>1363815.67</v>
      </c>
      <c r="AY57" s="1551">
        <f t="shared" si="4"/>
        <v>1363815.67</v>
      </c>
      <c r="AZ57" s="1551">
        <f t="shared" si="5"/>
        <v>2727631.34</v>
      </c>
      <c r="BA57" s="1551">
        <f t="shared" si="6"/>
        <v>974154.05</v>
      </c>
      <c r="BB57" s="1551">
        <f t="shared" si="7"/>
        <v>3701785.3899999997</v>
      </c>
      <c r="BC57" s="1551">
        <f t="shared" si="8"/>
        <v>15781295.73</v>
      </c>
      <c r="BD57" s="1551">
        <f t="shared" si="9"/>
        <v>16755449.780000001</v>
      </c>
      <c r="BE57" s="1568"/>
    </row>
    <row r="58" spans="1:58" s="1553" customFormat="1" ht="31.5" customHeight="1" thickBot="1" x14ac:dyDescent="0.3">
      <c r="A58" s="1532"/>
      <c r="B58" s="1554" t="s">
        <v>134</v>
      </c>
      <c r="C58" s="1555" t="s">
        <v>184</v>
      </c>
      <c r="D58" s="1556">
        <v>7041</v>
      </c>
      <c r="E58" s="1557"/>
      <c r="F58" s="1557"/>
      <c r="G58" s="1557"/>
      <c r="H58" s="1557"/>
      <c r="I58" s="1557"/>
      <c r="J58" s="1557"/>
      <c r="K58" s="1558"/>
      <c r="L58" s="1558"/>
      <c r="M58" s="1559"/>
      <c r="N58" s="1560"/>
      <c r="O58" s="1561"/>
      <c r="P58" s="1562"/>
      <c r="Q58" s="1562"/>
      <c r="R58" s="1562"/>
      <c r="S58" s="1562"/>
      <c r="T58" s="1562"/>
      <c r="U58" s="1562"/>
      <c r="V58" s="1563"/>
      <c r="W58" s="1563"/>
      <c r="X58" s="1564"/>
      <c r="Y58" s="1565"/>
      <c r="Z58" s="1550"/>
      <c r="AA58" s="1566">
        <v>10415126</v>
      </c>
      <c r="AB58" s="1566">
        <v>729058.82</v>
      </c>
      <c r="AC58" s="1566">
        <v>729059.82</v>
      </c>
      <c r="AD58" s="1566">
        <f>AB58+AC58</f>
        <v>1458118.64</v>
      </c>
      <c r="AE58" s="1566">
        <v>520756.3</v>
      </c>
      <c r="AF58" s="1566">
        <f>AD58+AE58</f>
        <v>1978874.94</v>
      </c>
      <c r="AG58" s="1566">
        <f>AA58-AF58</f>
        <v>8436251.0600000005</v>
      </c>
      <c r="AH58" s="1566">
        <f>AA58-AD58</f>
        <v>8957007.3599999994</v>
      </c>
      <c r="AI58" s="1566">
        <f>AH58</f>
        <v>8957007.3599999994</v>
      </c>
      <c r="AJ58" s="1566">
        <v>8865106</v>
      </c>
      <c r="AK58" s="1567">
        <v>43509</v>
      </c>
      <c r="AL58" s="1548"/>
      <c r="AM58" s="1548"/>
      <c r="AN58" s="1548"/>
      <c r="AO58" s="1548"/>
      <c r="AP58" s="1548"/>
      <c r="AQ58" s="1548"/>
      <c r="AR58" s="1548"/>
      <c r="AS58" s="1548"/>
      <c r="AT58" s="1549">
        <f t="shared" si="24"/>
        <v>0</v>
      </c>
      <c r="AU58" s="1550"/>
      <c r="AV58" s="1567"/>
      <c r="AW58" s="2353">
        <f t="shared" si="56"/>
        <v>10415126</v>
      </c>
      <c r="AX58" s="1551">
        <f t="shared" si="3"/>
        <v>729058.82</v>
      </c>
      <c r="AY58" s="1551">
        <f t="shared" si="4"/>
        <v>729059.82</v>
      </c>
      <c r="AZ58" s="1551">
        <f t="shared" si="5"/>
        <v>1458118.64</v>
      </c>
      <c r="BA58" s="1551">
        <f t="shared" si="6"/>
        <v>520756.3</v>
      </c>
      <c r="BB58" s="1551">
        <f t="shared" si="7"/>
        <v>1978874.94</v>
      </c>
      <c r="BC58" s="1551">
        <f t="shared" si="8"/>
        <v>8436251.0600000005</v>
      </c>
      <c r="BD58" s="1551">
        <f t="shared" si="9"/>
        <v>8957007.3599999994</v>
      </c>
      <c r="BE58" s="1568"/>
    </row>
    <row r="59" spans="1:58" s="1553" customFormat="1" ht="31.5" customHeight="1" thickBot="1" x14ac:dyDescent="0.3">
      <c r="A59" s="1532"/>
      <c r="B59" s="1554" t="s">
        <v>134</v>
      </c>
      <c r="C59" s="1555" t="s">
        <v>223</v>
      </c>
      <c r="D59" s="1556">
        <v>7041</v>
      </c>
      <c r="E59" s="1557"/>
      <c r="F59" s="1557"/>
      <c r="G59" s="1557"/>
      <c r="H59" s="1557"/>
      <c r="I59" s="1557"/>
      <c r="J59" s="1557"/>
      <c r="K59" s="1558"/>
      <c r="L59" s="1558"/>
      <c r="M59" s="1559"/>
      <c r="N59" s="1560"/>
      <c r="O59" s="1561"/>
      <c r="P59" s="1562"/>
      <c r="Q59" s="1562"/>
      <c r="R59" s="1562"/>
      <c r="S59" s="1562"/>
      <c r="T59" s="1562"/>
      <c r="U59" s="1562"/>
      <c r="V59" s="1563"/>
      <c r="W59" s="1563"/>
      <c r="X59" s="1564"/>
      <c r="Y59" s="1565"/>
      <c r="Z59" s="1550"/>
      <c r="AA59" s="1566">
        <v>6516132</v>
      </c>
      <c r="AB59" s="1566">
        <v>456129.24</v>
      </c>
      <c r="AC59" s="1566">
        <v>456129.24</v>
      </c>
      <c r="AD59" s="1566">
        <f>AB59+AC59</f>
        <v>912258.48</v>
      </c>
      <c r="AE59" s="1566">
        <v>325806.59999999998</v>
      </c>
      <c r="AF59" s="1566">
        <f>AD59+AE59</f>
        <v>1238065.08</v>
      </c>
      <c r="AG59" s="1566">
        <f>AA59-AF59</f>
        <v>5278066.92</v>
      </c>
      <c r="AH59" s="1566">
        <f>AA59-AD59</f>
        <v>5603873.5199999996</v>
      </c>
      <c r="AI59" s="1566">
        <f>AH59</f>
        <v>5603873.5199999996</v>
      </c>
      <c r="AJ59" s="1566">
        <v>8865147</v>
      </c>
      <c r="AK59" s="1567">
        <v>43549</v>
      </c>
      <c r="AL59" s="1548"/>
      <c r="AM59" s="1548"/>
      <c r="AN59" s="1548"/>
      <c r="AO59" s="1548"/>
      <c r="AP59" s="1548"/>
      <c r="AQ59" s="1548"/>
      <c r="AR59" s="1548"/>
      <c r="AS59" s="1548"/>
      <c r="AT59" s="1549">
        <f t="shared" si="24"/>
        <v>0</v>
      </c>
      <c r="AU59" s="1550"/>
      <c r="AV59" s="1567"/>
      <c r="AW59" s="2353">
        <f t="shared" si="56"/>
        <v>6516132</v>
      </c>
      <c r="AX59" s="1551">
        <f t="shared" si="3"/>
        <v>456129.24</v>
      </c>
      <c r="AY59" s="1551">
        <f t="shared" si="4"/>
        <v>456129.24</v>
      </c>
      <c r="AZ59" s="1551">
        <f t="shared" si="5"/>
        <v>912258.48</v>
      </c>
      <c r="BA59" s="1551">
        <f t="shared" si="6"/>
        <v>325806.59999999998</v>
      </c>
      <c r="BB59" s="1551">
        <f t="shared" si="7"/>
        <v>1238065.08</v>
      </c>
      <c r="BC59" s="1551">
        <f t="shared" si="8"/>
        <v>5278066.92</v>
      </c>
      <c r="BD59" s="1551">
        <f t="shared" si="9"/>
        <v>5603873.5199999996</v>
      </c>
      <c r="BE59" s="1568"/>
    </row>
    <row r="60" spans="1:58" s="1553" customFormat="1" ht="31.5" customHeight="1" thickBot="1" x14ac:dyDescent="0.3">
      <c r="A60" s="1532"/>
      <c r="B60" s="1554" t="s">
        <v>134</v>
      </c>
      <c r="C60" s="1555" t="s">
        <v>242</v>
      </c>
      <c r="D60" s="1556">
        <v>7041</v>
      </c>
      <c r="E60" s="1557"/>
      <c r="F60" s="1557"/>
      <c r="G60" s="1557"/>
      <c r="H60" s="1557"/>
      <c r="I60" s="1557"/>
      <c r="J60" s="1557"/>
      <c r="K60" s="1558"/>
      <c r="L60" s="1558"/>
      <c r="M60" s="1559"/>
      <c r="N60" s="1560"/>
      <c r="O60" s="1561"/>
      <c r="P60" s="1562"/>
      <c r="Q60" s="1562"/>
      <c r="R60" s="1562"/>
      <c r="S60" s="1562"/>
      <c r="T60" s="1562"/>
      <c r="U60" s="1562"/>
      <c r="V60" s="1563"/>
      <c r="W60" s="1563"/>
      <c r="X60" s="1564"/>
      <c r="Y60" s="1565"/>
      <c r="Z60" s="1550"/>
      <c r="AA60" s="1566">
        <v>6388243</v>
      </c>
      <c r="AB60" s="1566">
        <v>447177.01</v>
      </c>
      <c r="AC60" s="1566">
        <v>447177.01</v>
      </c>
      <c r="AD60" s="1566">
        <f>AB60+AC60</f>
        <v>894354.02</v>
      </c>
      <c r="AE60" s="1566">
        <v>319412.15000000002</v>
      </c>
      <c r="AF60" s="1566">
        <f>AD60+AE60</f>
        <v>1213766.17</v>
      </c>
      <c r="AG60" s="1566">
        <f>AA60-AF60</f>
        <v>5174476.83</v>
      </c>
      <c r="AH60" s="1566">
        <f>AA60-AD60</f>
        <v>5493888.9800000004</v>
      </c>
      <c r="AI60" s="1566">
        <f>AH60</f>
        <v>5493888.9800000004</v>
      </c>
      <c r="AJ60" s="1566">
        <v>9965786</v>
      </c>
      <c r="AK60" s="1567" t="s">
        <v>243</v>
      </c>
      <c r="AL60" s="1548"/>
      <c r="AM60" s="1548"/>
      <c r="AN60" s="1548"/>
      <c r="AO60" s="1548"/>
      <c r="AP60" s="1548"/>
      <c r="AQ60" s="1548"/>
      <c r="AR60" s="1548"/>
      <c r="AS60" s="1548"/>
      <c r="AT60" s="1549">
        <f t="shared" si="24"/>
        <v>0</v>
      </c>
      <c r="AU60" s="1550"/>
      <c r="AV60" s="1567"/>
      <c r="AW60" s="2353">
        <f t="shared" si="56"/>
        <v>6388243</v>
      </c>
      <c r="AX60" s="1551">
        <f t="shared" si="3"/>
        <v>447177.01</v>
      </c>
      <c r="AY60" s="1551">
        <f t="shared" si="4"/>
        <v>447177.01</v>
      </c>
      <c r="AZ60" s="1551">
        <f t="shared" si="5"/>
        <v>894354.02</v>
      </c>
      <c r="BA60" s="1551">
        <f t="shared" si="6"/>
        <v>319412.15000000002</v>
      </c>
      <c r="BB60" s="1551">
        <f t="shared" si="7"/>
        <v>1213766.17</v>
      </c>
      <c r="BC60" s="1551">
        <f t="shared" si="8"/>
        <v>5174476.83</v>
      </c>
      <c r="BD60" s="1551">
        <f t="shared" si="9"/>
        <v>5493888.9800000004</v>
      </c>
      <c r="BE60" s="1568"/>
    </row>
    <row r="61" spans="1:58" s="1553" customFormat="1" ht="31.5" customHeight="1" thickBot="1" x14ac:dyDescent="0.3">
      <c r="A61" s="1532"/>
      <c r="B61" s="1569" t="s">
        <v>134</v>
      </c>
      <c r="C61" s="1570" t="s">
        <v>253</v>
      </c>
      <c r="D61" s="2375">
        <v>7041</v>
      </c>
      <c r="E61" s="1571"/>
      <c r="F61" s="1571"/>
      <c r="G61" s="1571"/>
      <c r="H61" s="1571"/>
      <c r="I61" s="1571"/>
      <c r="J61" s="1571"/>
      <c r="K61" s="1572"/>
      <c r="L61" s="1572"/>
      <c r="M61" s="1573"/>
      <c r="N61" s="1574"/>
      <c r="O61" s="1575"/>
      <c r="P61" s="1576"/>
      <c r="Q61" s="1576"/>
      <c r="R61" s="1576"/>
      <c r="S61" s="1576"/>
      <c r="T61" s="1576"/>
      <c r="U61" s="1576"/>
      <c r="V61" s="1577"/>
      <c r="W61" s="1577"/>
      <c r="X61" s="1578"/>
      <c r="Y61" s="1579"/>
      <c r="Z61" s="1580"/>
      <c r="AA61" s="1581">
        <v>3912020.69</v>
      </c>
      <c r="AB61" s="1581">
        <v>273841.45</v>
      </c>
      <c r="AC61" s="1581">
        <v>273841.45</v>
      </c>
      <c r="AD61" s="1581">
        <f>AB61+AC61</f>
        <v>547682.9</v>
      </c>
      <c r="AE61" s="1581">
        <v>195601.03</v>
      </c>
      <c r="AF61" s="1581">
        <f>AD61+AE61</f>
        <v>743283.93</v>
      </c>
      <c r="AG61" s="1581">
        <f>AA61-AF61</f>
        <v>3168736.76</v>
      </c>
      <c r="AH61" s="1581">
        <f>AA61-AD61</f>
        <v>3364337.79</v>
      </c>
      <c r="AI61" s="1581">
        <f>AH61</f>
        <v>3364337.79</v>
      </c>
      <c r="AJ61" s="1581"/>
      <c r="AK61" s="1582"/>
      <c r="AL61" s="1548"/>
      <c r="AM61" s="1548"/>
      <c r="AN61" s="1548"/>
      <c r="AO61" s="1548"/>
      <c r="AP61" s="1548"/>
      <c r="AQ61" s="1548"/>
      <c r="AR61" s="1548"/>
      <c r="AS61" s="1548"/>
      <c r="AT61" s="1549">
        <f t="shared" si="24"/>
        <v>0</v>
      </c>
      <c r="AU61" s="1550"/>
      <c r="AV61" s="1567"/>
      <c r="AW61" s="2353">
        <f t="shared" si="56"/>
        <v>3912020.69</v>
      </c>
      <c r="AX61" s="1551">
        <f t="shared" si="3"/>
        <v>273841.45</v>
      </c>
      <c r="AY61" s="1551">
        <f t="shared" si="4"/>
        <v>273841.45</v>
      </c>
      <c r="AZ61" s="1551">
        <f t="shared" si="5"/>
        <v>547682.9</v>
      </c>
      <c r="BA61" s="1551">
        <f t="shared" si="6"/>
        <v>195601.03</v>
      </c>
      <c r="BB61" s="1551">
        <f t="shared" si="7"/>
        <v>743283.93</v>
      </c>
      <c r="BC61" s="1551">
        <f t="shared" si="8"/>
        <v>3168736.76</v>
      </c>
      <c r="BD61" s="1551">
        <f t="shared" si="9"/>
        <v>3364337.79</v>
      </c>
      <c r="BE61" s="1568"/>
    </row>
    <row r="62" spans="1:58" s="1553" customFormat="1" ht="31.5" customHeight="1" thickBot="1" x14ac:dyDescent="0.3">
      <c r="A62" s="1532"/>
      <c r="B62" s="1583" t="s">
        <v>359</v>
      </c>
      <c r="C62" s="1584" t="s">
        <v>360</v>
      </c>
      <c r="D62" s="1554" t="s">
        <v>321</v>
      </c>
      <c r="E62" s="1585"/>
      <c r="F62" s="1585"/>
      <c r="G62" s="1585"/>
      <c r="H62" s="1585"/>
      <c r="I62" s="1585"/>
      <c r="J62" s="1585"/>
      <c r="K62" s="1586"/>
      <c r="L62" s="1586"/>
      <c r="M62" s="1587"/>
      <c r="N62" s="1588"/>
      <c r="O62" s="1589"/>
      <c r="P62" s="1590"/>
      <c r="Q62" s="1590"/>
      <c r="R62" s="1590"/>
      <c r="S62" s="1590"/>
      <c r="T62" s="1590"/>
      <c r="U62" s="1590"/>
      <c r="V62" s="1591"/>
      <c r="W62" s="1591"/>
      <c r="X62" s="1592"/>
      <c r="Y62" s="1593"/>
      <c r="Z62" s="1594"/>
      <c r="AA62" s="1595"/>
      <c r="AB62" s="1595"/>
      <c r="AC62" s="1595"/>
      <c r="AD62" s="1595"/>
      <c r="AE62" s="1595"/>
      <c r="AF62" s="1595"/>
      <c r="AG62" s="1595"/>
      <c r="AH62" s="1595"/>
      <c r="AI62" s="1595"/>
      <c r="AJ62" s="1595"/>
      <c r="AK62" s="1596"/>
      <c r="AL62" s="1557">
        <v>8544091</v>
      </c>
      <c r="AM62" s="1557">
        <v>640807</v>
      </c>
      <c r="AN62" s="1557">
        <v>427204</v>
      </c>
      <c r="AO62" s="1557">
        <f t="shared" ref="AO62" si="57">AM62+AN62</f>
        <v>1068011</v>
      </c>
      <c r="AP62" s="1557">
        <v>427204</v>
      </c>
      <c r="AQ62" s="1557">
        <f t="shared" ref="AQ62" si="58">AO62+AP62</f>
        <v>1495215</v>
      </c>
      <c r="AR62" s="1557">
        <f t="shared" ref="AR62" si="59">AL62-AQ62</f>
        <v>7048876</v>
      </c>
      <c r="AS62" s="1557">
        <f t="shared" ref="AS62" si="60">AL62-AO62</f>
        <v>7476080</v>
      </c>
      <c r="AT62" s="1549">
        <f t="shared" si="24"/>
        <v>7476080</v>
      </c>
      <c r="AU62" s="1597">
        <v>9966222</v>
      </c>
      <c r="AV62" s="2331">
        <v>43893</v>
      </c>
      <c r="AW62" s="2353">
        <f t="shared" si="56"/>
        <v>8544091</v>
      </c>
      <c r="AX62" s="1551">
        <f t="shared" si="3"/>
        <v>640807</v>
      </c>
      <c r="AY62" s="1551">
        <f t="shared" si="4"/>
        <v>427204</v>
      </c>
      <c r="AZ62" s="1551">
        <f t="shared" si="5"/>
        <v>1068011</v>
      </c>
      <c r="BA62" s="1551">
        <f t="shared" si="6"/>
        <v>427204</v>
      </c>
      <c r="BB62" s="1551">
        <f t="shared" si="7"/>
        <v>1495215</v>
      </c>
      <c r="BC62" s="1551">
        <f t="shared" si="8"/>
        <v>7048876</v>
      </c>
      <c r="BD62" s="1551">
        <f t="shared" si="9"/>
        <v>7476080</v>
      </c>
      <c r="BE62" s="1598"/>
    </row>
    <row r="63" spans="1:58" s="1095" customFormat="1" ht="32.25" customHeight="1" thickBot="1" x14ac:dyDescent="0.3">
      <c r="A63" s="1599">
        <v>11</v>
      </c>
      <c r="B63" s="1600" t="s">
        <v>23</v>
      </c>
      <c r="C63" s="1601" t="s">
        <v>24</v>
      </c>
      <c r="D63" s="2377">
        <v>7041</v>
      </c>
      <c r="E63" s="1088">
        <v>14259856</v>
      </c>
      <c r="F63" s="1602">
        <f>E63*6%</f>
        <v>855591.36</v>
      </c>
      <c r="G63" s="1602">
        <f>E63*7%</f>
        <v>998189.92</v>
      </c>
      <c r="H63" s="1603">
        <f t="shared" si="0"/>
        <v>1853781.28</v>
      </c>
      <c r="I63" s="1602">
        <f>E63*5%</f>
        <v>712992.8</v>
      </c>
      <c r="J63" s="1602">
        <f t="shared" ref="J63:J69" si="61">F63+G63+I63</f>
        <v>2566774.08</v>
      </c>
      <c r="K63" s="1602">
        <v>11693082</v>
      </c>
      <c r="L63" s="1604">
        <f>E63-H63</f>
        <v>12406074.720000001</v>
      </c>
      <c r="M63" s="1605">
        <f>L63+L64</f>
        <v>14629184.48</v>
      </c>
      <c r="N63" s="1606">
        <v>7010124</v>
      </c>
      <c r="O63" s="1607">
        <v>42848</v>
      </c>
      <c r="P63" s="1096"/>
      <c r="Q63" s="1608"/>
      <c r="R63" s="1608"/>
      <c r="S63" s="1603"/>
      <c r="T63" s="1608"/>
      <c r="U63" s="1608"/>
      <c r="V63" s="1608"/>
      <c r="W63" s="1604"/>
      <c r="X63" s="1609">
        <f>W63+W64+W65+W66</f>
        <v>25323154.280000001</v>
      </c>
      <c r="Y63" s="1610"/>
      <c r="Z63" s="1611"/>
      <c r="AA63" s="1108"/>
      <c r="AB63" s="1106"/>
      <c r="AC63" s="1106"/>
      <c r="AD63" s="1106"/>
      <c r="AE63" s="1106"/>
      <c r="AF63" s="1106"/>
      <c r="AG63" s="1106"/>
      <c r="AH63" s="1106"/>
      <c r="AI63" s="1106"/>
      <c r="AJ63" s="1612"/>
      <c r="AK63" s="1613"/>
      <c r="AL63" s="632"/>
      <c r="AM63" s="632"/>
      <c r="AN63" s="632"/>
      <c r="AO63" s="632"/>
      <c r="AP63" s="632"/>
      <c r="AQ63" s="632"/>
      <c r="AR63" s="632"/>
      <c r="AS63" s="632"/>
      <c r="AT63" s="632">
        <f t="shared" si="1"/>
        <v>0</v>
      </c>
      <c r="AU63" s="1614"/>
      <c r="AV63" s="1616"/>
      <c r="AW63" s="2354">
        <f>E63+P63+AA63+AL63</f>
        <v>14259856</v>
      </c>
      <c r="AX63" s="851">
        <f t="shared" si="3"/>
        <v>855591.36</v>
      </c>
      <c r="AY63" s="851">
        <f t="shared" si="4"/>
        <v>998189.92</v>
      </c>
      <c r="AZ63" s="851">
        <f t="shared" si="5"/>
        <v>1853781.28</v>
      </c>
      <c r="BA63" s="851">
        <f t="shared" si="6"/>
        <v>712992.8</v>
      </c>
      <c r="BB63" s="851">
        <f t="shared" si="7"/>
        <v>2566774.08</v>
      </c>
      <c r="BC63" s="851">
        <f t="shared" si="8"/>
        <v>11693082</v>
      </c>
      <c r="BD63" s="851">
        <f t="shared" si="9"/>
        <v>12406074.720000001</v>
      </c>
      <c r="BE63" s="970">
        <f>BD63+BD64+BD65+BD66+BD67+BD68</f>
        <v>46303629.760000005</v>
      </c>
    </row>
    <row r="64" spans="1:58" s="1095" customFormat="1" ht="32.25" customHeight="1" thickBot="1" x14ac:dyDescent="0.3">
      <c r="A64" s="1599"/>
      <c r="B64" s="1600" t="s">
        <v>23</v>
      </c>
      <c r="C64" s="1601" t="s">
        <v>97</v>
      </c>
      <c r="D64" s="2377">
        <v>7041</v>
      </c>
      <c r="E64" s="1088">
        <v>2555298.56</v>
      </c>
      <c r="F64" s="1602">
        <v>153317.91</v>
      </c>
      <c r="G64" s="1602">
        <v>178870.89</v>
      </c>
      <c r="H64" s="1603">
        <f>F64+G64</f>
        <v>332188.80000000005</v>
      </c>
      <c r="I64" s="1602">
        <v>127764.92</v>
      </c>
      <c r="J64" s="1602">
        <f>F64+G64+I64</f>
        <v>459953.72000000003</v>
      </c>
      <c r="K64" s="1602">
        <f>E64-J64</f>
        <v>2095344.84</v>
      </c>
      <c r="L64" s="1604">
        <f t="shared" ref="L64:L69" si="62">E64-H64</f>
        <v>2223109.7599999998</v>
      </c>
      <c r="M64" s="1605"/>
      <c r="N64" s="1606">
        <v>1930087</v>
      </c>
      <c r="O64" s="1607">
        <v>42905</v>
      </c>
      <c r="P64" s="1096"/>
      <c r="Q64" s="1608"/>
      <c r="R64" s="1608"/>
      <c r="S64" s="881">
        <f t="shared" ref="S64:S74" si="63">Q64+R64</f>
        <v>0</v>
      </c>
      <c r="T64" s="1608"/>
      <c r="U64" s="881">
        <f t="shared" ref="U64:U74" si="64">Q64+R64+T64</f>
        <v>0</v>
      </c>
      <c r="V64" s="1608"/>
      <c r="W64" s="882">
        <f t="shared" ref="W64:W74" si="65">P64-S64</f>
        <v>0</v>
      </c>
      <c r="X64" s="1609"/>
      <c r="Y64" s="1610"/>
      <c r="Z64" s="1611"/>
      <c r="AA64" s="1109"/>
      <c r="AB64" s="1102"/>
      <c r="AC64" s="1102"/>
      <c r="AD64" s="1102"/>
      <c r="AE64" s="1102"/>
      <c r="AF64" s="1102"/>
      <c r="AG64" s="1102"/>
      <c r="AH64" s="1102"/>
      <c r="AI64" s="1102"/>
      <c r="AJ64" s="1614"/>
      <c r="AK64" s="1616"/>
      <c r="AL64" s="632"/>
      <c r="AM64" s="632"/>
      <c r="AN64" s="632"/>
      <c r="AO64" s="632"/>
      <c r="AP64" s="632"/>
      <c r="AQ64" s="632"/>
      <c r="AR64" s="632"/>
      <c r="AS64" s="632"/>
      <c r="AT64" s="632">
        <f t="shared" si="1"/>
        <v>0</v>
      </c>
      <c r="AU64" s="1614"/>
      <c r="AV64" s="1616"/>
      <c r="AW64" s="2354">
        <f t="shared" ref="AW64:AW68" si="66">E64+P64+AA64+AL64</f>
        <v>2555298.56</v>
      </c>
      <c r="AX64" s="851">
        <f t="shared" si="3"/>
        <v>153317.91</v>
      </c>
      <c r="AY64" s="851">
        <f t="shared" si="4"/>
        <v>178870.89</v>
      </c>
      <c r="AZ64" s="851">
        <f t="shared" si="5"/>
        <v>332188.80000000005</v>
      </c>
      <c r="BA64" s="851">
        <f t="shared" si="6"/>
        <v>127764.92</v>
      </c>
      <c r="BB64" s="851">
        <f t="shared" si="7"/>
        <v>459953.72000000003</v>
      </c>
      <c r="BC64" s="851">
        <f t="shared" si="8"/>
        <v>2095344.84</v>
      </c>
      <c r="BD64" s="851">
        <f t="shared" si="9"/>
        <v>2223109.7599999998</v>
      </c>
      <c r="BE64" s="971"/>
    </row>
    <row r="65" spans="1:57" s="1095" customFormat="1" ht="32.25" customHeight="1" thickBot="1" x14ac:dyDescent="0.3">
      <c r="A65" s="1599"/>
      <c r="B65" s="1600" t="s">
        <v>23</v>
      </c>
      <c r="C65" s="1601" t="s">
        <v>96</v>
      </c>
      <c r="D65" s="2377">
        <v>7041</v>
      </c>
      <c r="E65" s="1088"/>
      <c r="F65" s="1602"/>
      <c r="G65" s="1602"/>
      <c r="H65" s="1603"/>
      <c r="I65" s="1602"/>
      <c r="J65" s="1602"/>
      <c r="K65" s="1602"/>
      <c r="L65" s="1604"/>
      <c r="M65" s="1617"/>
      <c r="N65" s="1606"/>
      <c r="O65" s="1607"/>
      <c r="P65" s="1097">
        <v>16959888.23</v>
      </c>
      <c r="Q65" s="1602">
        <v>1017593.29</v>
      </c>
      <c r="R65" s="1602">
        <v>1187192.18</v>
      </c>
      <c r="S65" s="881">
        <f t="shared" si="63"/>
        <v>2204785.4699999997</v>
      </c>
      <c r="T65" s="1602">
        <v>847994.41</v>
      </c>
      <c r="U65" s="881">
        <f t="shared" si="64"/>
        <v>3052779.88</v>
      </c>
      <c r="V65" s="1602">
        <f>P65-U65</f>
        <v>13907108.350000001</v>
      </c>
      <c r="W65" s="882">
        <f t="shared" si="65"/>
        <v>14755102.760000002</v>
      </c>
      <c r="X65" s="1609"/>
      <c r="Y65" s="1610"/>
      <c r="Z65" s="1611"/>
      <c r="AA65" s="1109"/>
      <c r="AB65" s="1102"/>
      <c r="AC65" s="1102"/>
      <c r="AD65" s="1102"/>
      <c r="AE65" s="1102"/>
      <c r="AF65" s="1102"/>
      <c r="AG65" s="1102"/>
      <c r="AH65" s="1102"/>
      <c r="AI65" s="1102"/>
      <c r="AJ65" s="1614"/>
      <c r="AK65" s="1616"/>
      <c r="AL65" s="632"/>
      <c r="AM65" s="632"/>
      <c r="AN65" s="632"/>
      <c r="AO65" s="632"/>
      <c r="AP65" s="632"/>
      <c r="AQ65" s="632"/>
      <c r="AR65" s="632"/>
      <c r="AS65" s="632"/>
      <c r="AT65" s="632">
        <f t="shared" si="1"/>
        <v>0</v>
      </c>
      <c r="AU65" s="1614"/>
      <c r="AV65" s="1616"/>
      <c r="AW65" s="2354">
        <f t="shared" si="66"/>
        <v>16959888.23</v>
      </c>
      <c r="AX65" s="851">
        <f t="shared" si="3"/>
        <v>1017593.29</v>
      </c>
      <c r="AY65" s="851">
        <f t="shared" si="4"/>
        <v>1187192.18</v>
      </c>
      <c r="AZ65" s="851">
        <f t="shared" si="5"/>
        <v>2204785.4699999997</v>
      </c>
      <c r="BA65" s="851">
        <f t="shared" si="6"/>
        <v>847994.41</v>
      </c>
      <c r="BB65" s="851">
        <f t="shared" si="7"/>
        <v>3052779.88</v>
      </c>
      <c r="BC65" s="851">
        <f t="shared" si="8"/>
        <v>13907108.350000001</v>
      </c>
      <c r="BD65" s="851">
        <f t="shared" si="9"/>
        <v>14755102.760000002</v>
      </c>
      <c r="BE65" s="971"/>
    </row>
    <row r="66" spans="1:57" s="1095" customFormat="1" ht="32.25" customHeight="1" thickBot="1" x14ac:dyDescent="0.3">
      <c r="A66" s="1599"/>
      <c r="B66" s="1600" t="s">
        <v>23</v>
      </c>
      <c r="C66" s="1601" t="s">
        <v>143</v>
      </c>
      <c r="D66" s="2377">
        <v>7041</v>
      </c>
      <c r="E66" s="1089"/>
      <c r="F66" s="1618"/>
      <c r="G66" s="1618"/>
      <c r="H66" s="1619"/>
      <c r="I66" s="1618"/>
      <c r="J66" s="1618"/>
      <c r="K66" s="1618"/>
      <c r="L66" s="875"/>
      <c r="M66" s="1620"/>
      <c r="N66" s="1621"/>
      <c r="O66" s="1622"/>
      <c r="P66" s="1098">
        <v>12288432</v>
      </c>
      <c r="Q66" s="1618">
        <v>860190.24</v>
      </c>
      <c r="R66" s="1618">
        <v>860190.24</v>
      </c>
      <c r="S66" s="866">
        <f t="shared" si="63"/>
        <v>1720380.48</v>
      </c>
      <c r="T66" s="1618">
        <v>614421.6</v>
      </c>
      <c r="U66" s="866">
        <f t="shared" si="64"/>
        <v>2334802.08</v>
      </c>
      <c r="V66" s="1618">
        <f>P66-U66</f>
        <v>9953629.9199999999</v>
      </c>
      <c r="W66" s="867">
        <f t="shared" si="65"/>
        <v>10568051.52</v>
      </c>
      <c r="X66" s="1623"/>
      <c r="Y66" s="1621">
        <v>6633777</v>
      </c>
      <c r="Z66" s="1624">
        <v>43281</v>
      </c>
      <c r="AA66" s="1110"/>
      <c r="AB66" s="1625"/>
      <c r="AC66" s="1625"/>
      <c r="AD66" s="1625"/>
      <c r="AE66" s="1625"/>
      <c r="AF66" s="1625"/>
      <c r="AG66" s="1625"/>
      <c r="AH66" s="1625"/>
      <c r="AI66" s="1625"/>
      <c r="AJ66" s="1626"/>
      <c r="AK66" s="1627"/>
      <c r="AL66" s="1107"/>
      <c r="AM66" s="1107"/>
      <c r="AN66" s="1107"/>
      <c r="AO66" s="1107"/>
      <c r="AP66" s="1107"/>
      <c r="AQ66" s="1107"/>
      <c r="AR66" s="1107"/>
      <c r="AS66" s="1107"/>
      <c r="AT66" s="632">
        <f t="shared" si="1"/>
        <v>0</v>
      </c>
      <c r="AU66" s="1628"/>
      <c r="AV66" s="2332"/>
      <c r="AW66" s="2354">
        <f t="shared" si="66"/>
        <v>12288432</v>
      </c>
      <c r="AX66" s="851">
        <f t="shared" si="3"/>
        <v>860190.24</v>
      </c>
      <c r="AY66" s="851">
        <f t="shared" si="4"/>
        <v>860190.24</v>
      </c>
      <c r="AZ66" s="851">
        <f t="shared" si="5"/>
        <v>1720380.48</v>
      </c>
      <c r="BA66" s="851">
        <f t="shared" si="6"/>
        <v>614421.6</v>
      </c>
      <c r="BB66" s="851">
        <f t="shared" si="7"/>
        <v>2334802.08</v>
      </c>
      <c r="BC66" s="851">
        <f t="shared" si="8"/>
        <v>9953629.9199999999</v>
      </c>
      <c r="BD66" s="851">
        <f t="shared" si="9"/>
        <v>10568051.52</v>
      </c>
      <c r="BE66" s="971"/>
    </row>
    <row r="67" spans="1:57" s="1095" customFormat="1" ht="32.25" customHeight="1" thickBot="1" x14ac:dyDescent="0.3">
      <c r="A67" s="1599"/>
      <c r="B67" s="1629" t="s">
        <v>348</v>
      </c>
      <c r="C67" s="1630" t="s">
        <v>349</v>
      </c>
      <c r="D67" s="1413" t="s">
        <v>321</v>
      </c>
      <c r="E67" s="1088"/>
      <c r="F67" s="1602"/>
      <c r="G67" s="1602"/>
      <c r="H67" s="1603"/>
      <c r="I67" s="1602"/>
      <c r="J67" s="1602"/>
      <c r="K67" s="1602"/>
      <c r="L67" s="1604"/>
      <c r="M67" s="1617"/>
      <c r="N67" s="1606"/>
      <c r="O67" s="1607"/>
      <c r="P67" s="1097"/>
      <c r="Q67" s="1602"/>
      <c r="R67" s="1602"/>
      <c r="S67" s="881"/>
      <c r="T67" s="1602"/>
      <c r="U67" s="881"/>
      <c r="V67" s="1602"/>
      <c r="W67" s="882"/>
      <c r="X67" s="636"/>
      <c r="Y67" s="1606"/>
      <c r="Z67" s="1631"/>
      <c r="AA67" s="1111"/>
      <c r="AB67" s="1632"/>
      <c r="AC67" s="1632"/>
      <c r="AD67" s="1632"/>
      <c r="AE67" s="1632"/>
      <c r="AF67" s="1632"/>
      <c r="AG67" s="1632"/>
      <c r="AH67" s="1632"/>
      <c r="AI67" s="1632"/>
      <c r="AJ67" s="1607"/>
      <c r="AK67" s="1631"/>
      <c r="AL67" s="348">
        <v>4129593</v>
      </c>
      <c r="AM67" s="348">
        <v>309719</v>
      </c>
      <c r="AN67" s="348">
        <v>206480</v>
      </c>
      <c r="AO67" s="348">
        <f t="shared" ref="AO67:AO68" si="67">AM67+AN67</f>
        <v>516199</v>
      </c>
      <c r="AP67" s="348">
        <v>206480</v>
      </c>
      <c r="AQ67" s="348">
        <f t="shared" ref="AQ67:AQ68" si="68">AO67+AP67</f>
        <v>722679</v>
      </c>
      <c r="AR67" s="348">
        <f t="shared" ref="AR67:AR68" si="69">AL67-AQ67</f>
        <v>3406914</v>
      </c>
      <c r="AS67" s="348">
        <f t="shared" ref="AS67:AS68" si="70">AL67-AO67</f>
        <v>3613394</v>
      </c>
      <c r="AT67" s="632">
        <f t="shared" si="1"/>
        <v>3613394</v>
      </c>
      <c r="AU67" s="887">
        <v>9966193</v>
      </c>
      <c r="AV67" s="2333">
        <v>43885</v>
      </c>
      <c r="AW67" s="2354">
        <f t="shared" si="66"/>
        <v>4129593</v>
      </c>
      <c r="AX67" s="851">
        <f t="shared" si="3"/>
        <v>309719</v>
      </c>
      <c r="AY67" s="851">
        <f t="shared" si="4"/>
        <v>206480</v>
      </c>
      <c r="AZ67" s="851">
        <f t="shared" si="5"/>
        <v>516199</v>
      </c>
      <c r="BA67" s="851">
        <f t="shared" si="6"/>
        <v>206480</v>
      </c>
      <c r="BB67" s="851">
        <f t="shared" si="7"/>
        <v>722679</v>
      </c>
      <c r="BC67" s="851">
        <f t="shared" si="8"/>
        <v>3406914</v>
      </c>
      <c r="BD67" s="851">
        <f t="shared" si="9"/>
        <v>3613394</v>
      </c>
      <c r="BE67" s="971"/>
    </row>
    <row r="68" spans="1:57" s="1095" customFormat="1" ht="32.25" customHeight="1" thickBot="1" x14ac:dyDescent="0.3">
      <c r="A68" s="1633"/>
      <c r="B68" s="876" t="s">
        <v>348</v>
      </c>
      <c r="C68" s="877" t="s">
        <v>350</v>
      </c>
      <c r="D68" s="1413" t="s">
        <v>321</v>
      </c>
      <c r="E68" s="1088"/>
      <c r="F68" s="1602"/>
      <c r="G68" s="1602"/>
      <c r="H68" s="1603"/>
      <c r="I68" s="1602"/>
      <c r="J68" s="1602"/>
      <c r="K68" s="1602"/>
      <c r="L68" s="1604"/>
      <c r="M68" s="1617"/>
      <c r="N68" s="1606"/>
      <c r="O68" s="1607"/>
      <c r="P68" s="1097"/>
      <c r="Q68" s="1602"/>
      <c r="R68" s="1602"/>
      <c r="S68" s="881"/>
      <c r="T68" s="1602"/>
      <c r="U68" s="881"/>
      <c r="V68" s="1602"/>
      <c r="W68" s="882"/>
      <c r="X68" s="636"/>
      <c r="Y68" s="1606"/>
      <c r="Z68" s="1631"/>
      <c r="AA68" s="1111"/>
      <c r="AB68" s="1632"/>
      <c r="AC68" s="1632"/>
      <c r="AD68" s="1632"/>
      <c r="AE68" s="1632"/>
      <c r="AF68" s="1632"/>
      <c r="AG68" s="1632"/>
      <c r="AH68" s="1632"/>
      <c r="AI68" s="1632"/>
      <c r="AJ68" s="1607"/>
      <c r="AK68" s="1631"/>
      <c r="AL68" s="348">
        <v>3129025</v>
      </c>
      <c r="AM68" s="348">
        <v>234677</v>
      </c>
      <c r="AN68" s="348">
        <v>156451</v>
      </c>
      <c r="AO68" s="348">
        <f t="shared" si="67"/>
        <v>391128</v>
      </c>
      <c r="AP68" s="348">
        <v>156451</v>
      </c>
      <c r="AQ68" s="348">
        <f t="shared" si="68"/>
        <v>547579</v>
      </c>
      <c r="AR68" s="348">
        <f t="shared" si="69"/>
        <v>2581446</v>
      </c>
      <c r="AS68" s="348">
        <f t="shared" si="70"/>
        <v>2737897</v>
      </c>
      <c r="AT68" s="632">
        <f t="shared" si="1"/>
        <v>2737897</v>
      </c>
      <c r="AU68" s="887">
        <v>9966197</v>
      </c>
      <c r="AV68" s="2333">
        <v>43885</v>
      </c>
      <c r="AW68" s="2354">
        <f t="shared" si="66"/>
        <v>3129025</v>
      </c>
      <c r="AX68" s="851">
        <f t="shared" si="3"/>
        <v>234677</v>
      </c>
      <c r="AY68" s="851">
        <f t="shared" si="4"/>
        <v>156451</v>
      </c>
      <c r="AZ68" s="851">
        <f t="shared" si="5"/>
        <v>391128</v>
      </c>
      <c r="BA68" s="851">
        <f t="shared" si="6"/>
        <v>156451</v>
      </c>
      <c r="BB68" s="851">
        <f t="shared" si="7"/>
        <v>547579</v>
      </c>
      <c r="BC68" s="851">
        <f t="shared" si="8"/>
        <v>2581446</v>
      </c>
      <c r="BD68" s="851">
        <f t="shared" si="9"/>
        <v>2737897</v>
      </c>
      <c r="BE68" s="972"/>
    </row>
    <row r="69" spans="1:57" s="1146" customFormat="1" ht="32.25" customHeight="1" thickBot="1" x14ac:dyDescent="0.3">
      <c r="A69" s="1663">
        <v>12</v>
      </c>
      <c r="B69" s="1137" t="s">
        <v>27</v>
      </c>
      <c r="C69" s="1138" t="s">
        <v>77</v>
      </c>
      <c r="D69" s="2376">
        <v>7081</v>
      </c>
      <c r="E69" s="1664">
        <v>4144654</v>
      </c>
      <c r="F69" s="1665">
        <v>248679</v>
      </c>
      <c r="G69" s="1665">
        <v>248679</v>
      </c>
      <c r="H69" s="1139">
        <f t="shared" si="0"/>
        <v>497358</v>
      </c>
      <c r="I69" s="1665">
        <v>207233</v>
      </c>
      <c r="J69" s="1665">
        <f t="shared" si="61"/>
        <v>704591</v>
      </c>
      <c r="K69" s="1665">
        <f t="shared" ref="K69" si="71">E69-J69</f>
        <v>3440063</v>
      </c>
      <c r="L69" s="508">
        <f t="shared" si="62"/>
        <v>3647296</v>
      </c>
      <c r="M69" s="1032">
        <f>L69</f>
        <v>3647296</v>
      </c>
      <c r="N69" s="1666">
        <v>7010164</v>
      </c>
      <c r="O69" s="1140">
        <v>42879</v>
      </c>
      <c r="P69" s="1667"/>
      <c r="Q69" s="1668"/>
      <c r="R69" s="1668"/>
      <c r="S69" s="503">
        <f t="shared" si="63"/>
        <v>0</v>
      </c>
      <c r="T69" s="1668"/>
      <c r="U69" s="503">
        <f t="shared" si="64"/>
        <v>0</v>
      </c>
      <c r="V69" s="1668"/>
      <c r="W69" s="504">
        <f t="shared" si="65"/>
        <v>0</v>
      </c>
      <c r="X69" s="1032">
        <f>W69+W70+W71+W72+W73+W74</f>
        <v>41711880.450000003</v>
      </c>
      <c r="Y69" s="1669"/>
      <c r="Z69" s="1670"/>
      <c r="AA69" s="1671"/>
      <c r="AB69" s="1671"/>
      <c r="AC69" s="1671"/>
      <c r="AD69" s="1671"/>
      <c r="AE69" s="1671"/>
      <c r="AF69" s="1671"/>
      <c r="AG69" s="1671"/>
      <c r="AH69" s="1671"/>
      <c r="AI69" s="1671"/>
      <c r="AJ69" s="1670"/>
      <c r="AK69" s="1672"/>
      <c r="AL69" s="506"/>
      <c r="AM69" s="506"/>
      <c r="AN69" s="506"/>
      <c r="AO69" s="506"/>
      <c r="AP69" s="506"/>
      <c r="AQ69" s="506"/>
      <c r="AR69" s="506"/>
      <c r="AS69" s="506"/>
      <c r="AT69" s="506">
        <f t="shared" si="1"/>
        <v>0</v>
      </c>
      <c r="AU69" s="516"/>
      <c r="AV69" s="517"/>
      <c r="AW69" s="2355">
        <f>E69+P69+AA69+AL69</f>
        <v>4144654</v>
      </c>
      <c r="AX69" s="508">
        <f t="shared" ref="AX69:AX132" si="72">F69+Q69+AB69+AM69</f>
        <v>248679</v>
      </c>
      <c r="AY69" s="508">
        <f t="shared" ref="AY69:AZ132" si="73">G69+R69+AC69+AN69</f>
        <v>248679</v>
      </c>
      <c r="AZ69" s="508">
        <f t="shared" si="73"/>
        <v>497358</v>
      </c>
      <c r="BA69" s="508">
        <f t="shared" ref="BA69:BA132" si="74">I69+T69+AE69+AP69</f>
        <v>207233</v>
      </c>
      <c r="BB69" s="508">
        <f t="shared" ref="BB69:BC132" si="75">J69+U69+AF69+AQ69</f>
        <v>704591</v>
      </c>
      <c r="BC69" s="508">
        <f t="shared" si="8"/>
        <v>3440063</v>
      </c>
      <c r="BD69" s="508">
        <f t="shared" ref="BD69:BD132" si="76">L69+W69+AH69+AS69</f>
        <v>3647296</v>
      </c>
      <c r="BE69" s="973">
        <f>BD69+BD70+BD71+BD72+BD73+BD74</f>
        <v>58949223.25</v>
      </c>
    </row>
    <row r="70" spans="1:57" s="1146" customFormat="1" ht="32.25" customHeight="1" thickBot="1" x14ac:dyDescent="0.3">
      <c r="A70" s="1673"/>
      <c r="B70" s="1141" t="s">
        <v>27</v>
      </c>
      <c r="C70" s="509" t="s">
        <v>68</v>
      </c>
      <c r="D70" s="510">
        <v>7081</v>
      </c>
      <c r="E70" s="1674"/>
      <c r="F70" s="1675"/>
      <c r="G70" s="1675"/>
      <c r="H70" s="511"/>
      <c r="I70" s="1675"/>
      <c r="J70" s="1675"/>
      <c r="K70" s="1675"/>
      <c r="L70" s="512"/>
      <c r="M70" s="1033"/>
      <c r="N70" s="1144"/>
      <c r="O70" s="513"/>
      <c r="P70" s="1142">
        <v>15640359.83</v>
      </c>
      <c r="Q70" s="1143">
        <v>938421.59</v>
      </c>
      <c r="R70" s="1143">
        <v>938421.59</v>
      </c>
      <c r="S70" s="514">
        <f t="shared" si="63"/>
        <v>1876843.18</v>
      </c>
      <c r="T70" s="1143">
        <v>782017.99</v>
      </c>
      <c r="U70" s="514">
        <f t="shared" si="64"/>
        <v>2658861.17</v>
      </c>
      <c r="V70" s="1143">
        <v>12981498.66</v>
      </c>
      <c r="W70" s="515">
        <f t="shared" si="65"/>
        <v>13763516.65</v>
      </c>
      <c r="X70" s="1033"/>
      <c r="Y70" s="1144">
        <v>2875607</v>
      </c>
      <c r="Z70" s="513">
        <v>43135</v>
      </c>
      <c r="AA70" s="519"/>
      <c r="AB70" s="519"/>
      <c r="AC70" s="519"/>
      <c r="AD70" s="519"/>
      <c r="AE70" s="519"/>
      <c r="AF70" s="519"/>
      <c r="AG70" s="519"/>
      <c r="AH70" s="519"/>
      <c r="AI70" s="519"/>
      <c r="AJ70" s="513"/>
      <c r="AK70" s="520"/>
      <c r="AL70" s="521"/>
      <c r="AM70" s="521"/>
      <c r="AN70" s="521"/>
      <c r="AO70" s="521"/>
      <c r="AP70" s="521"/>
      <c r="AQ70" s="521"/>
      <c r="AR70" s="521"/>
      <c r="AS70" s="521"/>
      <c r="AT70" s="506">
        <f t="shared" si="1"/>
        <v>0</v>
      </c>
      <c r="AU70" s="513"/>
      <c r="AV70" s="520"/>
      <c r="AW70" s="2355">
        <f t="shared" ref="AW70:AX133" si="77">E70+P70+AA70+AL70</f>
        <v>15640359.83</v>
      </c>
      <c r="AX70" s="508">
        <f t="shared" si="72"/>
        <v>938421.59</v>
      </c>
      <c r="AY70" s="508">
        <f t="shared" si="73"/>
        <v>938421.59</v>
      </c>
      <c r="AZ70" s="508">
        <f t="shared" si="73"/>
        <v>1876843.18</v>
      </c>
      <c r="BA70" s="508">
        <f t="shared" si="74"/>
        <v>782017.99</v>
      </c>
      <c r="BB70" s="508">
        <f t="shared" si="75"/>
        <v>2658861.17</v>
      </c>
      <c r="BC70" s="508">
        <f t="shared" si="75"/>
        <v>12981498.66</v>
      </c>
      <c r="BD70" s="508">
        <f t="shared" si="76"/>
        <v>13763516.65</v>
      </c>
      <c r="BE70" s="974"/>
    </row>
    <row r="71" spans="1:57" s="1146" customFormat="1" ht="32.25" customHeight="1" thickBot="1" x14ac:dyDescent="0.3">
      <c r="A71" s="1673"/>
      <c r="B71" s="1141" t="s">
        <v>27</v>
      </c>
      <c r="C71" s="509" t="s">
        <v>86</v>
      </c>
      <c r="D71" s="510">
        <v>7081</v>
      </c>
      <c r="E71" s="1674"/>
      <c r="F71" s="1675"/>
      <c r="G71" s="1675"/>
      <c r="H71" s="511"/>
      <c r="I71" s="1675"/>
      <c r="J71" s="1675"/>
      <c r="K71" s="1675"/>
      <c r="L71" s="512"/>
      <c r="M71" s="1033"/>
      <c r="N71" s="1144"/>
      <c r="O71" s="513"/>
      <c r="P71" s="1142">
        <v>8425905.7300000004</v>
      </c>
      <c r="Q71" s="1143">
        <v>505554.34</v>
      </c>
      <c r="R71" s="1143">
        <v>505554.35</v>
      </c>
      <c r="S71" s="514">
        <f t="shared" si="63"/>
        <v>1011108.69</v>
      </c>
      <c r="T71" s="1143">
        <v>421295.28</v>
      </c>
      <c r="U71" s="514">
        <f t="shared" si="64"/>
        <v>1432403.97</v>
      </c>
      <c r="V71" s="1143">
        <v>6993501.7599999998</v>
      </c>
      <c r="W71" s="515">
        <f t="shared" si="65"/>
        <v>7414797.040000001</v>
      </c>
      <c r="X71" s="1033"/>
      <c r="Y71" s="1144">
        <v>2875703</v>
      </c>
      <c r="Z71" s="513">
        <v>43166</v>
      </c>
      <c r="AA71" s="519"/>
      <c r="AB71" s="519"/>
      <c r="AC71" s="519"/>
      <c r="AD71" s="519"/>
      <c r="AE71" s="519"/>
      <c r="AF71" s="519"/>
      <c r="AG71" s="519"/>
      <c r="AH71" s="519"/>
      <c r="AI71" s="519"/>
      <c r="AJ71" s="513"/>
      <c r="AK71" s="520"/>
      <c r="AL71" s="521"/>
      <c r="AM71" s="521"/>
      <c r="AN71" s="521"/>
      <c r="AO71" s="521"/>
      <c r="AP71" s="521"/>
      <c r="AQ71" s="521"/>
      <c r="AR71" s="521"/>
      <c r="AS71" s="521"/>
      <c r="AT71" s="506">
        <f t="shared" si="1"/>
        <v>0</v>
      </c>
      <c r="AU71" s="513"/>
      <c r="AV71" s="520"/>
      <c r="AW71" s="2355">
        <f t="shared" si="77"/>
        <v>8425905.7300000004</v>
      </c>
      <c r="AX71" s="508">
        <f t="shared" si="72"/>
        <v>505554.34</v>
      </c>
      <c r="AY71" s="508">
        <f t="shared" si="73"/>
        <v>505554.35</v>
      </c>
      <c r="AZ71" s="508">
        <f t="shared" si="73"/>
        <v>1011108.69</v>
      </c>
      <c r="BA71" s="508">
        <f t="shared" si="74"/>
        <v>421295.28</v>
      </c>
      <c r="BB71" s="508">
        <f t="shared" si="75"/>
        <v>1432403.97</v>
      </c>
      <c r="BC71" s="508">
        <f t="shared" si="75"/>
        <v>6993501.7599999998</v>
      </c>
      <c r="BD71" s="508">
        <f t="shared" si="76"/>
        <v>7414797.040000001</v>
      </c>
      <c r="BE71" s="974"/>
    </row>
    <row r="72" spans="1:57" s="1146" customFormat="1" ht="32.25" customHeight="1" thickBot="1" x14ac:dyDescent="0.3">
      <c r="A72" s="1673"/>
      <c r="B72" s="1141" t="s">
        <v>27</v>
      </c>
      <c r="C72" s="509" t="s">
        <v>104</v>
      </c>
      <c r="D72" s="510"/>
      <c r="E72" s="1674"/>
      <c r="F72" s="1675"/>
      <c r="G72" s="1675"/>
      <c r="H72" s="511"/>
      <c r="I72" s="1675"/>
      <c r="J72" s="1675"/>
      <c r="K72" s="1675"/>
      <c r="L72" s="512"/>
      <c r="M72" s="1033"/>
      <c r="N72" s="1144"/>
      <c r="O72" s="513"/>
      <c r="P72" s="1142">
        <v>6428821.9800000004</v>
      </c>
      <c r="Q72" s="1143">
        <v>385729.32</v>
      </c>
      <c r="R72" s="1143">
        <v>385729.32</v>
      </c>
      <c r="S72" s="514">
        <f t="shared" si="63"/>
        <v>771458.64</v>
      </c>
      <c r="T72" s="1143">
        <v>321441.09999999998</v>
      </c>
      <c r="U72" s="514">
        <f t="shared" si="64"/>
        <v>1092899.74</v>
      </c>
      <c r="V72" s="512">
        <f>W72-T72</f>
        <v>5335922.2400000012</v>
      </c>
      <c r="W72" s="515">
        <f t="shared" si="65"/>
        <v>5657363.3400000008</v>
      </c>
      <c r="X72" s="1033"/>
      <c r="Y72" s="1144"/>
      <c r="Z72" s="513"/>
      <c r="AA72" s="519"/>
      <c r="AB72" s="519"/>
      <c r="AC72" s="519"/>
      <c r="AD72" s="519"/>
      <c r="AE72" s="519"/>
      <c r="AF72" s="519"/>
      <c r="AG72" s="519"/>
      <c r="AH72" s="519"/>
      <c r="AI72" s="519"/>
      <c r="AJ72" s="513"/>
      <c r="AK72" s="520"/>
      <c r="AL72" s="521"/>
      <c r="AM72" s="521"/>
      <c r="AN72" s="521"/>
      <c r="AO72" s="521"/>
      <c r="AP72" s="521"/>
      <c r="AQ72" s="521"/>
      <c r="AR72" s="521"/>
      <c r="AS72" s="521"/>
      <c r="AT72" s="506">
        <f t="shared" si="1"/>
        <v>0</v>
      </c>
      <c r="AU72" s="513"/>
      <c r="AV72" s="520"/>
      <c r="AW72" s="2355">
        <f t="shared" si="77"/>
        <v>6428821.9800000004</v>
      </c>
      <c r="AX72" s="508">
        <f t="shared" si="72"/>
        <v>385729.32</v>
      </c>
      <c r="AY72" s="508">
        <f t="shared" si="73"/>
        <v>385729.32</v>
      </c>
      <c r="AZ72" s="508">
        <f t="shared" si="73"/>
        <v>771458.64</v>
      </c>
      <c r="BA72" s="508">
        <f t="shared" si="74"/>
        <v>321441.09999999998</v>
      </c>
      <c r="BB72" s="508">
        <f t="shared" si="75"/>
        <v>1092899.74</v>
      </c>
      <c r="BC72" s="508">
        <f t="shared" si="75"/>
        <v>5335922.2400000012</v>
      </c>
      <c r="BD72" s="508">
        <f t="shared" si="76"/>
        <v>5657363.3400000008</v>
      </c>
      <c r="BE72" s="974"/>
    </row>
    <row r="73" spans="1:57" s="1146" customFormat="1" ht="32.25" customHeight="1" thickBot="1" x14ac:dyDescent="0.3">
      <c r="A73" s="1673"/>
      <c r="B73" s="1141" t="s">
        <v>27</v>
      </c>
      <c r="C73" s="509" t="s">
        <v>125</v>
      </c>
      <c r="D73" s="510">
        <v>7081</v>
      </c>
      <c r="E73" s="1674"/>
      <c r="F73" s="1675"/>
      <c r="G73" s="1675"/>
      <c r="H73" s="511"/>
      <c r="I73" s="1675"/>
      <c r="J73" s="1675"/>
      <c r="K73" s="1675"/>
      <c r="L73" s="512"/>
      <c r="M73" s="522"/>
      <c r="N73" s="1144"/>
      <c r="O73" s="513"/>
      <c r="P73" s="1142">
        <v>5898058</v>
      </c>
      <c r="Q73" s="1143">
        <v>353883.48</v>
      </c>
      <c r="R73" s="1143">
        <v>353883.48</v>
      </c>
      <c r="S73" s="514">
        <f t="shared" si="63"/>
        <v>707766.96</v>
      </c>
      <c r="T73" s="1143">
        <v>294902.90000000002</v>
      </c>
      <c r="U73" s="514">
        <f t="shared" si="64"/>
        <v>1002669.86</v>
      </c>
      <c r="V73" s="512">
        <f>W73-T73</f>
        <v>4895388.1399999997</v>
      </c>
      <c r="W73" s="515">
        <f t="shared" si="65"/>
        <v>5190291.04</v>
      </c>
      <c r="X73" s="1033"/>
      <c r="Y73" s="1144">
        <v>6633643</v>
      </c>
      <c r="Z73" s="513">
        <v>43258</v>
      </c>
      <c r="AA73" s="519"/>
      <c r="AB73" s="519"/>
      <c r="AC73" s="519"/>
      <c r="AD73" s="519"/>
      <c r="AE73" s="519"/>
      <c r="AF73" s="519"/>
      <c r="AG73" s="519"/>
      <c r="AH73" s="519"/>
      <c r="AI73" s="519"/>
      <c r="AJ73" s="513"/>
      <c r="AK73" s="520"/>
      <c r="AL73" s="521"/>
      <c r="AM73" s="521"/>
      <c r="AN73" s="521"/>
      <c r="AO73" s="521"/>
      <c r="AP73" s="521"/>
      <c r="AQ73" s="521"/>
      <c r="AR73" s="521"/>
      <c r="AS73" s="521"/>
      <c r="AT73" s="506">
        <f t="shared" si="1"/>
        <v>0</v>
      </c>
      <c r="AU73" s="513"/>
      <c r="AV73" s="520"/>
      <c r="AW73" s="2355">
        <f t="shared" si="77"/>
        <v>5898058</v>
      </c>
      <c r="AX73" s="508">
        <f t="shared" si="72"/>
        <v>353883.48</v>
      </c>
      <c r="AY73" s="508">
        <f t="shared" si="73"/>
        <v>353883.48</v>
      </c>
      <c r="AZ73" s="508">
        <f t="shared" si="73"/>
        <v>707766.96</v>
      </c>
      <c r="BA73" s="508">
        <f t="shared" si="74"/>
        <v>294902.90000000002</v>
      </c>
      <c r="BB73" s="508">
        <f t="shared" si="75"/>
        <v>1002669.86</v>
      </c>
      <c r="BC73" s="508">
        <f t="shared" si="75"/>
        <v>4895388.1399999997</v>
      </c>
      <c r="BD73" s="508">
        <f t="shared" si="76"/>
        <v>5190291.04</v>
      </c>
      <c r="BE73" s="974"/>
    </row>
    <row r="74" spans="1:57" s="1146" customFormat="1" ht="32.25" customHeight="1" thickBot="1" x14ac:dyDescent="0.3">
      <c r="A74" s="1676"/>
      <c r="B74" s="1677" t="s">
        <v>27</v>
      </c>
      <c r="C74" s="1678" t="s">
        <v>294</v>
      </c>
      <c r="D74" s="1679">
        <v>7081</v>
      </c>
      <c r="E74" s="1680"/>
      <c r="F74" s="1681"/>
      <c r="G74" s="1681"/>
      <c r="H74" s="1682"/>
      <c r="I74" s="1681"/>
      <c r="J74" s="1681"/>
      <c r="K74" s="1681"/>
      <c r="L74" s="835"/>
      <c r="M74" s="1683"/>
      <c r="N74" s="1684"/>
      <c r="O74" s="1685"/>
      <c r="P74" s="1686">
        <v>11754447</v>
      </c>
      <c r="Q74" s="1687">
        <v>881791.87</v>
      </c>
      <c r="R74" s="1687">
        <v>1186742.75</v>
      </c>
      <c r="S74" s="833">
        <f t="shared" si="63"/>
        <v>2068534.62</v>
      </c>
      <c r="T74" s="1687">
        <v>587722.34</v>
      </c>
      <c r="U74" s="833">
        <f t="shared" si="64"/>
        <v>2656256.96</v>
      </c>
      <c r="V74" s="835">
        <f>W74-T74</f>
        <v>9098190.0399999991</v>
      </c>
      <c r="W74" s="834">
        <f t="shared" si="65"/>
        <v>9685912.379999999</v>
      </c>
      <c r="X74" s="1688"/>
      <c r="Y74" s="1684">
        <v>6633761</v>
      </c>
      <c r="Z74" s="1685">
        <v>43281</v>
      </c>
      <c r="AA74" s="832">
        <v>15802380</v>
      </c>
      <c r="AB74" s="832">
        <v>1106166.6000000001</v>
      </c>
      <c r="AC74" s="832">
        <v>1106166.6000000001</v>
      </c>
      <c r="AD74" s="832">
        <f t="shared" ref="AD74" si="78">AB74+AC74</f>
        <v>2212333.2000000002</v>
      </c>
      <c r="AE74" s="832">
        <v>790119</v>
      </c>
      <c r="AF74" s="832">
        <f t="shared" ref="AF74" si="79">AD74+AE74</f>
        <v>3002452.2</v>
      </c>
      <c r="AG74" s="797">
        <f t="shared" ref="AG74" si="80">AA74-AF74</f>
        <v>12799927.800000001</v>
      </c>
      <c r="AH74" s="797">
        <f t="shared" ref="AH74" si="81">AA74-AD74</f>
        <v>13590046.800000001</v>
      </c>
      <c r="AI74" s="1689">
        <f>AH74</f>
        <v>13590046.800000001</v>
      </c>
      <c r="AJ74" s="798" t="s">
        <v>295</v>
      </c>
      <c r="AK74" s="799">
        <v>43646</v>
      </c>
      <c r="AL74" s="585"/>
      <c r="AM74" s="585"/>
      <c r="AN74" s="585"/>
      <c r="AO74" s="585"/>
      <c r="AP74" s="585"/>
      <c r="AQ74" s="585"/>
      <c r="AR74" s="585"/>
      <c r="AS74" s="585"/>
      <c r="AT74" s="506">
        <f t="shared" si="1"/>
        <v>0</v>
      </c>
      <c r="AU74" s="592"/>
      <c r="AV74" s="2334"/>
      <c r="AW74" s="2355">
        <f t="shared" si="77"/>
        <v>27556827</v>
      </c>
      <c r="AX74" s="508">
        <f t="shared" si="72"/>
        <v>1987958.4700000002</v>
      </c>
      <c r="AY74" s="508">
        <f t="shared" si="73"/>
        <v>2292909.35</v>
      </c>
      <c r="AZ74" s="508">
        <f t="shared" si="73"/>
        <v>4280867.82</v>
      </c>
      <c r="BA74" s="508">
        <f t="shared" si="74"/>
        <v>1377841.3399999999</v>
      </c>
      <c r="BB74" s="508">
        <f t="shared" si="75"/>
        <v>5658709.1600000001</v>
      </c>
      <c r="BC74" s="508">
        <f t="shared" si="75"/>
        <v>21898117.84</v>
      </c>
      <c r="BD74" s="508">
        <f t="shared" si="76"/>
        <v>23275959.18</v>
      </c>
      <c r="BE74" s="975"/>
    </row>
    <row r="75" spans="1:57" s="1325" customFormat="1" ht="38.25" customHeight="1" thickBot="1" x14ac:dyDescent="0.3">
      <c r="A75" s="2285">
        <v>13</v>
      </c>
      <c r="B75" s="1695" t="s">
        <v>116</v>
      </c>
      <c r="C75" s="1696" t="s">
        <v>117</v>
      </c>
      <c r="D75" s="1308">
        <v>7081</v>
      </c>
      <c r="E75" s="1309"/>
      <c r="F75" s="1309"/>
      <c r="G75" s="1309"/>
      <c r="H75" s="1309"/>
      <c r="I75" s="1309"/>
      <c r="J75" s="1309"/>
      <c r="K75" s="1310"/>
      <c r="L75" s="1310"/>
      <c r="M75" s="1311"/>
      <c r="N75" s="1312"/>
      <c r="O75" s="1313"/>
      <c r="P75" s="1314">
        <v>15104005</v>
      </c>
      <c r="Q75" s="1314">
        <v>906240.3</v>
      </c>
      <c r="R75" s="1314">
        <v>906240.3</v>
      </c>
      <c r="S75" s="1314">
        <f>Q75+R75</f>
        <v>1812480.6</v>
      </c>
      <c r="T75" s="1314">
        <v>755200.25</v>
      </c>
      <c r="U75" s="1314">
        <f>Q75+R75+T75</f>
        <v>2567680.85</v>
      </c>
      <c r="V75" s="1315">
        <f>P75-U75</f>
        <v>12536324.15</v>
      </c>
      <c r="W75" s="1315">
        <f>P75-S75</f>
        <v>13291524.4</v>
      </c>
      <c r="X75" s="1697">
        <f>W75+W76</f>
        <v>19776534.850000001</v>
      </c>
      <c r="Y75" s="1316"/>
      <c r="Z75" s="1319"/>
      <c r="AA75" s="1698"/>
      <c r="AB75" s="1318"/>
      <c r="AC75" s="1318"/>
      <c r="AD75" s="1318"/>
      <c r="AE75" s="1318"/>
      <c r="AF75" s="1318"/>
      <c r="AG75" s="1318"/>
      <c r="AH75" s="1318"/>
      <c r="AI75" s="1318"/>
      <c r="AJ75" s="1317"/>
      <c r="AK75" s="1319"/>
      <c r="AL75" s="1320"/>
      <c r="AM75" s="1320"/>
      <c r="AN75" s="1320"/>
      <c r="AO75" s="1320"/>
      <c r="AP75" s="1320"/>
      <c r="AQ75" s="1320"/>
      <c r="AR75" s="1320"/>
      <c r="AS75" s="1320"/>
      <c r="AT75" s="1321">
        <f t="shared" ref="AT75:AT116" si="82">AS75</f>
        <v>0</v>
      </c>
      <c r="AU75" s="1322"/>
      <c r="AV75" s="1329"/>
      <c r="AW75" s="2356">
        <f t="shared" si="77"/>
        <v>15104005</v>
      </c>
      <c r="AX75" s="1323">
        <f t="shared" si="72"/>
        <v>906240.3</v>
      </c>
      <c r="AY75" s="1323">
        <f t="shared" si="73"/>
        <v>906240.3</v>
      </c>
      <c r="AZ75" s="1323">
        <f t="shared" si="73"/>
        <v>1812480.6</v>
      </c>
      <c r="BA75" s="1323">
        <f t="shared" si="74"/>
        <v>755200.25</v>
      </c>
      <c r="BB75" s="1323">
        <f t="shared" si="75"/>
        <v>2567680.85</v>
      </c>
      <c r="BC75" s="1323">
        <f t="shared" si="75"/>
        <v>12536324.15</v>
      </c>
      <c r="BD75" s="1323">
        <f t="shared" si="76"/>
        <v>13291524.4</v>
      </c>
      <c r="BE75" s="1324">
        <f>BD75+BD76+BD77+BD78</f>
        <v>29203933.940000001</v>
      </c>
    </row>
    <row r="76" spans="1:57" s="1325" customFormat="1" ht="38.25" customHeight="1" thickBot="1" x14ac:dyDescent="0.3">
      <c r="A76" s="1307"/>
      <c r="B76" s="1695" t="s">
        <v>116</v>
      </c>
      <c r="C76" s="1699" t="s">
        <v>151</v>
      </c>
      <c r="D76" s="1308">
        <v>7081</v>
      </c>
      <c r="E76" s="1309"/>
      <c r="F76" s="1309"/>
      <c r="G76" s="1309"/>
      <c r="H76" s="1309"/>
      <c r="I76" s="1309"/>
      <c r="J76" s="1309"/>
      <c r="K76" s="1310"/>
      <c r="L76" s="1310"/>
      <c r="M76" s="1311"/>
      <c r="N76" s="1312"/>
      <c r="O76" s="1313"/>
      <c r="P76" s="1314">
        <v>7454035</v>
      </c>
      <c r="Q76" s="1314">
        <v>521782.45</v>
      </c>
      <c r="R76" s="1314">
        <v>447242.1</v>
      </c>
      <c r="S76" s="1314">
        <f>Q76+R76</f>
        <v>969024.55</v>
      </c>
      <c r="T76" s="1314">
        <v>372701.75</v>
      </c>
      <c r="U76" s="1314">
        <f>Q76+R76+T76</f>
        <v>1341726.3</v>
      </c>
      <c r="V76" s="1315">
        <f>P76-U76</f>
        <v>6112308.7000000002</v>
      </c>
      <c r="W76" s="1315">
        <f>P76-S76</f>
        <v>6485010.4500000002</v>
      </c>
      <c r="X76" s="1700"/>
      <c r="Y76" s="1316"/>
      <c r="Z76" s="1319"/>
      <c r="AA76" s="1701"/>
      <c r="AB76" s="1328"/>
      <c r="AC76" s="1328"/>
      <c r="AD76" s="1328"/>
      <c r="AE76" s="1328"/>
      <c r="AF76" s="1328"/>
      <c r="AG76" s="1328"/>
      <c r="AH76" s="1328"/>
      <c r="AI76" s="1328"/>
      <c r="AJ76" s="1322"/>
      <c r="AK76" s="1329"/>
      <c r="AL76" s="1320"/>
      <c r="AM76" s="1320"/>
      <c r="AN76" s="1320"/>
      <c r="AO76" s="1320"/>
      <c r="AP76" s="1320"/>
      <c r="AQ76" s="1320"/>
      <c r="AR76" s="1320"/>
      <c r="AS76" s="1320"/>
      <c r="AT76" s="1321">
        <f t="shared" si="82"/>
        <v>0</v>
      </c>
      <c r="AU76" s="1322"/>
      <c r="AV76" s="1329"/>
      <c r="AW76" s="2356">
        <f t="shared" si="77"/>
        <v>7454035</v>
      </c>
      <c r="AX76" s="1323">
        <f t="shared" si="72"/>
        <v>521782.45</v>
      </c>
      <c r="AY76" s="1323">
        <f t="shared" si="73"/>
        <v>447242.1</v>
      </c>
      <c r="AZ76" s="1323">
        <f t="shared" si="73"/>
        <v>969024.55</v>
      </c>
      <c r="BA76" s="1323">
        <f t="shared" si="74"/>
        <v>372701.75</v>
      </c>
      <c r="BB76" s="1323">
        <f t="shared" si="75"/>
        <v>1341726.3</v>
      </c>
      <c r="BC76" s="1323">
        <f t="shared" si="75"/>
        <v>6112308.7000000002</v>
      </c>
      <c r="BD76" s="1323">
        <f t="shared" si="76"/>
        <v>6485010.4500000002</v>
      </c>
      <c r="BE76" s="1330"/>
    </row>
    <row r="77" spans="1:57" s="1325" customFormat="1" ht="38.25" customHeight="1" thickBot="1" x14ac:dyDescent="0.3">
      <c r="A77" s="1307"/>
      <c r="B77" s="1695" t="s">
        <v>116</v>
      </c>
      <c r="C77" s="1699" t="s">
        <v>191</v>
      </c>
      <c r="D77" s="1308">
        <v>7081</v>
      </c>
      <c r="E77" s="1309"/>
      <c r="F77" s="1309"/>
      <c r="G77" s="1309"/>
      <c r="H77" s="1309"/>
      <c r="I77" s="1309"/>
      <c r="J77" s="1309"/>
      <c r="K77" s="1310"/>
      <c r="L77" s="1310"/>
      <c r="M77" s="1311"/>
      <c r="N77" s="1312"/>
      <c r="O77" s="1313"/>
      <c r="P77" s="1314"/>
      <c r="Q77" s="1314"/>
      <c r="R77" s="1314"/>
      <c r="S77" s="1314"/>
      <c r="T77" s="1314"/>
      <c r="U77" s="1314"/>
      <c r="V77" s="1315"/>
      <c r="W77" s="1315"/>
      <c r="X77" s="1332"/>
      <c r="Y77" s="1316"/>
      <c r="Z77" s="1319"/>
      <c r="AA77" s="1702">
        <v>5159158.9000000004</v>
      </c>
      <c r="AB77" s="1320">
        <v>361141.12</v>
      </c>
      <c r="AC77" s="1320">
        <v>309549.53000000003</v>
      </c>
      <c r="AD77" s="1320">
        <f>AB77+AC77</f>
        <v>670690.65</v>
      </c>
      <c r="AE77" s="1320">
        <v>257957.95</v>
      </c>
      <c r="AF77" s="1320">
        <f>AD77+AE77</f>
        <v>928648.60000000009</v>
      </c>
      <c r="AG77" s="1320">
        <f>AA77-AF77</f>
        <v>4230510.3000000007</v>
      </c>
      <c r="AH77" s="1320">
        <f>AA77-AD77</f>
        <v>4488468.25</v>
      </c>
      <c r="AI77" s="1320">
        <f>AH77</f>
        <v>4488468.25</v>
      </c>
      <c r="AJ77" s="1328">
        <v>8865103</v>
      </c>
      <c r="AK77" s="1329" t="s">
        <v>192</v>
      </c>
      <c r="AL77" s="1320"/>
      <c r="AM77" s="1320"/>
      <c r="AN77" s="1320"/>
      <c r="AO77" s="1320"/>
      <c r="AP77" s="1320"/>
      <c r="AQ77" s="1320"/>
      <c r="AR77" s="1320"/>
      <c r="AS77" s="1320"/>
      <c r="AT77" s="1321">
        <f t="shared" si="82"/>
        <v>0</v>
      </c>
      <c r="AU77" s="1322"/>
      <c r="AV77" s="1329"/>
      <c r="AW77" s="2356">
        <f t="shared" si="77"/>
        <v>5159158.9000000004</v>
      </c>
      <c r="AX77" s="1323">
        <f t="shared" si="72"/>
        <v>361141.12</v>
      </c>
      <c r="AY77" s="1323">
        <f t="shared" si="73"/>
        <v>309549.53000000003</v>
      </c>
      <c r="AZ77" s="1323">
        <f t="shared" si="73"/>
        <v>670690.65</v>
      </c>
      <c r="BA77" s="1323">
        <f t="shared" si="74"/>
        <v>257957.95</v>
      </c>
      <c r="BB77" s="1323">
        <f t="shared" si="75"/>
        <v>928648.60000000009</v>
      </c>
      <c r="BC77" s="1323">
        <f t="shared" si="75"/>
        <v>4230510.3000000007</v>
      </c>
      <c r="BD77" s="1323">
        <f t="shared" si="76"/>
        <v>4488468.25</v>
      </c>
      <c r="BE77" s="1330"/>
    </row>
    <row r="78" spans="1:57" s="1325" customFormat="1" ht="38.25" customHeight="1" thickBot="1" x14ac:dyDescent="0.3">
      <c r="A78" s="1331"/>
      <c r="B78" s="1695" t="s">
        <v>116</v>
      </c>
      <c r="C78" s="1699" t="s">
        <v>305</v>
      </c>
      <c r="D78" s="1308">
        <v>7081</v>
      </c>
      <c r="E78" s="1309"/>
      <c r="F78" s="1309"/>
      <c r="G78" s="1309"/>
      <c r="H78" s="1309"/>
      <c r="I78" s="1309"/>
      <c r="J78" s="1309"/>
      <c r="K78" s="1310"/>
      <c r="L78" s="1310"/>
      <c r="M78" s="1311"/>
      <c r="N78" s="1312"/>
      <c r="O78" s="1313"/>
      <c r="P78" s="1314"/>
      <c r="Q78" s="1314"/>
      <c r="R78" s="1314"/>
      <c r="S78" s="1314"/>
      <c r="T78" s="1314"/>
      <c r="U78" s="1314"/>
      <c r="V78" s="1315"/>
      <c r="W78" s="1315"/>
      <c r="X78" s="1332"/>
      <c r="Y78" s="1316"/>
      <c r="Z78" s="1319"/>
      <c r="AA78" s="1309">
        <v>5676932</v>
      </c>
      <c r="AB78" s="1309">
        <v>397385.24</v>
      </c>
      <c r="AC78" s="1309">
        <v>340615.92</v>
      </c>
      <c r="AD78" s="1309">
        <f t="shared" ref="AD78" si="83">AB78+AC78</f>
        <v>738001.15999999992</v>
      </c>
      <c r="AE78" s="1309">
        <v>283846.59999999998</v>
      </c>
      <c r="AF78" s="1309">
        <f t="shared" ref="AF78" si="84">AD78+AE78</f>
        <v>1021847.7599999999</v>
      </c>
      <c r="AG78" s="1327">
        <f t="shared" ref="AG78" si="85">AA78-AF78</f>
        <v>4655084.24</v>
      </c>
      <c r="AH78" s="1310">
        <f t="shared" ref="AH78" si="86">AA78-AD78</f>
        <v>4938930.84</v>
      </c>
      <c r="AI78" s="1320">
        <f>AH78</f>
        <v>4938930.84</v>
      </c>
      <c r="AJ78" s="1703" t="s">
        <v>306</v>
      </c>
      <c r="AK78" s="1704">
        <v>43646</v>
      </c>
      <c r="AL78" s="1326"/>
      <c r="AM78" s="1326"/>
      <c r="AN78" s="1326"/>
      <c r="AO78" s="1326"/>
      <c r="AP78" s="1326"/>
      <c r="AQ78" s="1326"/>
      <c r="AR78" s="1326"/>
      <c r="AS78" s="1326"/>
      <c r="AT78" s="1321">
        <f t="shared" si="82"/>
        <v>0</v>
      </c>
      <c r="AU78" s="1333"/>
      <c r="AV78" s="1704"/>
      <c r="AW78" s="2356">
        <f t="shared" si="77"/>
        <v>5676932</v>
      </c>
      <c r="AX78" s="1323">
        <f t="shared" si="72"/>
        <v>397385.24</v>
      </c>
      <c r="AY78" s="1323">
        <f t="shared" si="73"/>
        <v>340615.92</v>
      </c>
      <c r="AZ78" s="1323">
        <f t="shared" si="73"/>
        <v>738001.15999999992</v>
      </c>
      <c r="BA78" s="1323">
        <f t="shared" si="74"/>
        <v>283846.59999999998</v>
      </c>
      <c r="BB78" s="1323">
        <f t="shared" si="75"/>
        <v>1021847.7599999999</v>
      </c>
      <c r="BC78" s="1323">
        <f t="shared" si="75"/>
        <v>4655084.24</v>
      </c>
      <c r="BD78" s="1323">
        <f t="shared" si="76"/>
        <v>4938930.84</v>
      </c>
      <c r="BE78" s="1334"/>
    </row>
    <row r="79" spans="1:57" s="657" customFormat="1" ht="32.25" customHeight="1" thickBot="1" x14ac:dyDescent="0.3">
      <c r="A79" s="2286">
        <v>14</v>
      </c>
      <c r="B79" s="640" t="s">
        <v>14</v>
      </c>
      <c r="C79" s="641" t="s">
        <v>84</v>
      </c>
      <c r="D79" s="642" t="s">
        <v>83</v>
      </c>
      <c r="E79" s="643"/>
      <c r="F79" s="643"/>
      <c r="G79" s="643"/>
      <c r="H79" s="643"/>
      <c r="I79" s="643"/>
      <c r="J79" s="643"/>
      <c r="K79" s="644"/>
      <c r="L79" s="644"/>
      <c r="M79" s="645"/>
      <c r="N79" s="646"/>
      <c r="O79" s="647"/>
      <c r="P79" s="648">
        <v>9111608.3800000008</v>
      </c>
      <c r="Q79" s="648">
        <f>P79*6%</f>
        <v>546696.50280000002</v>
      </c>
      <c r="R79" s="648">
        <v>637812.59</v>
      </c>
      <c r="S79" s="648">
        <f>Q79+R79</f>
        <v>1184509.0928</v>
      </c>
      <c r="T79" s="648">
        <f>P79*5%</f>
        <v>455580.41900000005</v>
      </c>
      <c r="U79" s="648">
        <f>Q79+R79+T79</f>
        <v>1640089.5118</v>
      </c>
      <c r="V79" s="649">
        <f>P79-U79</f>
        <v>7471518.8682000004</v>
      </c>
      <c r="W79" s="649">
        <f>P79-S79</f>
        <v>7927099.2872000011</v>
      </c>
      <c r="X79" s="988">
        <f>W79+W80+W81+W82+W83</f>
        <v>40215326.837200001</v>
      </c>
      <c r="Y79" s="650">
        <v>2875684</v>
      </c>
      <c r="Z79" s="651">
        <v>43184</v>
      </c>
      <c r="AA79" s="652"/>
      <c r="AB79" s="652"/>
      <c r="AC79" s="652"/>
      <c r="AD79" s="652"/>
      <c r="AE79" s="652"/>
      <c r="AF79" s="652"/>
      <c r="AG79" s="652"/>
      <c r="AH79" s="652"/>
      <c r="AI79" s="652"/>
      <c r="AJ79" s="651"/>
      <c r="AK79" s="653"/>
      <c r="AL79" s="654"/>
      <c r="AM79" s="654"/>
      <c r="AN79" s="654"/>
      <c r="AO79" s="654"/>
      <c r="AP79" s="654"/>
      <c r="AQ79" s="654"/>
      <c r="AR79" s="654"/>
      <c r="AS79" s="654"/>
      <c r="AT79" s="655">
        <f t="shared" si="82"/>
        <v>0</v>
      </c>
      <c r="AU79" s="656"/>
      <c r="AV79" s="670"/>
      <c r="AW79" s="2357">
        <f t="shared" si="77"/>
        <v>9111608.3800000008</v>
      </c>
      <c r="AX79" s="1336">
        <f t="shared" si="72"/>
        <v>546696.50280000002</v>
      </c>
      <c r="AY79" s="1336">
        <f t="shared" si="73"/>
        <v>637812.59</v>
      </c>
      <c r="AZ79" s="1336">
        <f t="shared" si="73"/>
        <v>1184509.0928</v>
      </c>
      <c r="BA79" s="1336">
        <f t="shared" si="74"/>
        <v>455580.41900000005</v>
      </c>
      <c r="BB79" s="1336">
        <f t="shared" si="75"/>
        <v>1640089.5118</v>
      </c>
      <c r="BC79" s="1336">
        <f t="shared" si="75"/>
        <v>7471518.8682000004</v>
      </c>
      <c r="BD79" s="1336">
        <f t="shared" si="76"/>
        <v>7927099.2872000011</v>
      </c>
      <c r="BE79" s="946">
        <f>BD79+BD80+BD81+BD82+BD83+BD84+BD85+BD86+BD87</f>
        <v>53132157.597199999</v>
      </c>
    </row>
    <row r="80" spans="1:57" s="657" customFormat="1" ht="32.25" customHeight="1" thickBot="1" x14ac:dyDescent="0.3">
      <c r="A80" s="1335"/>
      <c r="B80" s="658" t="s">
        <v>14</v>
      </c>
      <c r="C80" s="659" t="s">
        <v>99</v>
      </c>
      <c r="D80" s="660">
        <v>7081</v>
      </c>
      <c r="E80" s="661"/>
      <c r="F80" s="661"/>
      <c r="G80" s="661"/>
      <c r="H80" s="661"/>
      <c r="I80" s="661"/>
      <c r="J80" s="661"/>
      <c r="K80" s="662"/>
      <c r="L80" s="662"/>
      <c r="M80" s="663"/>
      <c r="N80" s="664"/>
      <c r="O80" s="665"/>
      <c r="P80" s="666">
        <v>10207719.67</v>
      </c>
      <c r="Q80" s="666">
        <v>612463.18000000005</v>
      </c>
      <c r="R80" s="666">
        <v>714540.38</v>
      </c>
      <c r="S80" s="666">
        <f>Q80+R80</f>
        <v>1327003.56</v>
      </c>
      <c r="T80" s="666">
        <v>510385.98</v>
      </c>
      <c r="U80" s="666">
        <f>Q80+R80+T80</f>
        <v>1837389.54</v>
      </c>
      <c r="V80" s="667">
        <f>P80-U80</f>
        <v>8370330.1299999999</v>
      </c>
      <c r="W80" s="667">
        <f>P80-S80</f>
        <v>8880716.1099999994</v>
      </c>
      <c r="X80" s="989"/>
      <c r="Y80" s="668">
        <v>2875750</v>
      </c>
      <c r="Z80" s="656">
        <v>43191</v>
      </c>
      <c r="AA80" s="669"/>
      <c r="AB80" s="669"/>
      <c r="AC80" s="669"/>
      <c r="AD80" s="669"/>
      <c r="AE80" s="669"/>
      <c r="AF80" s="669"/>
      <c r="AG80" s="669"/>
      <c r="AH80" s="669"/>
      <c r="AI80" s="669"/>
      <c r="AJ80" s="656"/>
      <c r="AK80" s="670"/>
      <c r="AL80" s="654"/>
      <c r="AM80" s="654"/>
      <c r="AN80" s="654"/>
      <c r="AO80" s="654"/>
      <c r="AP80" s="654"/>
      <c r="AQ80" s="654"/>
      <c r="AR80" s="654"/>
      <c r="AS80" s="654"/>
      <c r="AT80" s="655">
        <f t="shared" si="82"/>
        <v>0</v>
      </c>
      <c r="AU80" s="656"/>
      <c r="AV80" s="670"/>
      <c r="AW80" s="2357">
        <f t="shared" si="77"/>
        <v>10207719.67</v>
      </c>
      <c r="AX80" s="1336">
        <f t="shared" si="72"/>
        <v>612463.18000000005</v>
      </c>
      <c r="AY80" s="1336">
        <f t="shared" si="73"/>
        <v>714540.38</v>
      </c>
      <c r="AZ80" s="1336">
        <f t="shared" si="73"/>
        <v>1327003.56</v>
      </c>
      <c r="BA80" s="1336">
        <f t="shared" si="74"/>
        <v>510385.98</v>
      </c>
      <c r="BB80" s="1336">
        <f t="shared" si="75"/>
        <v>1837389.54</v>
      </c>
      <c r="BC80" s="1336">
        <f t="shared" si="75"/>
        <v>8370330.1299999999</v>
      </c>
      <c r="BD80" s="1336">
        <f t="shared" si="76"/>
        <v>8880716.1099999994</v>
      </c>
      <c r="BE80" s="947"/>
    </row>
    <row r="81" spans="1:57" s="657" customFormat="1" ht="32.25" customHeight="1" thickBot="1" x14ac:dyDescent="0.3">
      <c r="A81" s="1335"/>
      <c r="B81" s="658" t="s">
        <v>14</v>
      </c>
      <c r="C81" s="659" t="s">
        <v>118</v>
      </c>
      <c r="D81" s="660">
        <v>7081</v>
      </c>
      <c r="E81" s="661"/>
      <c r="F81" s="661"/>
      <c r="G81" s="661"/>
      <c r="H81" s="661"/>
      <c r="I81" s="661"/>
      <c r="J81" s="661"/>
      <c r="K81" s="662"/>
      <c r="L81" s="662"/>
      <c r="M81" s="663"/>
      <c r="N81" s="664"/>
      <c r="O81" s="665"/>
      <c r="P81" s="666">
        <v>7949617</v>
      </c>
      <c r="Q81" s="666">
        <v>476977.02</v>
      </c>
      <c r="R81" s="666">
        <v>556473.18999999994</v>
      </c>
      <c r="S81" s="666">
        <f>Q81+R81</f>
        <v>1033450.21</v>
      </c>
      <c r="T81" s="666">
        <v>397480.85</v>
      </c>
      <c r="U81" s="666">
        <f>Q81+R81+T81</f>
        <v>1430931.06</v>
      </c>
      <c r="V81" s="667">
        <f>P81-U81</f>
        <v>6518685.9399999995</v>
      </c>
      <c r="W81" s="667">
        <f>P81-S81</f>
        <v>6916166.79</v>
      </c>
      <c r="X81" s="989"/>
      <c r="Y81" s="668"/>
      <c r="Z81" s="656"/>
      <c r="AA81" s="669"/>
      <c r="AB81" s="669"/>
      <c r="AC81" s="669"/>
      <c r="AD81" s="669"/>
      <c r="AE81" s="669"/>
      <c r="AF81" s="669"/>
      <c r="AG81" s="669"/>
      <c r="AH81" s="669"/>
      <c r="AI81" s="669"/>
      <c r="AJ81" s="656"/>
      <c r="AK81" s="670"/>
      <c r="AL81" s="654"/>
      <c r="AM81" s="654"/>
      <c r="AN81" s="654"/>
      <c r="AO81" s="654"/>
      <c r="AP81" s="654"/>
      <c r="AQ81" s="654"/>
      <c r="AR81" s="654"/>
      <c r="AS81" s="654"/>
      <c r="AT81" s="655">
        <f t="shared" si="82"/>
        <v>0</v>
      </c>
      <c r="AU81" s="656"/>
      <c r="AV81" s="670"/>
      <c r="AW81" s="2357">
        <f t="shared" si="77"/>
        <v>7949617</v>
      </c>
      <c r="AX81" s="1336">
        <f t="shared" si="72"/>
        <v>476977.02</v>
      </c>
      <c r="AY81" s="1336">
        <f t="shared" si="73"/>
        <v>556473.18999999994</v>
      </c>
      <c r="AZ81" s="1336">
        <f t="shared" si="73"/>
        <v>1033450.21</v>
      </c>
      <c r="BA81" s="1336">
        <f t="shared" si="74"/>
        <v>397480.85</v>
      </c>
      <c r="BB81" s="1336">
        <f t="shared" si="75"/>
        <v>1430931.06</v>
      </c>
      <c r="BC81" s="1336">
        <f t="shared" si="75"/>
        <v>6518685.9399999995</v>
      </c>
      <c r="BD81" s="1336">
        <f t="shared" si="76"/>
        <v>6916166.79</v>
      </c>
      <c r="BE81" s="947"/>
    </row>
    <row r="82" spans="1:57" s="657" customFormat="1" ht="32.25" customHeight="1" thickBot="1" x14ac:dyDescent="0.3">
      <c r="A82" s="1335"/>
      <c r="B82" s="658" t="s">
        <v>14</v>
      </c>
      <c r="C82" s="659" t="s">
        <v>119</v>
      </c>
      <c r="D82" s="660">
        <v>7081</v>
      </c>
      <c r="E82" s="661"/>
      <c r="F82" s="661"/>
      <c r="G82" s="661"/>
      <c r="H82" s="661"/>
      <c r="I82" s="661"/>
      <c r="J82" s="661"/>
      <c r="K82" s="662"/>
      <c r="L82" s="662"/>
      <c r="M82" s="663"/>
      <c r="N82" s="664"/>
      <c r="O82" s="665"/>
      <c r="P82" s="666">
        <v>6079271.6900000004</v>
      </c>
      <c r="Q82" s="666">
        <v>364756.3</v>
      </c>
      <c r="R82" s="666">
        <v>425549.02</v>
      </c>
      <c r="S82" s="666">
        <f>Q82+R82</f>
        <v>790305.32000000007</v>
      </c>
      <c r="T82" s="666">
        <v>303963.58</v>
      </c>
      <c r="U82" s="666">
        <f>Q82+R82+T82</f>
        <v>1094268.9000000001</v>
      </c>
      <c r="V82" s="667">
        <f>P82-U82</f>
        <v>4985002.79</v>
      </c>
      <c r="W82" s="667">
        <f>P82-S82</f>
        <v>5288966.37</v>
      </c>
      <c r="X82" s="989"/>
      <c r="Y82" s="668"/>
      <c r="Z82" s="656"/>
      <c r="AA82" s="669"/>
      <c r="AB82" s="669"/>
      <c r="AC82" s="669"/>
      <c r="AD82" s="669"/>
      <c r="AE82" s="669"/>
      <c r="AF82" s="669"/>
      <c r="AG82" s="669"/>
      <c r="AH82" s="669"/>
      <c r="AI82" s="669"/>
      <c r="AJ82" s="656"/>
      <c r="AK82" s="670"/>
      <c r="AL82" s="654"/>
      <c r="AM82" s="654"/>
      <c r="AN82" s="654"/>
      <c r="AO82" s="654"/>
      <c r="AP82" s="654"/>
      <c r="AQ82" s="654"/>
      <c r="AR82" s="654"/>
      <c r="AS82" s="654"/>
      <c r="AT82" s="655">
        <f t="shared" si="82"/>
        <v>0</v>
      </c>
      <c r="AU82" s="656"/>
      <c r="AV82" s="670"/>
      <c r="AW82" s="2357">
        <f t="shared" si="77"/>
        <v>6079271.6900000004</v>
      </c>
      <c r="AX82" s="1336">
        <f t="shared" si="72"/>
        <v>364756.3</v>
      </c>
      <c r="AY82" s="1336">
        <f t="shared" si="73"/>
        <v>425549.02</v>
      </c>
      <c r="AZ82" s="1336">
        <f t="shared" si="73"/>
        <v>790305.32000000007</v>
      </c>
      <c r="BA82" s="1336">
        <f t="shared" si="74"/>
        <v>303963.58</v>
      </c>
      <c r="BB82" s="1336">
        <f t="shared" si="75"/>
        <v>1094268.9000000001</v>
      </c>
      <c r="BC82" s="1336">
        <f t="shared" si="75"/>
        <v>4985002.79</v>
      </c>
      <c r="BD82" s="1336">
        <f t="shared" si="76"/>
        <v>5288966.37</v>
      </c>
      <c r="BE82" s="947"/>
    </row>
    <row r="83" spans="1:57" s="657" customFormat="1" ht="32.25" customHeight="1" thickBot="1" x14ac:dyDescent="0.3">
      <c r="A83" s="1335"/>
      <c r="B83" s="658" t="s">
        <v>14</v>
      </c>
      <c r="C83" s="659" t="s">
        <v>148</v>
      </c>
      <c r="D83" s="660">
        <v>7081</v>
      </c>
      <c r="E83" s="661"/>
      <c r="F83" s="661"/>
      <c r="G83" s="661"/>
      <c r="H83" s="661"/>
      <c r="I83" s="661"/>
      <c r="J83" s="661"/>
      <c r="K83" s="662"/>
      <c r="L83" s="662"/>
      <c r="M83" s="663"/>
      <c r="N83" s="664"/>
      <c r="O83" s="665"/>
      <c r="P83" s="666">
        <v>13026021.26</v>
      </c>
      <c r="Q83" s="666">
        <v>911821.49</v>
      </c>
      <c r="R83" s="666">
        <v>911821.49</v>
      </c>
      <c r="S83" s="666">
        <f>Q83+R83</f>
        <v>1823642.98</v>
      </c>
      <c r="T83" s="666">
        <v>651301.06000000006</v>
      </c>
      <c r="U83" s="666">
        <f>Q83+R83+T83</f>
        <v>2474944.04</v>
      </c>
      <c r="V83" s="667">
        <f>P83-U83</f>
        <v>10551077.219999999</v>
      </c>
      <c r="W83" s="667">
        <f>P83-S83</f>
        <v>11202378.279999999</v>
      </c>
      <c r="X83" s="989"/>
      <c r="Y83" s="668">
        <v>6633785</v>
      </c>
      <c r="Z83" s="656">
        <v>43281</v>
      </c>
      <c r="AA83" s="669"/>
      <c r="AB83" s="669"/>
      <c r="AC83" s="669"/>
      <c r="AD83" s="669"/>
      <c r="AE83" s="669"/>
      <c r="AF83" s="669"/>
      <c r="AG83" s="669"/>
      <c r="AH83" s="669"/>
      <c r="AI83" s="669"/>
      <c r="AJ83" s="656"/>
      <c r="AK83" s="670"/>
      <c r="AL83" s="654"/>
      <c r="AM83" s="654"/>
      <c r="AN83" s="654"/>
      <c r="AO83" s="654"/>
      <c r="AP83" s="654"/>
      <c r="AQ83" s="654"/>
      <c r="AR83" s="654"/>
      <c r="AS83" s="654"/>
      <c r="AT83" s="655">
        <f t="shared" si="82"/>
        <v>0</v>
      </c>
      <c r="AU83" s="656"/>
      <c r="AV83" s="670"/>
      <c r="AW83" s="2357">
        <f t="shared" si="77"/>
        <v>13026021.26</v>
      </c>
      <c r="AX83" s="1336">
        <f t="shared" si="72"/>
        <v>911821.49</v>
      </c>
      <c r="AY83" s="1336">
        <f t="shared" si="73"/>
        <v>911821.49</v>
      </c>
      <c r="AZ83" s="1336">
        <f t="shared" si="73"/>
        <v>1823642.98</v>
      </c>
      <c r="BA83" s="1336">
        <f t="shared" si="74"/>
        <v>651301.06000000006</v>
      </c>
      <c r="BB83" s="1336">
        <f t="shared" si="75"/>
        <v>2474944.04</v>
      </c>
      <c r="BC83" s="1336">
        <f t="shared" si="75"/>
        <v>10551077.219999999</v>
      </c>
      <c r="BD83" s="1336">
        <f t="shared" si="76"/>
        <v>11202378.279999999</v>
      </c>
      <c r="BE83" s="947"/>
    </row>
    <row r="84" spans="1:57" s="657" customFormat="1" ht="32.25" customHeight="1" thickBot="1" x14ac:dyDescent="0.3">
      <c r="A84" s="1335"/>
      <c r="B84" s="658" t="s">
        <v>14</v>
      </c>
      <c r="C84" s="659" t="s">
        <v>174</v>
      </c>
      <c r="D84" s="660">
        <v>7081</v>
      </c>
      <c r="E84" s="661"/>
      <c r="F84" s="661"/>
      <c r="G84" s="661"/>
      <c r="H84" s="661"/>
      <c r="I84" s="661"/>
      <c r="J84" s="661"/>
      <c r="K84" s="662"/>
      <c r="L84" s="662"/>
      <c r="M84" s="663"/>
      <c r="N84" s="664"/>
      <c r="O84" s="665"/>
      <c r="P84" s="666"/>
      <c r="Q84" s="666"/>
      <c r="R84" s="666"/>
      <c r="S84" s="666"/>
      <c r="T84" s="666"/>
      <c r="U84" s="666"/>
      <c r="V84" s="667"/>
      <c r="W84" s="667"/>
      <c r="X84" s="671"/>
      <c r="Y84" s="668"/>
      <c r="Z84" s="656"/>
      <c r="AA84" s="669">
        <v>5353824</v>
      </c>
      <c r="AB84" s="669">
        <v>374767.68</v>
      </c>
      <c r="AC84" s="669">
        <v>374767.68</v>
      </c>
      <c r="AD84" s="669">
        <f>AB84+AC84</f>
        <v>749535.36</v>
      </c>
      <c r="AE84" s="669">
        <v>267691.2</v>
      </c>
      <c r="AF84" s="669">
        <f>AD84+AE84</f>
        <v>1017226.56</v>
      </c>
      <c r="AG84" s="669">
        <f>AA84-AF84</f>
        <v>4336597.4399999995</v>
      </c>
      <c r="AH84" s="669">
        <f>AA84-AD84</f>
        <v>4604288.6399999997</v>
      </c>
      <c r="AI84" s="669">
        <f>AH84</f>
        <v>4604288.6399999997</v>
      </c>
      <c r="AJ84" s="656">
        <v>263783</v>
      </c>
      <c r="AK84" s="670" t="s">
        <v>175</v>
      </c>
      <c r="AL84" s="654"/>
      <c r="AM84" s="654"/>
      <c r="AN84" s="654"/>
      <c r="AO84" s="654"/>
      <c r="AP84" s="654"/>
      <c r="AQ84" s="654"/>
      <c r="AR84" s="654"/>
      <c r="AS84" s="654"/>
      <c r="AT84" s="655">
        <f t="shared" si="82"/>
        <v>0</v>
      </c>
      <c r="AU84" s="656"/>
      <c r="AV84" s="670"/>
      <c r="AW84" s="2357">
        <f t="shared" si="77"/>
        <v>5353824</v>
      </c>
      <c r="AX84" s="1336">
        <f t="shared" si="72"/>
        <v>374767.68</v>
      </c>
      <c r="AY84" s="1336">
        <f t="shared" si="73"/>
        <v>374767.68</v>
      </c>
      <c r="AZ84" s="1336">
        <f t="shared" si="73"/>
        <v>749535.36</v>
      </c>
      <c r="BA84" s="1336">
        <f t="shared" si="74"/>
        <v>267691.2</v>
      </c>
      <c r="BB84" s="1336">
        <f t="shared" si="75"/>
        <v>1017226.56</v>
      </c>
      <c r="BC84" s="1336">
        <f t="shared" si="75"/>
        <v>4336597.4399999995</v>
      </c>
      <c r="BD84" s="1336">
        <f t="shared" si="76"/>
        <v>4604288.6399999997</v>
      </c>
      <c r="BE84" s="947"/>
    </row>
    <row r="85" spans="1:57" s="657" customFormat="1" ht="32.25" customHeight="1" thickBot="1" x14ac:dyDescent="0.3">
      <c r="A85" s="1335"/>
      <c r="B85" s="658" t="s">
        <v>14</v>
      </c>
      <c r="C85" s="659" t="s">
        <v>236</v>
      </c>
      <c r="D85" s="660">
        <v>7081</v>
      </c>
      <c r="E85" s="661"/>
      <c r="F85" s="661"/>
      <c r="G85" s="661"/>
      <c r="H85" s="661"/>
      <c r="I85" s="661"/>
      <c r="J85" s="661"/>
      <c r="K85" s="662"/>
      <c r="L85" s="662"/>
      <c r="M85" s="663"/>
      <c r="N85" s="664"/>
      <c r="O85" s="665"/>
      <c r="P85" s="666"/>
      <c r="Q85" s="666"/>
      <c r="R85" s="666"/>
      <c r="S85" s="666"/>
      <c r="T85" s="666"/>
      <c r="U85" s="666"/>
      <c r="V85" s="667"/>
      <c r="W85" s="667"/>
      <c r="X85" s="671"/>
      <c r="Y85" s="668"/>
      <c r="Z85" s="656"/>
      <c r="AA85" s="669">
        <v>3478937</v>
      </c>
      <c r="AB85" s="669">
        <v>243525.59</v>
      </c>
      <c r="AC85" s="669">
        <v>243525.59</v>
      </c>
      <c r="AD85" s="669">
        <f>AB85+AC85</f>
        <v>487051.18</v>
      </c>
      <c r="AE85" s="669">
        <v>173946.85</v>
      </c>
      <c r="AF85" s="669">
        <f>AD85+AE85</f>
        <v>660998.03</v>
      </c>
      <c r="AG85" s="669">
        <f>AA85-AF85</f>
        <v>2817938.9699999997</v>
      </c>
      <c r="AH85" s="669">
        <f>AA85-AD85</f>
        <v>2991885.82</v>
      </c>
      <c r="AI85" s="669">
        <f>AH85</f>
        <v>2991885.82</v>
      </c>
      <c r="AJ85" s="669">
        <v>8865198</v>
      </c>
      <c r="AK85" s="670">
        <v>43562</v>
      </c>
      <c r="AL85" s="654"/>
      <c r="AM85" s="654"/>
      <c r="AN85" s="654"/>
      <c r="AO85" s="654"/>
      <c r="AP85" s="654"/>
      <c r="AQ85" s="654"/>
      <c r="AR85" s="654"/>
      <c r="AS85" s="654"/>
      <c r="AT85" s="655">
        <f t="shared" si="82"/>
        <v>0</v>
      </c>
      <c r="AU85" s="656"/>
      <c r="AV85" s="670"/>
      <c r="AW85" s="2357">
        <f t="shared" si="77"/>
        <v>3478937</v>
      </c>
      <c r="AX85" s="1336">
        <f t="shared" si="72"/>
        <v>243525.59</v>
      </c>
      <c r="AY85" s="1336">
        <f t="shared" si="73"/>
        <v>243525.59</v>
      </c>
      <c r="AZ85" s="1336">
        <f t="shared" si="73"/>
        <v>487051.18</v>
      </c>
      <c r="BA85" s="1336">
        <f t="shared" si="74"/>
        <v>173946.85</v>
      </c>
      <c r="BB85" s="1336">
        <f t="shared" si="75"/>
        <v>660998.03</v>
      </c>
      <c r="BC85" s="1336">
        <f t="shared" si="75"/>
        <v>2817938.9699999997</v>
      </c>
      <c r="BD85" s="1336">
        <f t="shared" si="76"/>
        <v>2991885.82</v>
      </c>
      <c r="BE85" s="947"/>
    </row>
    <row r="86" spans="1:57" s="657" customFormat="1" ht="32.25" customHeight="1" thickBot="1" x14ac:dyDescent="0.3">
      <c r="A86" s="1335"/>
      <c r="B86" s="672" t="s">
        <v>14</v>
      </c>
      <c r="C86" s="673" t="s">
        <v>307</v>
      </c>
      <c r="D86" s="660"/>
      <c r="E86" s="674"/>
      <c r="F86" s="674"/>
      <c r="G86" s="674"/>
      <c r="H86" s="674"/>
      <c r="I86" s="674"/>
      <c r="J86" s="674"/>
      <c r="K86" s="675"/>
      <c r="L86" s="675"/>
      <c r="M86" s="676"/>
      <c r="N86" s="677"/>
      <c r="O86" s="678"/>
      <c r="P86" s="679"/>
      <c r="Q86" s="679"/>
      <c r="R86" s="679"/>
      <c r="S86" s="679"/>
      <c r="T86" s="679"/>
      <c r="U86" s="679"/>
      <c r="V86" s="680"/>
      <c r="W86" s="680"/>
      <c r="X86" s="681"/>
      <c r="Y86" s="682"/>
      <c r="Z86" s="683"/>
      <c r="AA86" s="674">
        <v>1960455</v>
      </c>
      <c r="AB86" s="674">
        <v>137231.85</v>
      </c>
      <c r="AC86" s="674">
        <v>137231.85</v>
      </c>
      <c r="AD86" s="674">
        <f t="shared" ref="AD86" si="87">AB86+AC86</f>
        <v>274463.7</v>
      </c>
      <c r="AE86" s="674">
        <v>98022.75</v>
      </c>
      <c r="AF86" s="674">
        <f t="shared" ref="AF86" si="88">AD86+AE86</f>
        <v>372486.45</v>
      </c>
      <c r="AG86" s="675">
        <f t="shared" ref="AG86" si="89">AA86-AF86</f>
        <v>1587968.55</v>
      </c>
      <c r="AH86" s="675">
        <f t="shared" ref="AH86" si="90">AA86-AD86</f>
        <v>1685991.3</v>
      </c>
      <c r="AI86" s="684">
        <f>AH86</f>
        <v>1685991.3</v>
      </c>
      <c r="AJ86" s="685" t="s">
        <v>308</v>
      </c>
      <c r="AK86" s="686">
        <v>43646</v>
      </c>
      <c r="AL86" s="661"/>
      <c r="AM86" s="661"/>
      <c r="AN86" s="661"/>
      <c r="AO86" s="661"/>
      <c r="AP86" s="661"/>
      <c r="AQ86" s="661"/>
      <c r="AR86" s="661"/>
      <c r="AS86" s="661"/>
      <c r="AT86" s="655">
        <f t="shared" si="82"/>
        <v>0</v>
      </c>
      <c r="AU86" s="687"/>
      <c r="AV86" s="2335"/>
      <c r="AW86" s="2357">
        <f t="shared" si="77"/>
        <v>1960455</v>
      </c>
      <c r="AX86" s="1336">
        <f t="shared" si="72"/>
        <v>137231.85</v>
      </c>
      <c r="AY86" s="1336">
        <f t="shared" si="73"/>
        <v>137231.85</v>
      </c>
      <c r="AZ86" s="1336">
        <f t="shared" si="73"/>
        <v>274463.7</v>
      </c>
      <c r="BA86" s="1336">
        <f t="shared" si="74"/>
        <v>98022.75</v>
      </c>
      <c r="BB86" s="1336">
        <f t="shared" si="75"/>
        <v>372486.45</v>
      </c>
      <c r="BC86" s="1336">
        <f t="shared" si="75"/>
        <v>1587968.55</v>
      </c>
      <c r="BD86" s="1336">
        <f t="shared" si="76"/>
        <v>1685991.3</v>
      </c>
      <c r="BE86" s="947"/>
    </row>
    <row r="87" spans="1:57" s="657" customFormat="1" ht="32.25" customHeight="1" thickBot="1" x14ac:dyDescent="0.3">
      <c r="A87" s="2136"/>
      <c r="B87" s="688" t="s">
        <v>352</v>
      </c>
      <c r="C87" s="689" t="s">
        <v>353</v>
      </c>
      <c r="D87" s="690" t="s">
        <v>336</v>
      </c>
      <c r="E87" s="691"/>
      <c r="F87" s="691"/>
      <c r="G87" s="691"/>
      <c r="H87" s="691"/>
      <c r="I87" s="691"/>
      <c r="J87" s="691"/>
      <c r="K87" s="692"/>
      <c r="L87" s="692"/>
      <c r="M87" s="693"/>
      <c r="N87" s="694"/>
      <c r="O87" s="695"/>
      <c r="P87" s="696"/>
      <c r="Q87" s="696"/>
      <c r="R87" s="696"/>
      <c r="S87" s="696"/>
      <c r="T87" s="696"/>
      <c r="U87" s="696"/>
      <c r="V87" s="697"/>
      <c r="W87" s="697"/>
      <c r="X87" s="698"/>
      <c r="Y87" s="699"/>
      <c r="Z87" s="700"/>
      <c r="AA87" s="701"/>
      <c r="AB87" s="691"/>
      <c r="AC87" s="691"/>
      <c r="AD87" s="691"/>
      <c r="AE87" s="691"/>
      <c r="AF87" s="691"/>
      <c r="AG87" s="692"/>
      <c r="AH87" s="692"/>
      <c r="AI87" s="702"/>
      <c r="AJ87" s="703"/>
      <c r="AK87" s="704"/>
      <c r="AL87" s="661">
        <v>4153903</v>
      </c>
      <c r="AM87" s="661">
        <v>311543</v>
      </c>
      <c r="AN87" s="661">
        <v>207695</v>
      </c>
      <c r="AO87" s="661">
        <f t="shared" ref="AO87" si="91">AM87+AN87</f>
        <v>519238</v>
      </c>
      <c r="AP87" s="661">
        <v>207695</v>
      </c>
      <c r="AQ87" s="661">
        <f t="shared" ref="AQ87" si="92">AO87+AP87</f>
        <v>726933</v>
      </c>
      <c r="AR87" s="661">
        <f t="shared" ref="AR87" si="93">AL87-AQ87</f>
        <v>3426970</v>
      </c>
      <c r="AS87" s="661">
        <f t="shared" ref="AS87" si="94">AL87-AO87</f>
        <v>3634665</v>
      </c>
      <c r="AT87" s="655">
        <f t="shared" si="82"/>
        <v>3634665</v>
      </c>
      <c r="AU87" s="705">
        <v>9966198</v>
      </c>
      <c r="AV87" s="2335">
        <v>43885</v>
      </c>
      <c r="AW87" s="2357">
        <f t="shared" si="77"/>
        <v>4153903</v>
      </c>
      <c r="AX87" s="1336">
        <f t="shared" si="72"/>
        <v>311543</v>
      </c>
      <c r="AY87" s="1336">
        <f t="shared" si="73"/>
        <v>207695</v>
      </c>
      <c r="AZ87" s="1336">
        <f t="shared" si="73"/>
        <v>519238</v>
      </c>
      <c r="BA87" s="1336">
        <f t="shared" si="74"/>
        <v>207695</v>
      </c>
      <c r="BB87" s="1336">
        <f t="shared" si="75"/>
        <v>726933</v>
      </c>
      <c r="BC87" s="1336">
        <f t="shared" si="75"/>
        <v>3426970</v>
      </c>
      <c r="BD87" s="1336">
        <f t="shared" si="76"/>
        <v>3634665</v>
      </c>
      <c r="BE87" s="948"/>
    </row>
    <row r="88" spans="1:57" s="1744" customFormat="1" ht="32.25" customHeight="1" thickBot="1" x14ac:dyDescent="0.3">
      <c r="A88" s="1725">
        <v>15</v>
      </c>
      <c r="B88" s="1726" t="s">
        <v>79</v>
      </c>
      <c r="C88" s="1727" t="s">
        <v>80</v>
      </c>
      <c r="D88" s="1728">
        <v>7081</v>
      </c>
      <c r="E88" s="1729"/>
      <c r="F88" s="1729"/>
      <c r="G88" s="1729"/>
      <c r="H88" s="1729"/>
      <c r="I88" s="1729"/>
      <c r="J88" s="1729"/>
      <c r="K88" s="1730"/>
      <c r="L88" s="1730"/>
      <c r="M88" s="1731"/>
      <c r="N88" s="1732"/>
      <c r="O88" s="1733"/>
      <c r="P88" s="1734">
        <v>15537443.35</v>
      </c>
      <c r="Q88" s="1734">
        <v>932246.6</v>
      </c>
      <c r="R88" s="1734">
        <v>1087621.03</v>
      </c>
      <c r="S88" s="1734">
        <f>Q88+R88</f>
        <v>2019867.63</v>
      </c>
      <c r="T88" s="1734">
        <v>776872.17</v>
      </c>
      <c r="U88" s="1734">
        <f>Q88+R88+T88</f>
        <v>2796739.8</v>
      </c>
      <c r="V88" s="1735">
        <f>P88-U88</f>
        <v>12740703.550000001</v>
      </c>
      <c r="W88" s="1735">
        <f>P88-S88</f>
        <v>13517575.719999999</v>
      </c>
      <c r="X88" s="1736">
        <f>W88+W89+W90+W91</f>
        <v>47180351.140000001</v>
      </c>
      <c r="Y88" s="1737">
        <v>2875678</v>
      </c>
      <c r="Z88" s="1738">
        <v>43181</v>
      </c>
      <c r="AA88" s="1739"/>
      <c r="AB88" s="1739"/>
      <c r="AC88" s="1739"/>
      <c r="AD88" s="1739"/>
      <c r="AE88" s="1739"/>
      <c r="AF88" s="1739"/>
      <c r="AG88" s="1739"/>
      <c r="AH88" s="1739"/>
      <c r="AI88" s="1739"/>
      <c r="AJ88" s="1738"/>
      <c r="AK88" s="1740"/>
      <c r="AL88" s="1741"/>
      <c r="AM88" s="1741"/>
      <c r="AN88" s="1741"/>
      <c r="AO88" s="1741"/>
      <c r="AP88" s="1741"/>
      <c r="AQ88" s="1741"/>
      <c r="AR88" s="1741"/>
      <c r="AS88" s="1741"/>
      <c r="AT88" s="1214">
        <f t="shared" si="82"/>
        <v>0</v>
      </c>
      <c r="AU88" s="1742"/>
      <c r="AV88" s="1757"/>
      <c r="AW88" s="2358">
        <f t="shared" si="77"/>
        <v>15537443.35</v>
      </c>
      <c r="AX88" s="1215">
        <f t="shared" si="72"/>
        <v>932246.6</v>
      </c>
      <c r="AY88" s="1215">
        <f t="shared" si="73"/>
        <v>1087621.03</v>
      </c>
      <c r="AZ88" s="1215">
        <f t="shared" si="73"/>
        <v>2019867.63</v>
      </c>
      <c r="BA88" s="1215">
        <f t="shared" si="74"/>
        <v>776872.17</v>
      </c>
      <c r="BB88" s="1215">
        <f t="shared" si="75"/>
        <v>2796739.8</v>
      </c>
      <c r="BC88" s="1215">
        <f t="shared" si="75"/>
        <v>12740703.550000001</v>
      </c>
      <c r="BD88" s="1215">
        <f t="shared" si="76"/>
        <v>13517575.719999999</v>
      </c>
      <c r="BE88" s="1743">
        <f>BD88+BD89+BD90+BD91+BD92+BD93+BD94+BD95+BD96</f>
        <v>104763513.88000001</v>
      </c>
    </row>
    <row r="89" spans="1:57" s="1744" customFormat="1" ht="16.5" thickBot="1" x14ac:dyDescent="0.3">
      <c r="A89" s="1745"/>
      <c r="B89" s="1746" t="s">
        <v>79</v>
      </c>
      <c r="C89" s="1747" t="s">
        <v>98</v>
      </c>
      <c r="D89" s="1748">
        <v>7081</v>
      </c>
      <c r="E89" s="1223"/>
      <c r="F89" s="1223"/>
      <c r="G89" s="1223"/>
      <c r="H89" s="1223"/>
      <c r="I89" s="1223"/>
      <c r="J89" s="1223"/>
      <c r="K89" s="1749"/>
      <c r="L89" s="1749"/>
      <c r="M89" s="1750"/>
      <c r="N89" s="1751"/>
      <c r="O89" s="1752"/>
      <c r="P89" s="1217">
        <v>13968595.560000001</v>
      </c>
      <c r="Q89" s="1217">
        <v>838115.73</v>
      </c>
      <c r="R89" s="1217">
        <v>977801.69</v>
      </c>
      <c r="S89" s="1217">
        <f>Q89+R89</f>
        <v>1815917.42</v>
      </c>
      <c r="T89" s="1217">
        <v>698429.78</v>
      </c>
      <c r="U89" s="1217">
        <f>Q89+R89+T89</f>
        <v>2514347.2000000002</v>
      </c>
      <c r="V89" s="1753">
        <f>P89-U89</f>
        <v>11454248.359999999</v>
      </c>
      <c r="W89" s="1753">
        <f>P89-S89</f>
        <v>12152678.140000001</v>
      </c>
      <c r="X89" s="1754"/>
      <c r="Y89" s="1755"/>
      <c r="Z89" s="1742"/>
      <c r="AA89" s="1756"/>
      <c r="AB89" s="1756"/>
      <c r="AC89" s="1756"/>
      <c r="AD89" s="1756"/>
      <c r="AE89" s="1756"/>
      <c r="AF89" s="1756"/>
      <c r="AG89" s="1756"/>
      <c r="AH89" s="1756"/>
      <c r="AI89" s="1756"/>
      <c r="AJ89" s="1742"/>
      <c r="AK89" s="1757"/>
      <c r="AL89" s="1741"/>
      <c r="AM89" s="1741"/>
      <c r="AN89" s="1741"/>
      <c r="AO89" s="1741"/>
      <c r="AP89" s="1741"/>
      <c r="AQ89" s="1741"/>
      <c r="AR89" s="1741"/>
      <c r="AS89" s="1741"/>
      <c r="AT89" s="1214">
        <f t="shared" si="82"/>
        <v>0</v>
      </c>
      <c r="AU89" s="1742"/>
      <c r="AV89" s="1757"/>
      <c r="AW89" s="2358">
        <f t="shared" si="77"/>
        <v>13968595.560000001</v>
      </c>
      <c r="AX89" s="1215">
        <f t="shared" si="72"/>
        <v>838115.73</v>
      </c>
      <c r="AY89" s="1215">
        <f t="shared" si="73"/>
        <v>977801.69</v>
      </c>
      <c r="AZ89" s="1215">
        <f t="shared" si="73"/>
        <v>1815917.42</v>
      </c>
      <c r="BA89" s="1215">
        <f t="shared" si="74"/>
        <v>698429.78</v>
      </c>
      <c r="BB89" s="1215">
        <f t="shared" si="75"/>
        <v>2514347.2000000002</v>
      </c>
      <c r="BC89" s="1215">
        <f t="shared" si="75"/>
        <v>11454248.359999999</v>
      </c>
      <c r="BD89" s="1215">
        <f t="shared" si="76"/>
        <v>12152678.140000001</v>
      </c>
      <c r="BE89" s="1216"/>
    </row>
    <row r="90" spans="1:57" s="1744" customFormat="1" ht="16.5" thickBot="1" x14ac:dyDescent="0.3">
      <c r="A90" s="1745"/>
      <c r="B90" s="1746" t="s">
        <v>79</v>
      </c>
      <c r="C90" s="1747" t="s">
        <v>123</v>
      </c>
      <c r="D90" s="1748">
        <v>7081</v>
      </c>
      <c r="E90" s="1223"/>
      <c r="F90" s="1223"/>
      <c r="G90" s="1223"/>
      <c r="H90" s="1223"/>
      <c r="I90" s="1223"/>
      <c r="J90" s="1223"/>
      <c r="K90" s="1749"/>
      <c r="L90" s="1749"/>
      <c r="M90" s="1750"/>
      <c r="N90" s="1751"/>
      <c r="O90" s="1752"/>
      <c r="P90" s="1217">
        <v>16322365.949999999</v>
      </c>
      <c r="Q90" s="1217">
        <v>979341.96</v>
      </c>
      <c r="R90" s="1217">
        <v>1142565.6200000001</v>
      </c>
      <c r="S90" s="1217">
        <f>Q90+R90</f>
        <v>2121907.58</v>
      </c>
      <c r="T90" s="1217">
        <v>816118.3</v>
      </c>
      <c r="U90" s="1217">
        <f>Q90+R90+T90</f>
        <v>2938025.88</v>
      </c>
      <c r="V90" s="1753">
        <f>P90-U90</f>
        <v>13384340.07</v>
      </c>
      <c r="W90" s="1753">
        <f>P90-S90</f>
        <v>14200458.369999999</v>
      </c>
      <c r="X90" s="1754"/>
      <c r="Y90" s="1755"/>
      <c r="Z90" s="1742"/>
      <c r="AA90" s="1756"/>
      <c r="AB90" s="1756"/>
      <c r="AC90" s="1756"/>
      <c r="AD90" s="1756"/>
      <c r="AE90" s="1756"/>
      <c r="AF90" s="1756"/>
      <c r="AG90" s="1756"/>
      <c r="AH90" s="1756"/>
      <c r="AI90" s="1756"/>
      <c r="AJ90" s="1742"/>
      <c r="AK90" s="1757"/>
      <c r="AL90" s="1741"/>
      <c r="AM90" s="1741"/>
      <c r="AN90" s="1741"/>
      <c r="AO90" s="1741"/>
      <c r="AP90" s="1741"/>
      <c r="AQ90" s="1741"/>
      <c r="AR90" s="1741"/>
      <c r="AS90" s="1741"/>
      <c r="AT90" s="1214">
        <f t="shared" si="82"/>
        <v>0</v>
      </c>
      <c r="AU90" s="1742"/>
      <c r="AV90" s="1757"/>
      <c r="AW90" s="2358">
        <f t="shared" si="77"/>
        <v>16322365.949999999</v>
      </c>
      <c r="AX90" s="1215">
        <f t="shared" si="72"/>
        <v>979341.96</v>
      </c>
      <c r="AY90" s="1215">
        <f t="shared" si="73"/>
        <v>1142565.6200000001</v>
      </c>
      <c r="AZ90" s="1215">
        <f t="shared" si="73"/>
        <v>2121907.58</v>
      </c>
      <c r="BA90" s="1215">
        <f t="shared" si="74"/>
        <v>816118.3</v>
      </c>
      <c r="BB90" s="1215">
        <f t="shared" si="75"/>
        <v>2938025.88</v>
      </c>
      <c r="BC90" s="1215">
        <f t="shared" si="75"/>
        <v>13384340.07</v>
      </c>
      <c r="BD90" s="1215">
        <f t="shared" si="76"/>
        <v>14200458.369999999</v>
      </c>
      <c r="BE90" s="1216"/>
    </row>
    <row r="91" spans="1:57" s="1744" customFormat="1" ht="16.5" thickBot="1" x14ac:dyDescent="0.3">
      <c r="A91" s="1745"/>
      <c r="B91" s="1746" t="s">
        <v>79</v>
      </c>
      <c r="C91" s="1747" t="s">
        <v>153</v>
      </c>
      <c r="D91" s="1748">
        <v>7081</v>
      </c>
      <c r="E91" s="1223"/>
      <c r="F91" s="1223"/>
      <c r="G91" s="1223"/>
      <c r="H91" s="1223"/>
      <c r="I91" s="1223"/>
      <c r="J91" s="1223"/>
      <c r="K91" s="1749"/>
      <c r="L91" s="1749"/>
      <c r="M91" s="1750"/>
      <c r="N91" s="1751"/>
      <c r="O91" s="1752"/>
      <c r="P91" s="1217">
        <v>8499580.1300000008</v>
      </c>
      <c r="Q91" s="1217">
        <v>594970.61</v>
      </c>
      <c r="R91" s="1217">
        <v>594970.61</v>
      </c>
      <c r="S91" s="1217">
        <f>Q91+R91</f>
        <v>1189941.22</v>
      </c>
      <c r="T91" s="1217">
        <v>424979.07</v>
      </c>
      <c r="U91" s="1217">
        <f>Q91+R91+T91</f>
        <v>1614920.29</v>
      </c>
      <c r="V91" s="1753">
        <f>P91-U91</f>
        <v>6884659.8400000008</v>
      </c>
      <c r="W91" s="1753">
        <f>P91-S91</f>
        <v>7309638.9100000011</v>
      </c>
      <c r="X91" s="1754"/>
      <c r="Y91" s="1755"/>
      <c r="Z91" s="1742"/>
      <c r="AA91" s="1756"/>
      <c r="AB91" s="1756"/>
      <c r="AC91" s="1756"/>
      <c r="AD91" s="1756"/>
      <c r="AE91" s="1756"/>
      <c r="AF91" s="1756"/>
      <c r="AG91" s="1756"/>
      <c r="AH91" s="1756"/>
      <c r="AI91" s="1756"/>
      <c r="AJ91" s="1742"/>
      <c r="AK91" s="1757"/>
      <c r="AL91" s="1741"/>
      <c r="AM91" s="1741"/>
      <c r="AN91" s="1741"/>
      <c r="AO91" s="1741"/>
      <c r="AP91" s="1741"/>
      <c r="AQ91" s="1741"/>
      <c r="AR91" s="1741"/>
      <c r="AS91" s="1741"/>
      <c r="AT91" s="1214">
        <f t="shared" si="82"/>
        <v>0</v>
      </c>
      <c r="AU91" s="1742"/>
      <c r="AV91" s="1757"/>
      <c r="AW91" s="2358">
        <f t="shared" si="77"/>
        <v>8499580.1300000008</v>
      </c>
      <c r="AX91" s="1215">
        <f t="shared" si="72"/>
        <v>594970.61</v>
      </c>
      <c r="AY91" s="1215">
        <f t="shared" si="73"/>
        <v>594970.61</v>
      </c>
      <c r="AZ91" s="1215">
        <f t="shared" si="73"/>
        <v>1189941.22</v>
      </c>
      <c r="BA91" s="1215">
        <f t="shared" si="74"/>
        <v>424979.07</v>
      </c>
      <c r="BB91" s="1215">
        <f t="shared" si="75"/>
        <v>1614920.29</v>
      </c>
      <c r="BC91" s="1215">
        <f t="shared" si="75"/>
        <v>6884659.8400000008</v>
      </c>
      <c r="BD91" s="1215">
        <f t="shared" si="76"/>
        <v>7309638.9100000011</v>
      </c>
      <c r="BE91" s="1216"/>
    </row>
    <row r="92" spans="1:57" s="1744" customFormat="1" ht="16.5" thickBot="1" x14ac:dyDescent="0.3">
      <c r="A92" s="1745"/>
      <c r="B92" s="1746" t="s">
        <v>79</v>
      </c>
      <c r="C92" s="1747" t="s">
        <v>159</v>
      </c>
      <c r="D92" s="1748">
        <v>7081</v>
      </c>
      <c r="E92" s="1223"/>
      <c r="F92" s="1223"/>
      <c r="G92" s="1223"/>
      <c r="H92" s="1223"/>
      <c r="I92" s="1223"/>
      <c r="J92" s="1223"/>
      <c r="K92" s="1749"/>
      <c r="L92" s="1749"/>
      <c r="M92" s="1750"/>
      <c r="N92" s="1751"/>
      <c r="O92" s="1752"/>
      <c r="P92" s="1217"/>
      <c r="Q92" s="1217"/>
      <c r="R92" s="1217"/>
      <c r="S92" s="1217"/>
      <c r="T92" s="1217"/>
      <c r="U92" s="1217"/>
      <c r="V92" s="1753"/>
      <c r="W92" s="1753"/>
      <c r="X92" s="1758"/>
      <c r="Y92" s="1755"/>
      <c r="Z92" s="1742"/>
      <c r="AA92" s="1759">
        <v>12323563</v>
      </c>
      <c r="AB92" s="1759">
        <v>862649.41</v>
      </c>
      <c r="AC92" s="1759">
        <v>862649.41</v>
      </c>
      <c r="AD92" s="1759">
        <f>AB92+AC92</f>
        <v>1725298.82</v>
      </c>
      <c r="AE92" s="1759">
        <v>616178.15</v>
      </c>
      <c r="AF92" s="1759">
        <f>AD92+AE92</f>
        <v>2341476.9700000002</v>
      </c>
      <c r="AG92" s="1759">
        <f>AA92-AF92</f>
        <v>9982086.0299999993</v>
      </c>
      <c r="AH92" s="1759">
        <f>AA92-AD92</f>
        <v>10598264.18</v>
      </c>
      <c r="AI92" s="1759">
        <f>AH92</f>
        <v>10598264.18</v>
      </c>
      <c r="AJ92" s="1756">
        <v>263683</v>
      </c>
      <c r="AK92" s="1757">
        <v>43465</v>
      </c>
      <c r="AL92" s="1741"/>
      <c r="AM92" s="1741"/>
      <c r="AN92" s="1741"/>
      <c r="AO92" s="1741"/>
      <c r="AP92" s="1741"/>
      <c r="AQ92" s="1741"/>
      <c r="AR92" s="1741"/>
      <c r="AS92" s="1741"/>
      <c r="AT92" s="1214">
        <f t="shared" si="82"/>
        <v>0</v>
      </c>
      <c r="AU92" s="1742"/>
      <c r="AV92" s="1757"/>
      <c r="AW92" s="2358">
        <f t="shared" si="77"/>
        <v>12323563</v>
      </c>
      <c r="AX92" s="1215">
        <f t="shared" si="72"/>
        <v>862649.41</v>
      </c>
      <c r="AY92" s="1215">
        <f t="shared" si="73"/>
        <v>862649.41</v>
      </c>
      <c r="AZ92" s="1215">
        <f t="shared" si="73"/>
        <v>1725298.82</v>
      </c>
      <c r="BA92" s="1215">
        <f t="shared" si="74"/>
        <v>616178.15</v>
      </c>
      <c r="BB92" s="1215">
        <f t="shared" si="75"/>
        <v>2341476.9700000002</v>
      </c>
      <c r="BC92" s="1215">
        <f t="shared" si="75"/>
        <v>9982086.0299999993</v>
      </c>
      <c r="BD92" s="1215">
        <f t="shared" si="76"/>
        <v>10598264.18</v>
      </c>
      <c r="BE92" s="1216"/>
    </row>
    <row r="93" spans="1:57" s="1744" customFormat="1" ht="30.75" customHeight="1" thickBot="1" x14ac:dyDescent="0.3">
      <c r="A93" s="1745"/>
      <c r="B93" s="1746" t="s">
        <v>79</v>
      </c>
      <c r="C93" s="1747" t="s">
        <v>193</v>
      </c>
      <c r="D93" s="1748">
        <v>7081</v>
      </c>
      <c r="E93" s="1223"/>
      <c r="F93" s="1223"/>
      <c r="G93" s="1223"/>
      <c r="H93" s="1223"/>
      <c r="I93" s="1223"/>
      <c r="J93" s="1223"/>
      <c r="K93" s="1749"/>
      <c r="L93" s="1749"/>
      <c r="M93" s="1750"/>
      <c r="N93" s="1751"/>
      <c r="O93" s="1752"/>
      <c r="P93" s="1217"/>
      <c r="Q93" s="1217"/>
      <c r="R93" s="1217"/>
      <c r="S93" s="1217"/>
      <c r="T93" s="1217"/>
      <c r="U93" s="1217"/>
      <c r="V93" s="1753"/>
      <c r="W93" s="1753"/>
      <c r="X93" s="1758"/>
      <c r="Y93" s="1755"/>
      <c r="Z93" s="1742"/>
      <c r="AA93" s="1759">
        <v>15753462</v>
      </c>
      <c r="AB93" s="1759">
        <v>1102742.3400000001</v>
      </c>
      <c r="AC93" s="1759">
        <v>1102742.3400000001</v>
      </c>
      <c r="AD93" s="1759">
        <f>AB93+AC93</f>
        <v>2205484.6800000002</v>
      </c>
      <c r="AE93" s="1759">
        <v>787673.1</v>
      </c>
      <c r="AF93" s="1759">
        <f>AD93+AE93</f>
        <v>2993157.7800000003</v>
      </c>
      <c r="AG93" s="1759">
        <f>AA93-AF93</f>
        <v>12760304.219999999</v>
      </c>
      <c r="AH93" s="1759">
        <f>AA93-AD93</f>
        <v>13547977.32</v>
      </c>
      <c r="AI93" s="1759">
        <f>AH93</f>
        <v>13547977.32</v>
      </c>
      <c r="AJ93" s="1756">
        <v>8865114</v>
      </c>
      <c r="AK93" s="1757">
        <v>43514</v>
      </c>
      <c r="AL93" s="1741"/>
      <c r="AM93" s="1741"/>
      <c r="AN93" s="1741"/>
      <c r="AO93" s="1741"/>
      <c r="AP93" s="1741"/>
      <c r="AQ93" s="1741"/>
      <c r="AR93" s="1741"/>
      <c r="AS93" s="1741"/>
      <c r="AT93" s="1214">
        <f t="shared" si="82"/>
        <v>0</v>
      </c>
      <c r="AU93" s="1742"/>
      <c r="AV93" s="1757"/>
      <c r="AW93" s="2358">
        <f t="shared" si="77"/>
        <v>15753462</v>
      </c>
      <c r="AX93" s="1215">
        <f t="shared" si="72"/>
        <v>1102742.3400000001</v>
      </c>
      <c r="AY93" s="1215">
        <f t="shared" si="73"/>
        <v>1102742.3400000001</v>
      </c>
      <c r="AZ93" s="1215">
        <f t="shared" si="73"/>
        <v>2205484.6800000002</v>
      </c>
      <c r="BA93" s="1215">
        <f t="shared" si="74"/>
        <v>787673.1</v>
      </c>
      <c r="BB93" s="1215">
        <f t="shared" si="75"/>
        <v>2993157.7800000003</v>
      </c>
      <c r="BC93" s="1215">
        <f t="shared" si="75"/>
        <v>12760304.219999999</v>
      </c>
      <c r="BD93" s="1215">
        <f t="shared" si="76"/>
        <v>13547977.32</v>
      </c>
      <c r="BE93" s="1216"/>
    </row>
    <row r="94" spans="1:57" s="1744" customFormat="1" ht="29.25" customHeight="1" thickBot="1" x14ac:dyDescent="0.3">
      <c r="A94" s="1745"/>
      <c r="B94" s="1746" t="s">
        <v>79</v>
      </c>
      <c r="C94" s="1747" t="s">
        <v>252</v>
      </c>
      <c r="D94" s="1748">
        <v>7081</v>
      </c>
      <c r="E94" s="1223"/>
      <c r="F94" s="1223"/>
      <c r="G94" s="1223"/>
      <c r="H94" s="1223"/>
      <c r="I94" s="1223"/>
      <c r="J94" s="1223"/>
      <c r="K94" s="1749"/>
      <c r="L94" s="1749"/>
      <c r="M94" s="1750"/>
      <c r="N94" s="1751"/>
      <c r="O94" s="1752"/>
      <c r="P94" s="1217"/>
      <c r="Q94" s="1217"/>
      <c r="R94" s="1217"/>
      <c r="S94" s="1217"/>
      <c r="T94" s="1217"/>
      <c r="U94" s="1217"/>
      <c r="V94" s="1753"/>
      <c r="W94" s="1753"/>
      <c r="X94" s="1758"/>
      <c r="Y94" s="1755"/>
      <c r="Z94" s="1742"/>
      <c r="AA94" s="1759">
        <v>12984139.1</v>
      </c>
      <c r="AB94" s="1759">
        <v>908889.74</v>
      </c>
      <c r="AC94" s="1759">
        <v>908889.74</v>
      </c>
      <c r="AD94" s="1759">
        <f>AB94+AC94</f>
        <v>1817779.48</v>
      </c>
      <c r="AE94" s="1759">
        <v>649206.94999999995</v>
      </c>
      <c r="AF94" s="1759">
        <f>AD94+AE94</f>
        <v>2466986.4299999997</v>
      </c>
      <c r="AG94" s="1759">
        <f>AA94-AF94</f>
        <v>10517152.67</v>
      </c>
      <c r="AH94" s="1759">
        <f>AA94-AD94</f>
        <v>11166359.619999999</v>
      </c>
      <c r="AI94" s="1759">
        <f>AH94</f>
        <v>11166359.619999999</v>
      </c>
      <c r="AJ94" s="1756"/>
      <c r="AK94" s="1757"/>
      <c r="AL94" s="1741"/>
      <c r="AM94" s="1741"/>
      <c r="AN94" s="1741"/>
      <c r="AO94" s="1741"/>
      <c r="AP94" s="1741"/>
      <c r="AQ94" s="1741"/>
      <c r="AR94" s="1741"/>
      <c r="AS94" s="1741"/>
      <c r="AT94" s="1214">
        <f t="shared" si="82"/>
        <v>0</v>
      </c>
      <c r="AU94" s="1742"/>
      <c r="AV94" s="1757"/>
      <c r="AW94" s="2358">
        <f t="shared" si="77"/>
        <v>12984139.1</v>
      </c>
      <c r="AX94" s="1215">
        <f t="shared" si="72"/>
        <v>908889.74</v>
      </c>
      <c r="AY94" s="1215">
        <f t="shared" si="73"/>
        <v>908889.74</v>
      </c>
      <c r="AZ94" s="1215">
        <f t="shared" si="73"/>
        <v>1817779.48</v>
      </c>
      <c r="BA94" s="1215">
        <f t="shared" si="74"/>
        <v>649206.94999999995</v>
      </c>
      <c r="BB94" s="1215">
        <f t="shared" si="75"/>
        <v>2466986.4299999997</v>
      </c>
      <c r="BC94" s="1215">
        <f t="shared" si="75"/>
        <v>10517152.67</v>
      </c>
      <c r="BD94" s="1215">
        <f t="shared" si="76"/>
        <v>11166359.619999999</v>
      </c>
      <c r="BE94" s="1216"/>
    </row>
    <row r="95" spans="1:57" s="1744" customFormat="1" ht="27.75" customHeight="1" thickBot="1" x14ac:dyDescent="0.3">
      <c r="A95" s="1745"/>
      <c r="B95" s="1760" t="s">
        <v>79</v>
      </c>
      <c r="C95" s="1761" t="s">
        <v>311</v>
      </c>
      <c r="D95" s="1748">
        <v>7081</v>
      </c>
      <c r="E95" s="1219"/>
      <c r="F95" s="1219"/>
      <c r="G95" s="1219"/>
      <c r="H95" s="1219"/>
      <c r="I95" s="1219"/>
      <c r="J95" s="1219"/>
      <c r="K95" s="1220"/>
      <c r="L95" s="1220"/>
      <c r="M95" s="1762"/>
      <c r="N95" s="1763"/>
      <c r="O95" s="1764"/>
      <c r="P95" s="1218"/>
      <c r="Q95" s="1218"/>
      <c r="R95" s="1218"/>
      <c r="S95" s="1218"/>
      <c r="T95" s="1218"/>
      <c r="U95" s="1218"/>
      <c r="V95" s="1765"/>
      <c r="W95" s="1765"/>
      <c r="X95" s="1766"/>
      <c r="Y95" s="1767"/>
      <c r="Z95" s="1768"/>
      <c r="AA95" s="1219">
        <v>7003617</v>
      </c>
      <c r="AB95" s="1219">
        <v>490253.19</v>
      </c>
      <c r="AC95" s="1219">
        <v>490253.19</v>
      </c>
      <c r="AD95" s="1219">
        <f t="shared" ref="AD95" si="95">AB95+AC95</f>
        <v>980506.38</v>
      </c>
      <c r="AE95" s="1219">
        <v>350180.85</v>
      </c>
      <c r="AF95" s="1219">
        <f t="shared" ref="AF95" si="96">AD95+AE95</f>
        <v>1330687.23</v>
      </c>
      <c r="AG95" s="1220">
        <f t="shared" ref="AG95" si="97">AA95-AF95</f>
        <v>5672929.7699999996</v>
      </c>
      <c r="AH95" s="1220">
        <f t="shared" ref="AH95" si="98">AA95-AD95</f>
        <v>6023110.6200000001</v>
      </c>
      <c r="AI95" s="1769">
        <f>AH95</f>
        <v>6023110.6200000001</v>
      </c>
      <c r="AJ95" s="1221" t="s">
        <v>312</v>
      </c>
      <c r="AK95" s="1222">
        <v>43646</v>
      </c>
      <c r="AL95" s="1223"/>
      <c r="AM95" s="1223"/>
      <c r="AN95" s="1223"/>
      <c r="AO95" s="1223"/>
      <c r="AP95" s="1223"/>
      <c r="AQ95" s="1223"/>
      <c r="AR95" s="1223"/>
      <c r="AS95" s="1223"/>
      <c r="AT95" s="1214">
        <f t="shared" si="82"/>
        <v>0</v>
      </c>
      <c r="AU95" s="1224"/>
      <c r="AV95" s="2336"/>
      <c r="AW95" s="2358">
        <f t="shared" si="77"/>
        <v>7003617</v>
      </c>
      <c r="AX95" s="1215">
        <f t="shared" si="72"/>
        <v>490253.19</v>
      </c>
      <c r="AY95" s="1215">
        <f t="shared" si="73"/>
        <v>490253.19</v>
      </c>
      <c r="AZ95" s="1215">
        <f t="shared" si="73"/>
        <v>980506.38</v>
      </c>
      <c r="BA95" s="1215">
        <f t="shared" si="74"/>
        <v>350180.85</v>
      </c>
      <c r="BB95" s="1215">
        <f t="shared" si="75"/>
        <v>1330687.23</v>
      </c>
      <c r="BC95" s="1215">
        <f t="shared" si="75"/>
        <v>5672929.7699999996</v>
      </c>
      <c r="BD95" s="1215">
        <f t="shared" si="76"/>
        <v>6023110.6200000001</v>
      </c>
      <c r="BE95" s="1216"/>
    </row>
    <row r="96" spans="1:57" s="1744" customFormat="1" ht="27.75" customHeight="1" thickBot="1" x14ac:dyDescent="0.3">
      <c r="A96" s="1745"/>
      <c r="B96" s="1770" t="s">
        <v>326</v>
      </c>
      <c r="C96" s="1771" t="s">
        <v>338</v>
      </c>
      <c r="D96" s="2052" t="s">
        <v>336</v>
      </c>
      <c r="E96" s="1772"/>
      <c r="F96" s="1772"/>
      <c r="G96" s="1772"/>
      <c r="H96" s="1772"/>
      <c r="I96" s="1772"/>
      <c r="J96" s="1772"/>
      <c r="K96" s="1773"/>
      <c r="L96" s="1773"/>
      <c r="M96" s="1774"/>
      <c r="N96" s="1775"/>
      <c r="O96" s="1776"/>
      <c r="P96" s="1777"/>
      <c r="Q96" s="1777"/>
      <c r="R96" s="1777"/>
      <c r="S96" s="1777"/>
      <c r="T96" s="1777"/>
      <c r="U96" s="1777"/>
      <c r="V96" s="1778"/>
      <c r="W96" s="1778"/>
      <c r="X96" s="1779"/>
      <c r="Y96" s="1780"/>
      <c r="Z96" s="1781"/>
      <c r="AA96" s="1772"/>
      <c r="AB96" s="1772"/>
      <c r="AC96" s="1772"/>
      <c r="AD96" s="1772"/>
      <c r="AE96" s="1772"/>
      <c r="AF96" s="1772"/>
      <c r="AG96" s="1773"/>
      <c r="AH96" s="1773"/>
      <c r="AI96" s="1782"/>
      <c r="AJ96" s="1783"/>
      <c r="AK96" s="1784"/>
      <c r="AL96" s="1223">
        <v>18568515</v>
      </c>
      <c r="AM96" s="1223">
        <v>1392639</v>
      </c>
      <c r="AN96" s="1223">
        <v>928425</v>
      </c>
      <c r="AO96" s="1223">
        <f t="shared" ref="AO96" si="99">AM96+AN96</f>
        <v>2321064</v>
      </c>
      <c r="AP96" s="1223">
        <v>928425</v>
      </c>
      <c r="AQ96" s="1223">
        <f t="shared" ref="AQ96" si="100">AO96+AP96</f>
        <v>3249489</v>
      </c>
      <c r="AR96" s="1223">
        <f t="shared" ref="AR96" si="101">AL96-AQ96</f>
        <v>15319026</v>
      </c>
      <c r="AS96" s="1223">
        <f t="shared" ref="AS96" si="102">AL96-AO96</f>
        <v>16247451</v>
      </c>
      <c r="AT96" s="1214">
        <f t="shared" si="82"/>
        <v>16247451</v>
      </c>
      <c r="AU96" s="1785">
        <v>9966165</v>
      </c>
      <c r="AV96" s="2336">
        <v>43870</v>
      </c>
      <c r="AW96" s="2358">
        <f t="shared" si="77"/>
        <v>18568515</v>
      </c>
      <c r="AX96" s="1215">
        <f t="shared" si="72"/>
        <v>1392639</v>
      </c>
      <c r="AY96" s="1215">
        <f t="shared" si="73"/>
        <v>928425</v>
      </c>
      <c r="AZ96" s="1215">
        <f t="shared" si="73"/>
        <v>2321064</v>
      </c>
      <c r="BA96" s="1215">
        <f t="shared" si="74"/>
        <v>928425</v>
      </c>
      <c r="BB96" s="1215">
        <f t="shared" si="75"/>
        <v>3249489</v>
      </c>
      <c r="BC96" s="1215">
        <f t="shared" si="75"/>
        <v>15319026</v>
      </c>
      <c r="BD96" s="1215">
        <f t="shared" si="76"/>
        <v>16247451</v>
      </c>
      <c r="BE96" s="1216"/>
    </row>
    <row r="97" spans="1:57" s="1812" customFormat="1" ht="30.75" customHeight="1" thickBot="1" x14ac:dyDescent="0.3">
      <c r="A97" s="1796">
        <v>16</v>
      </c>
      <c r="B97" s="1797" t="s">
        <v>108</v>
      </c>
      <c r="C97" s="1798" t="s">
        <v>113</v>
      </c>
      <c r="D97" s="2378">
        <v>7041</v>
      </c>
      <c r="E97" s="1799"/>
      <c r="F97" s="1799"/>
      <c r="G97" s="1799"/>
      <c r="H97" s="1799"/>
      <c r="I97" s="1799"/>
      <c r="J97" s="1799"/>
      <c r="K97" s="1800"/>
      <c r="L97" s="1800"/>
      <c r="M97" s="1801"/>
      <c r="N97" s="1802"/>
      <c r="O97" s="1803"/>
      <c r="P97" s="1653">
        <v>2219849.34</v>
      </c>
      <c r="Q97" s="1653">
        <v>133190.96</v>
      </c>
      <c r="R97" s="1653">
        <v>155389.45000000001</v>
      </c>
      <c r="S97" s="1653">
        <f>Q97+R97</f>
        <v>288580.41000000003</v>
      </c>
      <c r="T97" s="1653">
        <v>110992.47</v>
      </c>
      <c r="U97" s="1653">
        <f>Q97+R97+T97</f>
        <v>399572.88</v>
      </c>
      <c r="V97" s="1654">
        <f>P97-U97</f>
        <v>1820276.46</v>
      </c>
      <c r="W97" s="1654">
        <f>P97-S97</f>
        <v>1931268.9299999997</v>
      </c>
      <c r="X97" s="1804">
        <f>W97+W98</f>
        <v>12407029.619999999</v>
      </c>
      <c r="Y97" s="1805"/>
      <c r="Z97" s="1806"/>
      <c r="AA97" s="1807"/>
      <c r="AB97" s="1807"/>
      <c r="AC97" s="1807"/>
      <c r="AD97" s="1807"/>
      <c r="AE97" s="1807"/>
      <c r="AF97" s="1807"/>
      <c r="AG97" s="1807"/>
      <c r="AH97" s="1807"/>
      <c r="AI97" s="1807"/>
      <c r="AJ97" s="1806"/>
      <c r="AK97" s="1808"/>
      <c r="AL97" s="1809"/>
      <c r="AM97" s="1809"/>
      <c r="AN97" s="1809"/>
      <c r="AO97" s="1809"/>
      <c r="AP97" s="1809"/>
      <c r="AQ97" s="1809"/>
      <c r="AR97" s="1809"/>
      <c r="AS97" s="1809"/>
      <c r="AT97" s="1655">
        <f t="shared" si="82"/>
        <v>0</v>
      </c>
      <c r="AU97" s="1810"/>
      <c r="AV97" s="1824"/>
      <c r="AW97" s="2359">
        <f t="shared" si="77"/>
        <v>2219849.34</v>
      </c>
      <c r="AX97" s="1652">
        <f t="shared" si="72"/>
        <v>133190.96</v>
      </c>
      <c r="AY97" s="1652">
        <f t="shared" si="73"/>
        <v>155389.45000000001</v>
      </c>
      <c r="AZ97" s="1652">
        <f t="shared" si="73"/>
        <v>288580.41000000003</v>
      </c>
      <c r="BA97" s="1652">
        <f t="shared" si="74"/>
        <v>110992.47</v>
      </c>
      <c r="BB97" s="1652">
        <f t="shared" si="75"/>
        <v>399572.88</v>
      </c>
      <c r="BC97" s="1652">
        <f t="shared" si="75"/>
        <v>1820276.46</v>
      </c>
      <c r="BD97" s="1652">
        <f t="shared" si="76"/>
        <v>1931268.9299999997</v>
      </c>
      <c r="BE97" s="1811">
        <f>BD97+BD98+BD99+BD100+BD101+BD102+BD103</f>
        <v>61168752.600000001</v>
      </c>
    </row>
    <row r="98" spans="1:57" s="1812" customFormat="1" ht="28.5" customHeight="1" thickBot="1" x14ac:dyDescent="0.3">
      <c r="A98" s="1813"/>
      <c r="B98" s="1814" t="s">
        <v>108</v>
      </c>
      <c r="C98" s="1815" t="s">
        <v>146</v>
      </c>
      <c r="D98" s="1816">
        <v>7041</v>
      </c>
      <c r="E98" s="1662"/>
      <c r="F98" s="1662"/>
      <c r="G98" s="1662"/>
      <c r="H98" s="1662"/>
      <c r="I98" s="1662"/>
      <c r="J98" s="1662"/>
      <c r="K98" s="1817"/>
      <c r="L98" s="1817"/>
      <c r="M98" s="1818"/>
      <c r="N98" s="1819"/>
      <c r="O98" s="1820"/>
      <c r="P98" s="1656">
        <v>12181117.08</v>
      </c>
      <c r="Q98" s="1656">
        <v>852678.2</v>
      </c>
      <c r="R98" s="1656">
        <v>852678.19</v>
      </c>
      <c r="S98" s="1656">
        <f>Q98+R98</f>
        <v>1705356.39</v>
      </c>
      <c r="T98" s="1656">
        <v>609055.85</v>
      </c>
      <c r="U98" s="1656">
        <f>Q98+R98+T98</f>
        <v>2314412.2399999998</v>
      </c>
      <c r="V98" s="1657">
        <f>P98-U98</f>
        <v>9866704.8399999999</v>
      </c>
      <c r="W98" s="1657">
        <f>P98-S98</f>
        <v>10475760.689999999</v>
      </c>
      <c r="X98" s="1821"/>
      <c r="Y98" s="1822">
        <v>6633784</v>
      </c>
      <c r="Z98" s="1810">
        <v>43281</v>
      </c>
      <c r="AA98" s="1823"/>
      <c r="AB98" s="1823"/>
      <c r="AC98" s="1823"/>
      <c r="AD98" s="1823"/>
      <c r="AE98" s="1823"/>
      <c r="AF98" s="1823"/>
      <c r="AG98" s="1823"/>
      <c r="AH98" s="1823"/>
      <c r="AI98" s="1823"/>
      <c r="AJ98" s="1810"/>
      <c r="AK98" s="1824"/>
      <c r="AL98" s="1809"/>
      <c r="AM98" s="1809"/>
      <c r="AN98" s="1809"/>
      <c r="AO98" s="1809"/>
      <c r="AP98" s="1809"/>
      <c r="AQ98" s="1809"/>
      <c r="AR98" s="1809"/>
      <c r="AS98" s="1809"/>
      <c r="AT98" s="1655">
        <f t="shared" si="82"/>
        <v>0</v>
      </c>
      <c r="AU98" s="1810"/>
      <c r="AV98" s="1824"/>
      <c r="AW98" s="2359">
        <f t="shared" si="77"/>
        <v>12181117.08</v>
      </c>
      <c r="AX98" s="1652">
        <f t="shared" si="72"/>
        <v>852678.2</v>
      </c>
      <c r="AY98" s="1652">
        <f t="shared" si="73"/>
        <v>852678.19</v>
      </c>
      <c r="AZ98" s="1652">
        <f t="shared" si="73"/>
        <v>1705356.39</v>
      </c>
      <c r="BA98" s="1652">
        <f t="shared" si="74"/>
        <v>609055.85</v>
      </c>
      <c r="BB98" s="1652">
        <f t="shared" si="75"/>
        <v>2314412.2399999998</v>
      </c>
      <c r="BC98" s="1652">
        <f t="shared" si="75"/>
        <v>9866704.8399999999</v>
      </c>
      <c r="BD98" s="1652">
        <f t="shared" si="76"/>
        <v>10475760.689999999</v>
      </c>
      <c r="BE98" s="1825"/>
    </row>
    <row r="99" spans="1:57" s="1812" customFormat="1" ht="28.5" customHeight="1" thickBot="1" x14ac:dyDescent="0.3">
      <c r="A99" s="1813"/>
      <c r="B99" s="1814" t="s">
        <v>108</v>
      </c>
      <c r="C99" s="1815" t="s">
        <v>158</v>
      </c>
      <c r="D99" s="1816">
        <v>7041</v>
      </c>
      <c r="E99" s="1662"/>
      <c r="F99" s="1662"/>
      <c r="G99" s="1662"/>
      <c r="H99" s="1662"/>
      <c r="I99" s="1662"/>
      <c r="J99" s="1662"/>
      <c r="K99" s="1817"/>
      <c r="L99" s="1817"/>
      <c r="M99" s="1818"/>
      <c r="N99" s="1819"/>
      <c r="O99" s="1820"/>
      <c r="P99" s="1656"/>
      <c r="Q99" s="1656"/>
      <c r="R99" s="1656"/>
      <c r="S99" s="1656"/>
      <c r="T99" s="1656"/>
      <c r="U99" s="1656"/>
      <c r="V99" s="1657"/>
      <c r="W99" s="1657"/>
      <c r="X99" s="1826"/>
      <c r="Y99" s="1822"/>
      <c r="Z99" s="1810"/>
      <c r="AA99" s="1823">
        <v>12048766</v>
      </c>
      <c r="AB99" s="1823">
        <v>843413.62</v>
      </c>
      <c r="AC99" s="1823">
        <v>843413.62</v>
      </c>
      <c r="AD99" s="1823">
        <f>AB99+AC99</f>
        <v>1686827.24</v>
      </c>
      <c r="AE99" s="1823">
        <v>602438.30000000005</v>
      </c>
      <c r="AF99" s="1823">
        <f>AD99+AE99</f>
        <v>2289265.54</v>
      </c>
      <c r="AG99" s="1823">
        <f>AA99-AF99</f>
        <v>9759500.4600000009</v>
      </c>
      <c r="AH99" s="1823">
        <f>AA99-AD99</f>
        <v>10361938.76</v>
      </c>
      <c r="AI99" s="1823">
        <f>AH99</f>
        <v>10361938.76</v>
      </c>
      <c r="AJ99" s="1823">
        <v>263654</v>
      </c>
      <c r="AK99" s="1824">
        <v>43453</v>
      </c>
      <c r="AL99" s="1809"/>
      <c r="AM99" s="1809"/>
      <c r="AN99" s="1809"/>
      <c r="AO99" s="1809"/>
      <c r="AP99" s="1809"/>
      <c r="AQ99" s="1809"/>
      <c r="AR99" s="1809"/>
      <c r="AS99" s="1809"/>
      <c r="AT99" s="1655">
        <f t="shared" si="82"/>
        <v>0</v>
      </c>
      <c r="AU99" s="1810"/>
      <c r="AV99" s="1824"/>
      <c r="AW99" s="2359">
        <f t="shared" si="77"/>
        <v>12048766</v>
      </c>
      <c r="AX99" s="1652">
        <f t="shared" si="72"/>
        <v>843413.62</v>
      </c>
      <c r="AY99" s="1652">
        <f t="shared" si="73"/>
        <v>843413.62</v>
      </c>
      <c r="AZ99" s="1652">
        <f t="shared" si="73"/>
        <v>1686827.24</v>
      </c>
      <c r="BA99" s="1652">
        <f t="shared" si="74"/>
        <v>602438.30000000005</v>
      </c>
      <c r="BB99" s="1652">
        <f t="shared" si="75"/>
        <v>2289265.54</v>
      </c>
      <c r="BC99" s="1652">
        <f t="shared" si="75"/>
        <v>9759500.4600000009</v>
      </c>
      <c r="BD99" s="1652">
        <f t="shared" si="76"/>
        <v>10361938.76</v>
      </c>
      <c r="BE99" s="1825"/>
    </row>
    <row r="100" spans="1:57" s="1812" customFormat="1" ht="28.5" customHeight="1" thickBot="1" x14ac:dyDescent="0.3">
      <c r="A100" s="1813"/>
      <c r="B100" s="1814" t="s">
        <v>108</v>
      </c>
      <c r="C100" s="1815" t="s">
        <v>163</v>
      </c>
      <c r="D100" s="1816">
        <v>7041</v>
      </c>
      <c r="E100" s="1662"/>
      <c r="F100" s="1662"/>
      <c r="G100" s="1662"/>
      <c r="H100" s="1662"/>
      <c r="I100" s="1662"/>
      <c r="J100" s="1662"/>
      <c r="K100" s="1817"/>
      <c r="L100" s="1817"/>
      <c r="M100" s="1818"/>
      <c r="N100" s="1819"/>
      <c r="O100" s="1820"/>
      <c r="P100" s="1656"/>
      <c r="Q100" s="1656"/>
      <c r="R100" s="1656"/>
      <c r="S100" s="1656"/>
      <c r="T100" s="1656"/>
      <c r="U100" s="1656"/>
      <c r="V100" s="1657"/>
      <c r="W100" s="1657"/>
      <c r="X100" s="1826"/>
      <c r="Y100" s="1822"/>
      <c r="Z100" s="1810"/>
      <c r="AA100" s="1823">
        <v>10933878.880000001</v>
      </c>
      <c r="AB100" s="1823">
        <v>765371.52</v>
      </c>
      <c r="AC100" s="1823">
        <v>765371.52</v>
      </c>
      <c r="AD100" s="1823">
        <f>AB100+AC100</f>
        <v>1530743.04</v>
      </c>
      <c r="AE100" s="1823">
        <v>546693.93999999994</v>
      </c>
      <c r="AF100" s="1823">
        <f>AD100+AE100</f>
        <v>2077436.98</v>
      </c>
      <c r="AG100" s="1823">
        <f>AA100-AF100</f>
        <v>8856441.9000000004</v>
      </c>
      <c r="AH100" s="1823">
        <f>AA100-AD100</f>
        <v>9403135.8399999999</v>
      </c>
      <c r="AI100" s="1823">
        <f>AH100</f>
        <v>9403135.8399999999</v>
      </c>
      <c r="AJ100" s="1823"/>
      <c r="AK100" s="1824"/>
      <c r="AL100" s="1809"/>
      <c r="AM100" s="1809"/>
      <c r="AN100" s="1809"/>
      <c r="AO100" s="1809"/>
      <c r="AP100" s="1809"/>
      <c r="AQ100" s="1809"/>
      <c r="AR100" s="1809"/>
      <c r="AS100" s="1809"/>
      <c r="AT100" s="1655">
        <f t="shared" si="82"/>
        <v>0</v>
      </c>
      <c r="AU100" s="1810"/>
      <c r="AV100" s="1824"/>
      <c r="AW100" s="2359">
        <f t="shared" si="77"/>
        <v>10933878.880000001</v>
      </c>
      <c r="AX100" s="1652">
        <f t="shared" si="72"/>
        <v>765371.52</v>
      </c>
      <c r="AY100" s="1652">
        <f t="shared" si="73"/>
        <v>765371.52</v>
      </c>
      <c r="AZ100" s="1652">
        <f t="shared" si="73"/>
        <v>1530743.04</v>
      </c>
      <c r="BA100" s="1652">
        <f t="shared" si="74"/>
        <v>546693.93999999994</v>
      </c>
      <c r="BB100" s="1652">
        <f t="shared" si="75"/>
        <v>2077436.98</v>
      </c>
      <c r="BC100" s="1652">
        <f t="shared" si="75"/>
        <v>8856441.9000000004</v>
      </c>
      <c r="BD100" s="1652">
        <f t="shared" si="76"/>
        <v>9403135.8399999999</v>
      </c>
      <c r="BE100" s="1825"/>
    </row>
    <row r="101" spans="1:57" s="1812" customFormat="1" ht="28.5" customHeight="1" thickBot="1" x14ac:dyDescent="0.3">
      <c r="A101" s="1813"/>
      <c r="B101" s="1814" t="s">
        <v>108</v>
      </c>
      <c r="C101" s="1815" t="s">
        <v>183</v>
      </c>
      <c r="D101" s="1816">
        <v>7041</v>
      </c>
      <c r="E101" s="1662"/>
      <c r="F101" s="1662"/>
      <c r="G101" s="1662"/>
      <c r="H101" s="1662"/>
      <c r="I101" s="1662"/>
      <c r="J101" s="1662"/>
      <c r="K101" s="1817"/>
      <c r="L101" s="1817"/>
      <c r="M101" s="1818"/>
      <c r="N101" s="1819"/>
      <c r="O101" s="1820"/>
      <c r="P101" s="1656"/>
      <c r="Q101" s="1656"/>
      <c r="R101" s="1656"/>
      <c r="S101" s="1656"/>
      <c r="T101" s="1656"/>
      <c r="U101" s="1656"/>
      <c r="V101" s="1657"/>
      <c r="W101" s="1657"/>
      <c r="X101" s="1826"/>
      <c r="Y101" s="1822"/>
      <c r="Z101" s="1810"/>
      <c r="AA101" s="1827">
        <v>16844694</v>
      </c>
      <c r="AB101" s="1827">
        <v>1179128.58</v>
      </c>
      <c r="AC101" s="1827">
        <v>1179128.58</v>
      </c>
      <c r="AD101" s="1827">
        <f>AB101+AC101</f>
        <v>2358257.16</v>
      </c>
      <c r="AE101" s="1827">
        <v>842234.7</v>
      </c>
      <c r="AF101" s="1827">
        <f>AD101+AE101</f>
        <v>3200491.8600000003</v>
      </c>
      <c r="AG101" s="1827">
        <f>AA101-AF101</f>
        <v>13644202.140000001</v>
      </c>
      <c r="AH101" s="1827">
        <f>AA101-AD101</f>
        <v>14486436.84</v>
      </c>
      <c r="AI101" s="1827">
        <f>AH101</f>
        <v>14486436.84</v>
      </c>
      <c r="AJ101" s="1823">
        <v>5805803</v>
      </c>
      <c r="AK101" s="1824">
        <v>43508</v>
      </c>
      <c r="AL101" s="1809"/>
      <c r="AM101" s="1809"/>
      <c r="AN101" s="1809"/>
      <c r="AO101" s="1809"/>
      <c r="AP101" s="1809"/>
      <c r="AQ101" s="1809"/>
      <c r="AR101" s="1809"/>
      <c r="AS101" s="1809"/>
      <c r="AT101" s="1655">
        <f t="shared" si="82"/>
        <v>0</v>
      </c>
      <c r="AU101" s="1810"/>
      <c r="AV101" s="1824"/>
      <c r="AW101" s="2359">
        <f t="shared" si="77"/>
        <v>16844694</v>
      </c>
      <c r="AX101" s="1652">
        <f t="shared" si="72"/>
        <v>1179128.58</v>
      </c>
      <c r="AY101" s="1652">
        <f t="shared" si="73"/>
        <v>1179128.58</v>
      </c>
      <c r="AZ101" s="1652">
        <f t="shared" si="73"/>
        <v>2358257.16</v>
      </c>
      <c r="BA101" s="1652">
        <f t="shared" si="74"/>
        <v>842234.7</v>
      </c>
      <c r="BB101" s="1652">
        <f t="shared" si="75"/>
        <v>3200491.8600000003</v>
      </c>
      <c r="BC101" s="1652">
        <f t="shared" si="75"/>
        <v>13644202.140000001</v>
      </c>
      <c r="BD101" s="1652">
        <f t="shared" si="76"/>
        <v>14486436.84</v>
      </c>
      <c r="BE101" s="1825"/>
    </row>
    <row r="102" spans="1:57" s="1812" customFormat="1" ht="28.5" customHeight="1" thickBot="1" x14ac:dyDescent="0.3">
      <c r="A102" s="1813"/>
      <c r="B102" s="1814" t="s">
        <v>108</v>
      </c>
      <c r="C102" s="1815" t="s">
        <v>225</v>
      </c>
      <c r="D102" s="1816">
        <v>7041</v>
      </c>
      <c r="E102" s="1662"/>
      <c r="F102" s="1662"/>
      <c r="G102" s="1662"/>
      <c r="H102" s="1662"/>
      <c r="I102" s="1662"/>
      <c r="J102" s="1662"/>
      <c r="K102" s="1817"/>
      <c r="L102" s="1817"/>
      <c r="M102" s="1818"/>
      <c r="N102" s="1819"/>
      <c r="O102" s="1820"/>
      <c r="P102" s="1656"/>
      <c r="Q102" s="1656"/>
      <c r="R102" s="1656"/>
      <c r="S102" s="1656"/>
      <c r="T102" s="1656"/>
      <c r="U102" s="1656"/>
      <c r="V102" s="1657"/>
      <c r="W102" s="1657"/>
      <c r="X102" s="1826"/>
      <c r="Y102" s="1822"/>
      <c r="Z102" s="1810"/>
      <c r="AA102" s="1827">
        <v>7630604</v>
      </c>
      <c r="AB102" s="1827">
        <v>534142.28</v>
      </c>
      <c r="AC102" s="1827">
        <v>534142.28</v>
      </c>
      <c r="AD102" s="1827">
        <f>AB102+AC102</f>
        <v>1068284.56</v>
      </c>
      <c r="AE102" s="1827">
        <v>381530.2</v>
      </c>
      <c r="AF102" s="1827">
        <f>AD102+AE102</f>
        <v>1449814.76</v>
      </c>
      <c r="AG102" s="1827">
        <f>AA102-AF102</f>
        <v>6180789.2400000002</v>
      </c>
      <c r="AH102" s="1827">
        <f>AA102-AD102</f>
        <v>6562319.4399999995</v>
      </c>
      <c r="AI102" s="1827">
        <f>AH102</f>
        <v>6562319.4399999995</v>
      </c>
      <c r="AJ102" s="1823">
        <v>8865151</v>
      </c>
      <c r="AK102" s="1824">
        <v>43549</v>
      </c>
      <c r="AL102" s="1809"/>
      <c r="AM102" s="1809"/>
      <c r="AN102" s="1809"/>
      <c r="AO102" s="1809"/>
      <c r="AP102" s="1809"/>
      <c r="AQ102" s="1809"/>
      <c r="AR102" s="1809"/>
      <c r="AS102" s="1809"/>
      <c r="AT102" s="1655">
        <f t="shared" si="82"/>
        <v>0</v>
      </c>
      <c r="AU102" s="1810"/>
      <c r="AV102" s="1824"/>
      <c r="AW102" s="2359">
        <f t="shared" si="77"/>
        <v>7630604</v>
      </c>
      <c r="AX102" s="1652">
        <f t="shared" si="72"/>
        <v>534142.28</v>
      </c>
      <c r="AY102" s="1652">
        <f t="shared" si="73"/>
        <v>534142.28</v>
      </c>
      <c r="AZ102" s="1652">
        <f t="shared" si="73"/>
        <v>1068284.56</v>
      </c>
      <c r="BA102" s="1652">
        <f t="shared" si="74"/>
        <v>381530.2</v>
      </c>
      <c r="BB102" s="1652">
        <f t="shared" si="75"/>
        <v>1449814.76</v>
      </c>
      <c r="BC102" s="1652">
        <f t="shared" si="75"/>
        <v>6180789.2400000002</v>
      </c>
      <c r="BD102" s="1652">
        <f t="shared" si="76"/>
        <v>6562319.4399999995</v>
      </c>
      <c r="BE102" s="1825"/>
    </row>
    <row r="103" spans="1:57" s="1812" customFormat="1" ht="28.5" customHeight="1" thickBot="1" x14ac:dyDescent="0.3">
      <c r="A103" s="1828"/>
      <c r="B103" s="1829" t="s">
        <v>108</v>
      </c>
      <c r="C103" s="1830" t="s">
        <v>248</v>
      </c>
      <c r="D103" s="1831">
        <v>7041</v>
      </c>
      <c r="E103" s="1660"/>
      <c r="F103" s="1660"/>
      <c r="G103" s="1660"/>
      <c r="H103" s="1660"/>
      <c r="I103" s="1660"/>
      <c r="J103" s="1660"/>
      <c r="K103" s="1661"/>
      <c r="L103" s="1661"/>
      <c r="M103" s="1832"/>
      <c r="N103" s="1833"/>
      <c r="O103" s="1834"/>
      <c r="P103" s="1658"/>
      <c r="Q103" s="1658"/>
      <c r="R103" s="1658"/>
      <c r="S103" s="1658"/>
      <c r="T103" s="1658"/>
      <c r="U103" s="1658"/>
      <c r="V103" s="1659"/>
      <c r="W103" s="1659"/>
      <c r="X103" s="1835"/>
      <c r="Y103" s="1836"/>
      <c r="Z103" s="1837"/>
      <c r="AA103" s="1838">
        <v>9241735</v>
      </c>
      <c r="AB103" s="1838">
        <v>646921.44999999995</v>
      </c>
      <c r="AC103" s="1838">
        <v>646921.44999999995</v>
      </c>
      <c r="AD103" s="1838">
        <f>AB103+AC103</f>
        <v>1293842.8999999999</v>
      </c>
      <c r="AE103" s="1838">
        <v>462086.75</v>
      </c>
      <c r="AF103" s="1838">
        <f>AD103+AE103</f>
        <v>1755929.65</v>
      </c>
      <c r="AG103" s="1838">
        <f>AA103-AF103</f>
        <v>7485805.3499999996</v>
      </c>
      <c r="AH103" s="1838">
        <f>AA103-AD103</f>
        <v>7947892.0999999996</v>
      </c>
      <c r="AI103" s="1838">
        <f>AH103</f>
        <v>7947892.0999999996</v>
      </c>
      <c r="AJ103" s="1839">
        <v>9965818</v>
      </c>
      <c r="AK103" s="1840" t="s">
        <v>247</v>
      </c>
      <c r="AL103" s="1809"/>
      <c r="AM103" s="1809"/>
      <c r="AN103" s="1809"/>
      <c r="AO103" s="1809"/>
      <c r="AP103" s="1809"/>
      <c r="AQ103" s="1809"/>
      <c r="AR103" s="1809"/>
      <c r="AS103" s="1809"/>
      <c r="AT103" s="1655">
        <f t="shared" si="82"/>
        <v>0</v>
      </c>
      <c r="AU103" s="1810"/>
      <c r="AV103" s="1824"/>
      <c r="AW103" s="2359">
        <f t="shared" si="77"/>
        <v>9241735</v>
      </c>
      <c r="AX103" s="1652">
        <f t="shared" si="72"/>
        <v>646921.44999999995</v>
      </c>
      <c r="AY103" s="1652">
        <f t="shared" si="73"/>
        <v>646921.44999999995</v>
      </c>
      <c r="AZ103" s="1652">
        <f t="shared" si="73"/>
        <v>1293842.8999999999</v>
      </c>
      <c r="BA103" s="1652">
        <f t="shared" si="74"/>
        <v>462086.75</v>
      </c>
      <c r="BB103" s="1652">
        <f t="shared" si="75"/>
        <v>1755929.65</v>
      </c>
      <c r="BC103" s="1652">
        <f t="shared" si="75"/>
        <v>7485805.3499999996</v>
      </c>
      <c r="BD103" s="1652">
        <f t="shared" si="76"/>
        <v>7947892.0999999996</v>
      </c>
      <c r="BE103" s="1841"/>
    </row>
    <row r="104" spans="1:57" s="1883" customFormat="1" ht="28.5" customHeight="1" thickBot="1" x14ac:dyDescent="0.3">
      <c r="A104" s="1864">
        <v>17</v>
      </c>
      <c r="B104" s="1865" t="s">
        <v>149</v>
      </c>
      <c r="C104" s="1866" t="s">
        <v>150</v>
      </c>
      <c r="D104" s="1867">
        <v>7041</v>
      </c>
      <c r="E104" s="593"/>
      <c r="F104" s="593"/>
      <c r="G104" s="593"/>
      <c r="H104" s="593"/>
      <c r="I104" s="593"/>
      <c r="J104" s="593"/>
      <c r="K104" s="1868"/>
      <c r="L104" s="1868"/>
      <c r="M104" s="1869"/>
      <c r="N104" s="1870"/>
      <c r="O104" s="1871"/>
      <c r="P104" s="1872">
        <v>3173491</v>
      </c>
      <c r="Q104" s="1872">
        <v>222144.37</v>
      </c>
      <c r="R104" s="1872">
        <v>222144.37</v>
      </c>
      <c r="S104" s="1872">
        <f>Q104+R104</f>
        <v>444288.74</v>
      </c>
      <c r="T104" s="1872">
        <v>158674.54999999999</v>
      </c>
      <c r="U104" s="1872">
        <f>Q104+R104+T104</f>
        <v>602963.29</v>
      </c>
      <c r="V104" s="1873">
        <f>P104-U104</f>
        <v>2570527.71</v>
      </c>
      <c r="W104" s="1873">
        <f>P104-S104</f>
        <v>2729202.26</v>
      </c>
      <c r="X104" s="1874">
        <f>W104</f>
        <v>2729202.26</v>
      </c>
      <c r="Y104" s="1875">
        <v>6633790</v>
      </c>
      <c r="Z104" s="1876">
        <v>43281</v>
      </c>
      <c r="AA104" s="1877"/>
      <c r="AB104" s="1878"/>
      <c r="AC104" s="1878"/>
      <c r="AD104" s="1878"/>
      <c r="AE104" s="1878"/>
      <c r="AF104" s="1878"/>
      <c r="AG104" s="1878"/>
      <c r="AH104" s="1878"/>
      <c r="AI104" s="1878"/>
      <c r="AJ104" s="1876"/>
      <c r="AK104" s="1879"/>
      <c r="AL104" s="1880"/>
      <c r="AM104" s="1880"/>
      <c r="AN104" s="1880"/>
      <c r="AO104" s="1880"/>
      <c r="AP104" s="1880"/>
      <c r="AQ104" s="1880"/>
      <c r="AR104" s="1880"/>
      <c r="AS104" s="1880"/>
      <c r="AT104" s="595">
        <f t="shared" si="82"/>
        <v>0</v>
      </c>
      <c r="AU104" s="1881"/>
      <c r="AV104" s="1898"/>
      <c r="AW104" s="2360">
        <f t="shared" si="77"/>
        <v>3173491</v>
      </c>
      <c r="AX104" s="1882">
        <f t="shared" si="72"/>
        <v>222144.37</v>
      </c>
      <c r="AY104" s="1882">
        <f t="shared" si="73"/>
        <v>222144.37</v>
      </c>
      <c r="AZ104" s="1882">
        <f t="shared" si="73"/>
        <v>444288.74</v>
      </c>
      <c r="BA104" s="1882">
        <f t="shared" si="74"/>
        <v>158674.54999999999</v>
      </c>
      <c r="BB104" s="1882">
        <f t="shared" si="75"/>
        <v>602963.29</v>
      </c>
      <c r="BC104" s="1882">
        <f t="shared" si="75"/>
        <v>2570527.71</v>
      </c>
      <c r="BD104" s="1882">
        <f t="shared" si="76"/>
        <v>2729202.26</v>
      </c>
      <c r="BE104" s="945">
        <f>BD104+BD105+BD106+BD107+BD108</f>
        <v>25488465.919999994</v>
      </c>
    </row>
    <row r="105" spans="1:57" s="1883" customFormat="1" ht="28.5" customHeight="1" thickBot="1" x14ac:dyDescent="0.3">
      <c r="A105" s="1884"/>
      <c r="B105" s="1885" t="s">
        <v>149</v>
      </c>
      <c r="C105" s="1886" t="s">
        <v>216</v>
      </c>
      <c r="D105" s="1887">
        <v>7041</v>
      </c>
      <c r="E105" s="594"/>
      <c r="F105" s="594"/>
      <c r="G105" s="594"/>
      <c r="H105" s="594"/>
      <c r="I105" s="594"/>
      <c r="J105" s="594"/>
      <c r="K105" s="1888"/>
      <c r="L105" s="1888"/>
      <c r="M105" s="1889"/>
      <c r="N105" s="1890"/>
      <c r="O105" s="1891"/>
      <c r="P105" s="1892"/>
      <c r="Q105" s="1892"/>
      <c r="R105" s="1892"/>
      <c r="S105" s="1892"/>
      <c r="T105" s="1892"/>
      <c r="U105" s="1892"/>
      <c r="V105" s="1893"/>
      <c r="W105" s="1893"/>
      <c r="X105" s="1894"/>
      <c r="Y105" s="1895"/>
      <c r="Z105" s="1881"/>
      <c r="AA105" s="1896">
        <v>7212480</v>
      </c>
      <c r="AB105" s="1897">
        <v>504873.6</v>
      </c>
      <c r="AC105" s="1897">
        <v>504873.6</v>
      </c>
      <c r="AD105" s="1897">
        <f>AB105+AC105</f>
        <v>1009747.2</v>
      </c>
      <c r="AE105" s="1897">
        <v>360624</v>
      </c>
      <c r="AF105" s="1897">
        <f>AD105+AE105</f>
        <v>1370371.2</v>
      </c>
      <c r="AG105" s="1897">
        <f>AA105-AF105</f>
        <v>5842108.7999999998</v>
      </c>
      <c r="AH105" s="1897">
        <f>AA105-AD105</f>
        <v>6202732.7999999998</v>
      </c>
      <c r="AI105" s="1897">
        <f>AH105</f>
        <v>6202732.7999999998</v>
      </c>
      <c r="AJ105" s="1881">
        <v>263784</v>
      </c>
      <c r="AK105" s="1898" t="s">
        <v>175</v>
      </c>
      <c r="AL105" s="1880"/>
      <c r="AM105" s="1880"/>
      <c r="AN105" s="1880"/>
      <c r="AO105" s="1880"/>
      <c r="AP105" s="1880"/>
      <c r="AQ105" s="1880"/>
      <c r="AR105" s="1880"/>
      <c r="AS105" s="1880"/>
      <c r="AT105" s="595">
        <f t="shared" si="82"/>
        <v>0</v>
      </c>
      <c r="AU105" s="1881"/>
      <c r="AV105" s="1898"/>
      <c r="AW105" s="2360">
        <f t="shared" si="77"/>
        <v>7212480</v>
      </c>
      <c r="AX105" s="1882">
        <f t="shared" si="72"/>
        <v>504873.6</v>
      </c>
      <c r="AY105" s="1882">
        <f t="shared" si="73"/>
        <v>504873.6</v>
      </c>
      <c r="AZ105" s="1882">
        <f t="shared" si="73"/>
        <v>1009747.2</v>
      </c>
      <c r="BA105" s="1882">
        <f t="shared" si="74"/>
        <v>360624</v>
      </c>
      <c r="BB105" s="1882">
        <f t="shared" si="75"/>
        <v>1370371.2</v>
      </c>
      <c r="BC105" s="1882">
        <f t="shared" si="75"/>
        <v>5842108.7999999998</v>
      </c>
      <c r="BD105" s="1882">
        <f t="shared" si="76"/>
        <v>6202732.7999999998</v>
      </c>
      <c r="BE105" s="945"/>
    </row>
    <row r="106" spans="1:57" s="1883" customFormat="1" ht="28.5" customHeight="1" thickBot="1" x14ac:dyDescent="0.3">
      <c r="A106" s="1884"/>
      <c r="B106" s="1885" t="s">
        <v>149</v>
      </c>
      <c r="C106" s="1886" t="s">
        <v>217</v>
      </c>
      <c r="D106" s="1887">
        <v>7041</v>
      </c>
      <c r="E106" s="594"/>
      <c r="F106" s="594"/>
      <c r="G106" s="594"/>
      <c r="H106" s="594"/>
      <c r="I106" s="594"/>
      <c r="J106" s="594"/>
      <c r="K106" s="1888"/>
      <c r="L106" s="1888"/>
      <c r="M106" s="1889"/>
      <c r="N106" s="1890"/>
      <c r="O106" s="1891"/>
      <c r="P106" s="1892"/>
      <c r="Q106" s="1892"/>
      <c r="R106" s="1892"/>
      <c r="S106" s="1892"/>
      <c r="T106" s="1892"/>
      <c r="U106" s="1892"/>
      <c r="V106" s="1893"/>
      <c r="W106" s="1893"/>
      <c r="X106" s="1894"/>
      <c r="Y106" s="1895"/>
      <c r="Z106" s="1881"/>
      <c r="AA106" s="1896">
        <v>7808383</v>
      </c>
      <c r="AB106" s="1897">
        <v>546586.81000000006</v>
      </c>
      <c r="AC106" s="1897">
        <v>546586.81000000006</v>
      </c>
      <c r="AD106" s="1897">
        <f>AB106+AC106</f>
        <v>1093173.6200000001</v>
      </c>
      <c r="AE106" s="1897">
        <v>390419.15</v>
      </c>
      <c r="AF106" s="1897">
        <f>AD106+AE106</f>
        <v>1483592.77</v>
      </c>
      <c r="AG106" s="1896">
        <f>AA106-AF106</f>
        <v>6324790.2300000004</v>
      </c>
      <c r="AH106" s="1896">
        <f>AA106-AD106</f>
        <v>6715209.3799999999</v>
      </c>
      <c r="AI106" s="1896">
        <f>AH106</f>
        <v>6715209.3799999999</v>
      </c>
      <c r="AJ106" s="1897">
        <v>8865143</v>
      </c>
      <c r="AK106" s="1898">
        <v>43544</v>
      </c>
      <c r="AL106" s="1880"/>
      <c r="AM106" s="1880"/>
      <c r="AN106" s="1880"/>
      <c r="AO106" s="1880"/>
      <c r="AP106" s="1880"/>
      <c r="AQ106" s="1880"/>
      <c r="AR106" s="1880"/>
      <c r="AS106" s="1880"/>
      <c r="AT106" s="595">
        <f t="shared" si="82"/>
        <v>0</v>
      </c>
      <c r="AU106" s="1881"/>
      <c r="AV106" s="1898"/>
      <c r="AW106" s="2360">
        <f t="shared" si="77"/>
        <v>7808383</v>
      </c>
      <c r="AX106" s="1882">
        <f t="shared" si="72"/>
        <v>546586.81000000006</v>
      </c>
      <c r="AY106" s="1882">
        <f t="shared" si="73"/>
        <v>546586.81000000006</v>
      </c>
      <c r="AZ106" s="1882">
        <f t="shared" si="73"/>
        <v>1093173.6200000001</v>
      </c>
      <c r="BA106" s="1882">
        <f t="shared" si="74"/>
        <v>390419.15</v>
      </c>
      <c r="BB106" s="1882">
        <f t="shared" si="75"/>
        <v>1483592.77</v>
      </c>
      <c r="BC106" s="1882">
        <f t="shared" si="75"/>
        <v>6324790.2300000004</v>
      </c>
      <c r="BD106" s="1882">
        <f t="shared" si="76"/>
        <v>6715209.3799999999</v>
      </c>
      <c r="BE106" s="945"/>
    </row>
    <row r="107" spans="1:57" s="1883" customFormat="1" ht="28.5" customHeight="1" thickBot="1" x14ac:dyDescent="0.3">
      <c r="A107" s="1884"/>
      <c r="B107" s="1885" t="s">
        <v>149</v>
      </c>
      <c r="C107" s="1886" t="s">
        <v>245</v>
      </c>
      <c r="D107" s="1887">
        <v>7041</v>
      </c>
      <c r="E107" s="594"/>
      <c r="F107" s="594"/>
      <c r="G107" s="594"/>
      <c r="H107" s="594"/>
      <c r="I107" s="594"/>
      <c r="J107" s="594"/>
      <c r="K107" s="1888"/>
      <c r="L107" s="1888"/>
      <c r="M107" s="1889"/>
      <c r="N107" s="1890"/>
      <c r="O107" s="1891"/>
      <c r="P107" s="1892"/>
      <c r="Q107" s="1892"/>
      <c r="R107" s="1892"/>
      <c r="S107" s="1892"/>
      <c r="T107" s="1892"/>
      <c r="U107" s="1892"/>
      <c r="V107" s="1893"/>
      <c r="W107" s="1893"/>
      <c r="X107" s="1894"/>
      <c r="Y107" s="1895"/>
      <c r="Z107" s="1881"/>
      <c r="AA107" s="1896">
        <v>3574390</v>
      </c>
      <c r="AB107" s="1897">
        <v>250207.3</v>
      </c>
      <c r="AC107" s="1897">
        <v>250207.3</v>
      </c>
      <c r="AD107" s="1897">
        <f>AB107+AC107</f>
        <v>500414.6</v>
      </c>
      <c r="AE107" s="1897">
        <v>178719.5</v>
      </c>
      <c r="AF107" s="1897">
        <f>AD107+AE107</f>
        <v>679134.1</v>
      </c>
      <c r="AG107" s="1896">
        <f>AA107-AF107</f>
        <v>2895255.9</v>
      </c>
      <c r="AH107" s="1896">
        <f>AA107-AD107</f>
        <v>3073975.4</v>
      </c>
      <c r="AI107" s="1896">
        <f>AH107</f>
        <v>3073975.4</v>
      </c>
      <c r="AJ107" s="1897">
        <v>9965789</v>
      </c>
      <c r="AK107" s="1898">
        <v>43590</v>
      </c>
      <c r="AL107" s="1880"/>
      <c r="AM107" s="1880"/>
      <c r="AN107" s="1880"/>
      <c r="AO107" s="1880"/>
      <c r="AP107" s="1880"/>
      <c r="AQ107" s="1880"/>
      <c r="AR107" s="1880"/>
      <c r="AS107" s="1880"/>
      <c r="AT107" s="595">
        <f t="shared" si="82"/>
        <v>0</v>
      </c>
      <c r="AU107" s="1881"/>
      <c r="AV107" s="1898"/>
      <c r="AW107" s="2360">
        <f t="shared" si="77"/>
        <v>3574390</v>
      </c>
      <c r="AX107" s="1882">
        <f t="shared" si="72"/>
        <v>250207.3</v>
      </c>
      <c r="AY107" s="1882">
        <f t="shared" si="73"/>
        <v>250207.3</v>
      </c>
      <c r="AZ107" s="1882">
        <f t="shared" si="73"/>
        <v>500414.6</v>
      </c>
      <c r="BA107" s="1882">
        <f t="shared" si="74"/>
        <v>178719.5</v>
      </c>
      <c r="BB107" s="1882">
        <f t="shared" si="75"/>
        <v>679134.1</v>
      </c>
      <c r="BC107" s="1882">
        <f t="shared" si="75"/>
        <v>2895255.9</v>
      </c>
      <c r="BD107" s="1882">
        <f t="shared" si="76"/>
        <v>3073975.4</v>
      </c>
      <c r="BE107" s="945"/>
    </row>
    <row r="108" spans="1:57" s="1883" customFormat="1" ht="28.5" customHeight="1" thickBot="1" x14ac:dyDescent="0.3">
      <c r="A108" s="1899"/>
      <c r="B108" s="1900" t="s">
        <v>149</v>
      </c>
      <c r="C108" s="1901" t="s">
        <v>309</v>
      </c>
      <c r="D108" s="1887"/>
      <c r="E108" s="1902"/>
      <c r="F108" s="1902"/>
      <c r="G108" s="1902"/>
      <c r="H108" s="1902"/>
      <c r="I108" s="1902"/>
      <c r="J108" s="1902"/>
      <c r="K108" s="1903"/>
      <c r="L108" s="1903"/>
      <c r="M108" s="1904"/>
      <c r="N108" s="1905"/>
      <c r="O108" s="1906"/>
      <c r="P108" s="1907"/>
      <c r="Q108" s="1907"/>
      <c r="R108" s="1907"/>
      <c r="S108" s="1907"/>
      <c r="T108" s="1907"/>
      <c r="U108" s="1907"/>
      <c r="V108" s="1908"/>
      <c r="W108" s="1908"/>
      <c r="X108" s="1909"/>
      <c r="Y108" s="1910"/>
      <c r="Z108" s="1911"/>
      <c r="AA108" s="1902">
        <v>7869228</v>
      </c>
      <c r="AB108" s="1902">
        <v>550845.96</v>
      </c>
      <c r="AC108" s="1902">
        <v>550845.96</v>
      </c>
      <c r="AD108" s="1902">
        <f t="shared" ref="AD108" si="103">AB108+AC108</f>
        <v>1101691.92</v>
      </c>
      <c r="AE108" s="1902">
        <v>393461.4</v>
      </c>
      <c r="AF108" s="1902">
        <f t="shared" ref="AF108" si="104">AD108+AE108</f>
        <v>1495153.3199999998</v>
      </c>
      <c r="AG108" s="1903">
        <f t="shared" ref="AG108" si="105">AA108-AF108</f>
        <v>6374074.6799999997</v>
      </c>
      <c r="AH108" s="1903">
        <v>6767346.0800000001</v>
      </c>
      <c r="AI108" s="1912">
        <f>AH108</f>
        <v>6767346.0800000001</v>
      </c>
      <c r="AJ108" s="1913" t="s">
        <v>310</v>
      </c>
      <c r="AK108" s="1914">
        <v>43646</v>
      </c>
      <c r="AL108" s="594"/>
      <c r="AM108" s="594"/>
      <c r="AN108" s="594"/>
      <c r="AO108" s="594"/>
      <c r="AP108" s="594"/>
      <c r="AQ108" s="594"/>
      <c r="AR108" s="594"/>
      <c r="AS108" s="594"/>
      <c r="AT108" s="595">
        <f t="shared" si="82"/>
        <v>0</v>
      </c>
      <c r="AU108" s="596"/>
      <c r="AV108" s="2337"/>
      <c r="AW108" s="2360">
        <f t="shared" si="77"/>
        <v>7869228</v>
      </c>
      <c r="AX108" s="1882">
        <f t="shared" si="72"/>
        <v>550845.96</v>
      </c>
      <c r="AY108" s="1882">
        <f t="shared" si="73"/>
        <v>550845.96</v>
      </c>
      <c r="AZ108" s="1882">
        <f t="shared" si="73"/>
        <v>1101691.92</v>
      </c>
      <c r="BA108" s="1882">
        <f t="shared" si="74"/>
        <v>393461.4</v>
      </c>
      <c r="BB108" s="1882">
        <f t="shared" si="75"/>
        <v>1495153.3199999998</v>
      </c>
      <c r="BC108" s="1882">
        <f t="shared" si="75"/>
        <v>6374074.6799999997</v>
      </c>
      <c r="BD108" s="1882">
        <f t="shared" si="76"/>
        <v>6767346.0800000001</v>
      </c>
      <c r="BE108" s="945"/>
    </row>
    <row r="109" spans="1:57" s="547" customFormat="1" ht="28.5" customHeight="1" thickBot="1" x14ac:dyDescent="0.3">
      <c r="A109" s="940">
        <v>18</v>
      </c>
      <c r="B109" s="906" t="s">
        <v>137</v>
      </c>
      <c r="C109" s="820" t="s">
        <v>138</v>
      </c>
      <c r="D109" s="543">
        <v>7041</v>
      </c>
      <c r="E109" s="821"/>
      <c r="F109" s="821"/>
      <c r="G109" s="821"/>
      <c r="H109" s="821"/>
      <c r="I109" s="821"/>
      <c r="J109" s="821"/>
      <c r="K109" s="822"/>
      <c r="L109" s="822"/>
      <c r="M109" s="823"/>
      <c r="N109" s="824"/>
      <c r="O109" s="825"/>
      <c r="P109" s="826">
        <v>8742060.7899999991</v>
      </c>
      <c r="Q109" s="826">
        <v>611944.26</v>
      </c>
      <c r="R109" s="826">
        <v>611944.26</v>
      </c>
      <c r="S109" s="826">
        <f>Q109+R109</f>
        <v>1223888.52</v>
      </c>
      <c r="T109" s="826">
        <v>437103.04</v>
      </c>
      <c r="U109" s="826">
        <f>Q109+R109+T109</f>
        <v>1660991.56</v>
      </c>
      <c r="V109" s="827">
        <f>P109-U109</f>
        <v>7081069.2299999986</v>
      </c>
      <c r="W109" s="827">
        <f>P109-S109</f>
        <v>7518172.2699999996</v>
      </c>
      <c r="X109" s="828">
        <f>W109</f>
        <v>7518172.2699999996</v>
      </c>
      <c r="Y109" s="829">
        <v>6633758</v>
      </c>
      <c r="Z109" s="907">
        <v>43281</v>
      </c>
      <c r="AA109" s="908"/>
      <c r="AB109" s="908"/>
      <c r="AC109" s="908"/>
      <c r="AD109" s="908"/>
      <c r="AE109" s="908"/>
      <c r="AF109" s="908"/>
      <c r="AG109" s="908"/>
      <c r="AH109" s="908"/>
      <c r="AI109" s="908"/>
      <c r="AJ109" s="907"/>
      <c r="AK109" s="830"/>
      <c r="AL109" s="544"/>
      <c r="AM109" s="544"/>
      <c r="AN109" s="544"/>
      <c r="AO109" s="544"/>
      <c r="AP109" s="544"/>
      <c r="AQ109" s="544"/>
      <c r="AR109" s="544"/>
      <c r="AS109" s="544"/>
      <c r="AT109" s="545">
        <f t="shared" si="82"/>
        <v>0</v>
      </c>
      <c r="AU109" s="546"/>
      <c r="AV109" s="561"/>
      <c r="AW109" s="2361">
        <f t="shared" si="77"/>
        <v>8742060.7899999991</v>
      </c>
      <c r="AX109" s="831">
        <f t="shared" si="72"/>
        <v>611944.26</v>
      </c>
      <c r="AY109" s="831">
        <f t="shared" si="73"/>
        <v>611944.26</v>
      </c>
      <c r="AZ109" s="831">
        <f t="shared" si="73"/>
        <v>1223888.52</v>
      </c>
      <c r="BA109" s="831">
        <f t="shared" si="74"/>
        <v>437103.04</v>
      </c>
      <c r="BB109" s="831">
        <f t="shared" si="75"/>
        <v>1660991.56</v>
      </c>
      <c r="BC109" s="831">
        <f t="shared" si="75"/>
        <v>7081069.2299999986</v>
      </c>
      <c r="BD109" s="831">
        <f t="shared" si="76"/>
        <v>7518172.2699999996</v>
      </c>
      <c r="BE109" s="951">
        <f>BD109+BD110+BD111+BD112</f>
        <v>56759389.769999996</v>
      </c>
    </row>
    <row r="110" spans="1:57" s="547" customFormat="1" ht="28.5" customHeight="1" thickBot="1" x14ac:dyDescent="0.3">
      <c r="A110" s="941"/>
      <c r="B110" s="548" t="s">
        <v>137</v>
      </c>
      <c r="C110" s="549" t="s">
        <v>185</v>
      </c>
      <c r="D110" s="550">
        <v>7041</v>
      </c>
      <c r="E110" s="551"/>
      <c r="F110" s="551"/>
      <c r="G110" s="551"/>
      <c r="H110" s="551"/>
      <c r="I110" s="551"/>
      <c r="J110" s="551"/>
      <c r="K110" s="552"/>
      <c r="L110" s="552"/>
      <c r="M110" s="553"/>
      <c r="N110" s="554"/>
      <c r="O110" s="555"/>
      <c r="P110" s="556"/>
      <c r="Q110" s="556"/>
      <c r="R110" s="556"/>
      <c r="S110" s="556"/>
      <c r="T110" s="556"/>
      <c r="U110" s="556"/>
      <c r="V110" s="557"/>
      <c r="W110" s="557"/>
      <c r="X110" s="558"/>
      <c r="Y110" s="559"/>
      <c r="Z110" s="546"/>
      <c r="AA110" s="757">
        <v>21472510</v>
      </c>
      <c r="AB110" s="560">
        <v>1503075.7</v>
      </c>
      <c r="AC110" s="560">
        <v>1503075.7</v>
      </c>
      <c r="AD110" s="560">
        <f>AB110+AC110</f>
        <v>3006151.4</v>
      </c>
      <c r="AE110" s="560">
        <v>1073625.5</v>
      </c>
      <c r="AF110" s="560">
        <f>AD110+AE110</f>
        <v>4079776.9</v>
      </c>
      <c r="AG110" s="560">
        <f>AA110-AF110</f>
        <v>17392733.100000001</v>
      </c>
      <c r="AH110" s="560">
        <f>AA110-AD110</f>
        <v>18466358.600000001</v>
      </c>
      <c r="AI110" s="560">
        <f>AH110</f>
        <v>18466358.600000001</v>
      </c>
      <c r="AJ110" s="560">
        <v>8865109</v>
      </c>
      <c r="AK110" s="561">
        <v>43506</v>
      </c>
      <c r="AL110" s="544"/>
      <c r="AM110" s="544"/>
      <c r="AN110" s="544"/>
      <c r="AO110" s="544"/>
      <c r="AP110" s="544"/>
      <c r="AQ110" s="544"/>
      <c r="AR110" s="544"/>
      <c r="AS110" s="544"/>
      <c r="AT110" s="545">
        <f t="shared" si="82"/>
        <v>0</v>
      </c>
      <c r="AU110" s="546"/>
      <c r="AV110" s="561"/>
      <c r="AW110" s="2361">
        <f t="shared" si="77"/>
        <v>21472510</v>
      </c>
      <c r="AX110" s="831">
        <f t="shared" si="72"/>
        <v>1503075.7</v>
      </c>
      <c r="AY110" s="831">
        <f t="shared" si="73"/>
        <v>1503075.7</v>
      </c>
      <c r="AZ110" s="831">
        <f t="shared" si="73"/>
        <v>3006151.4</v>
      </c>
      <c r="BA110" s="831">
        <f t="shared" si="74"/>
        <v>1073625.5</v>
      </c>
      <c r="BB110" s="831">
        <f t="shared" si="75"/>
        <v>4079776.9</v>
      </c>
      <c r="BC110" s="831">
        <f t="shared" si="75"/>
        <v>17392733.100000001</v>
      </c>
      <c r="BD110" s="831">
        <f t="shared" si="76"/>
        <v>18466358.600000001</v>
      </c>
      <c r="BE110" s="952"/>
    </row>
    <row r="111" spans="1:57" s="547" customFormat="1" ht="28.5" customHeight="1" thickBot="1" x14ac:dyDescent="0.3">
      <c r="A111" s="941"/>
      <c r="B111" s="548" t="s">
        <v>137</v>
      </c>
      <c r="C111" s="549" t="s">
        <v>285</v>
      </c>
      <c r="D111" s="550">
        <v>7041</v>
      </c>
      <c r="E111" s="551"/>
      <c r="F111" s="551"/>
      <c r="G111" s="551"/>
      <c r="H111" s="551"/>
      <c r="I111" s="551"/>
      <c r="J111" s="551"/>
      <c r="K111" s="552"/>
      <c r="L111" s="552"/>
      <c r="M111" s="553"/>
      <c r="N111" s="554"/>
      <c r="O111" s="555"/>
      <c r="P111" s="556"/>
      <c r="Q111" s="556"/>
      <c r="R111" s="556"/>
      <c r="S111" s="556"/>
      <c r="T111" s="556"/>
      <c r="U111" s="556"/>
      <c r="V111" s="557"/>
      <c r="W111" s="557"/>
      <c r="X111" s="558"/>
      <c r="Y111" s="559"/>
      <c r="Z111" s="546"/>
      <c r="AA111" s="551">
        <v>20451015</v>
      </c>
      <c r="AB111" s="551">
        <v>1431571.05</v>
      </c>
      <c r="AC111" s="551">
        <v>1431571.05</v>
      </c>
      <c r="AD111" s="551">
        <f t="shared" ref="AD111" si="106">AB111+AC111</f>
        <v>2863142.1</v>
      </c>
      <c r="AE111" s="551">
        <v>1022550.75</v>
      </c>
      <c r="AF111" s="551">
        <f t="shared" ref="AF111" si="107">AD111+AE111</f>
        <v>3885692.85</v>
      </c>
      <c r="AG111" s="552">
        <f t="shared" ref="AG111" si="108">AA111-AF111</f>
        <v>16565322.15</v>
      </c>
      <c r="AH111" s="552">
        <f t="shared" ref="AH111" si="109">AA111-AD111</f>
        <v>17587872.899999999</v>
      </c>
      <c r="AI111" s="544">
        <f>AH111</f>
        <v>17587872.899999999</v>
      </c>
      <c r="AJ111" s="905" t="s">
        <v>289</v>
      </c>
      <c r="AK111" s="1126">
        <v>43646</v>
      </c>
      <c r="AL111" s="551"/>
      <c r="AM111" s="551"/>
      <c r="AN111" s="551"/>
      <c r="AO111" s="551"/>
      <c r="AP111" s="551"/>
      <c r="AQ111" s="551"/>
      <c r="AR111" s="551"/>
      <c r="AS111" s="551"/>
      <c r="AT111" s="545">
        <f t="shared" si="82"/>
        <v>0</v>
      </c>
      <c r="AU111" s="574"/>
      <c r="AV111" s="1126"/>
      <c r="AW111" s="2361">
        <f t="shared" si="77"/>
        <v>20451015</v>
      </c>
      <c r="AX111" s="831">
        <f t="shared" si="72"/>
        <v>1431571.05</v>
      </c>
      <c r="AY111" s="831">
        <f t="shared" si="73"/>
        <v>1431571.05</v>
      </c>
      <c r="AZ111" s="831">
        <f t="shared" si="73"/>
        <v>2863142.1</v>
      </c>
      <c r="BA111" s="831">
        <f t="shared" si="74"/>
        <v>1022550.75</v>
      </c>
      <c r="BB111" s="831">
        <f t="shared" si="75"/>
        <v>3885692.85</v>
      </c>
      <c r="BC111" s="831">
        <f t="shared" si="75"/>
        <v>16565322.15</v>
      </c>
      <c r="BD111" s="831">
        <f t="shared" si="76"/>
        <v>17587872.899999999</v>
      </c>
      <c r="BE111" s="952"/>
    </row>
    <row r="112" spans="1:57" s="547" customFormat="1" ht="28.5" customHeight="1" thickBot="1" x14ac:dyDescent="0.3">
      <c r="A112" s="942"/>
      <c r="B112" s="909" t="s">
        <v>331</v>
      </c>
      <c r="C112" s="910" t="s">
        <v>332</v>
      </c>
      <c r="D112" s="562" t="s">
        <v>333</v>
      </c>
      <c r="E112" s="563"/>
      <c r="F112" s="563"/>
      <c r="G112" s="563"/>
      <c r="H112" s="563"/>
      <c r="I112" s="563"/>
      <c r="J112" s="563"/>
      <c r="K112" s="564"/>
      <c r="L112" s="564"/>
      <c r="M112" s="565"/>
      <c r="N112" s="566"/>
      <c r="O112" s="567"/>
      <c r="P112" s="568"/>
      <c r="Q112" s="568"/>
      <c r="R112" s="568"/>
      <c r="S112" s="568"/>
      <c r="T112" s="568"/>
      <c r="U112" s="568"/>
      <c r="V112" s="569"/>
      <c r="W112" s="569"/>
      <c r="X112" s="570"/>
      <c r="Y112" s="571"/>
      <c r="Z112" s="572"/>
      <c r="AA112" s="563"/>
      <c r="AB112" s="563"/>
      <c r="AC112" s="563"/>
      <c r="AD112" s="563"/>
      <c r="AE112" s="563"/>
      <c r="AF112" s="563"/>
      <c r="AG112" s="564"/>
      <c r="AH112" s="564"/>
      <c r="AI112" s="758"/>
      <c r="AJ112" s="759"/>
      <c r="AK112" s="1127"/>
      <c r="AL112" s="551">
        <v>15070841</v>
      </c>
      <c r="AM112" s="551">
        <v>1130313</v>
      </c>
      <c r="AN112" s="551">
        <v>753542</v>
      </c>
      <c r="AO112" s="551">
        <f t="shared" ref="AO112" si="110">AM112+AN112</f>
        <v>1883855</v>
      </c>
      <c r="AP112" s="551">
        <v>753542</v>
      </c>
      <c r="AQ112" s="551">
        <f t="shared" ref="AQ112" si="111">AO112+AP112</f>
        <v>2637397</v>
      </c>
      <c r="AR112" s="551">
        <f t="shared" ref="AR112" si="112">AL112-AQ112</f>
        <v>12433444</v>
      </c>
      <c r="AS112" s="551">
        <f t="shared" ref="AS112" si="113">AL112-AO112</f>
        <v>13186986</v>
      </c>
      <c r="AT112" s="545">
        <f t="shared" si="82"/>
        <v>13186986</v>
      </c>
      <c r="AU112" s="573">
        <v>9966135</v>
      </c>
      <c r="AV112" s="1126">
        <v>43857</v>
      </c>
      <c r="AW112" s="2361">
        <f t="shared" si="77"/>
        <v>15070841</v>
      </c>
      <c r="AX112" s="831">
        <f t="shared" si="72"/>
        <v>1130313</v>
      </c>
      <c r="AY112" s="831">
        <f t="shared" si="73"/>
        <v>753542</v>
      </c>
      <c r="AZ112" s="831">
        <f t="shared" si="73"/>
        <v>1883855</v>
      </c>
      <c r="BA112" s="831">
        <f t="shared" si="74"/>
        <v>753542</v>
      </c>
      <c r="BB112" s="831">
        <f t="shared" si="75"/>
        <v>2637397</v>
      </c>
      <c r="BC112" s="831">
        <f t="shared" si="75"/>
        <v>12433444</v>
      </c>
      <c r="BD112" s="831">
        <f t="shared" si="76"/>
        <v>13186986</v>
      </c>
      <c r="BE112" s="953"/>
    </row>
    <row r="113" spans="1:57" s="315" customFormat="1" ht="37.5" customHeight="1" thickBot="1" x14ac:dyDescent="0.3">
      <c r="A113" s="2141">
        <v>19</v>
      </c>
      <c r="B113" s="1932" t="s">
        <v>334</v>
      </c>
      <c r="C113" s="1933" t="s">
        <v>335</v>
      </c>
      <c r="D113" s="720" t="s">
        <v>336</v>
      </c>
      <c r="E113" s="708"/>
      <c r="F113" s="708"/>
      <c r="G113" s="708"/>
      <c r="H113" s="708"/>
      <c r="I113" s="708"/>
      <c r="J113" s="708"/>
      <c r="K113" s="709"/>
      <c r="L113" s="709"/>
      <c r="M113" s="710"/>
      <c r="N113" s="711"/>
      <c r="O113" s="712"/>
      <c r="P113" s="713"/>
      <c r="Q113" s="713"/>
      <c r="R113" s="713"/>
      <c r="S113" s="713"/>
      <c r="T113" s="713"/>
      <c r="U113" s="713"/>
      <c r="V113" s="714"/>
      <c r="W113" s="714"/>
      <c r="X113" s="715"/>
      <c r="Y113" s="716"/>
      <c r="Z113" s="719"/>
      <c r="AA113" s="814"/>
      <c r="AB113" s="718"/>
      <c r="AC113" s="718"/>
      <c r="AD113" s="718"/>
      <c r="AE113" s="718"/>
      <c r="AF113" s="718"/>
      <c r="AG113" s="718"/>
      <c r="AH113" s="718"/>
      <c r="AI113" s="718"/>
      <c r="AJ113" s="718"/>
      <c r="AK113" s="719"/>
      <c r="AL113" s="305">
        <v>10870455</v>
      </c>
      <c r="AM113" s="305">
        <v>815284</v>
      </c>
      <c r="AN113" s="305">
        <v>543523</v>
      </c>
      <c r="AO113" s="305">
        <f>AM113+AN113</f>
        <v>1358807</v>
      </c>
      <c r="AP113" s="305">
        <v>543523</v>
      </c>
      <c r="AQ113" s="305">
        <f>AO113+AP113</f>
        <v>1902330</v>
      </c>
      <c r="AR113" s="305">
        <f>AL113-AQ113</f>
        <v>8968125</v>
      </c>
      <c r="AS113" s="305">
        <f>AL113-AO113</f>
        <v>9511648</v>
      </c>
      <c r="AT113" s="412">
        <f t="shared" si="82"/>
        <v>9511648</v>
      </c>
      <c r="AU113" s="1135">
        <v>9966152</v>
      </c>
      <c r="AV113" s="1128">
        <v>43859</v>
      </c>
      <c r="AW113" s="2362">
        <f t="shared" si="77"/>
        <v>10870455</v>
      </c>
      <c r="AX113" s="406">
        <f t="shared" si="72"/>
        <v>815284</v>
      </c>
      <c r="AY113" s="406">
        <f t="shared" si="73"/>
        <v>543523</v>
      </c>
      <c r="AZ113" s="406">
        <f t="shared" si="73"/>
        <v>1358807</v>
      </c>
      <c r="BA113" s="406">
        <f t="shared" si="74"/>
        <v>543523</v>
      </c>
      <c r="BB113" s="406">
        <f t="shared" si="75"/>
        <v>1902330</v>
      </c>
      <c r="BC113" s="406">
        <f t="shared" si="75"/>
        <v>8968125</v>
      </c>
      <c r="BD113" s="406">
        <f t="shared" si="76"/>
        <v>9511648</v>
      </c>
      <c r="BE113" s="964">
        <f>BD113+BD114</f>
        <v>10568497</v>
      </c>
    </row>
    <row r="114" spans="1:57" s="315" customFormat="1" ht="33.75" customHeight="1" thickBot="1" x14ac:dyDescent="0.3">
      <c r="A114" s="980"/>
      <c r="B114" s="1934" t="s">
        <v>334</v>
      </c>
      <c r="C114" s="1935" t="s">
        <v>337</v>
      </c>
      <c r="D114" s="720" t="s">
        <v>336</v>
      </c>
      <c r="E114" s="1936"/>
      <c r="F114" s="1936"/>
      <c r="G114" s="1936"/>
      <c r="H114" s="1936"/>
      <c r="I114" s="1936"/>
      <c r="J114" s="1936"/>
      <c r="K114" s="1937"/>
      <c r="L114" s="1938"/>
      <c r="M114" s="710"/>
      <c r="N114" s="711"/>
      <c r="O114" s="712"/>
      <c r="P114" s="713"/>
      <c r="Q114" s="713"/>
      <c r="R114" s="713"/>
      <c r="S114" s="713"/>
      <c r="T114" s="713"/>
      <c r="U114" s="713"/>
      <c r="V114" s="714"/>
      <c r="W114" s="714"/>
      <c r="X114" s="715"/>
      <c r="Y114" s="716"/>
      <c r="Z114" s="719"/>
      <c r="AA114" s="346"/>
      <c r="AB114" s="347"/>
      <c r="AC114" s="347"/>
      <c r="AD114" s="347"/>
      <c r="AE114" s="347"/>
      <c r="AF114" s="347"/>
      <c r="AG114" s="347"/>
      <c r="AH114" s="347"/>
      <c r="AI114" s="347"/>
      <c r="AJ114" s="347"/>
      <c r="AK114" s="332"/>
      <c r="AL114" s="305">
        <v>1207828</v>
      </c>
      <c r="AM114" s="305">
        <v>90587</v>
      </c>
      <c r="AN114" s="305">
        <v>60392</v>
      </c>
      <c r="AO114" s="305">
        <f>AM114+AN114</f>
        <v>150979</v>
      </c>
      <c r="AP114" s="305">
        <v>60392</v>
      </c>
      <c r="AQ114" s="305">
        <f>AO114+AP114</f>
        <v>211371</v>
      </c>
      <c r="AR114" s="305">
        <f>AL114-AQ114</f>
        <v>996457</v>
      </c>
      <c r="AS114" s="305">
        <f>AL114-AO114</f>
        <v>1056849</v>
      </c>
      <c r="AT114" s="412">
        <f t="shared" si="82"/>
        <v>1056849</v>
      </c>
      <c r="AU114" s="1135">
        <v>9966155</v>
      </c>
      <c r="AV114" s="1128">
        <v>43866</v>
      </c>
      <c r="AW114" s="2362">
        <f t="shared" si="77"/>
        <v>1207828</v>
      </c>
      <c r="AX114" s="406">
        <f t="shared" si="72"/>
        <v>90587</v>
      </c>
      <c r="AY114" s="406">
        <f t="shared" si="73"/>
        <v>60392</v>
      </c>
      <c r="AZ114" s="406">
        <f t="shared" si="73"/>
        <v>150979</v>
      </c>
      <c r="BA114" s="406">
        <f t="shared" si="74"/>
        <v>60392</v>
      </c>
      <c r="BB114" s="406">
        <f t="shared" si="75"/>
        <v>211371</v>
      </c>
      <c r="BC114" s="406">
        <f t="shared" si="75"/>
        <v>996457</v>
      </c>
      <c r="BD114" s="406">
        <f t="shared" si="76"/>
        <v>1056849</v>
      </c>
      <c r="BE114" s="1939"/>
    </row>
    <row r="115" spans="1:57" s="736" customFormat="1" ht="33.75" customHeight="1" thickBot="1" x14ac:dyDescent="0.3">
      <c r="A115" s="987">
        <v>20</v>
      </c>
      <c r="B115" s="741" t="s">
        <v>326</v>
      </c>
      <c r="C115" s="742" t="s">
        <v>327</v>
      </c>
      <c r="D115" s="743" t="s">
        <v>321</v>
      </c>
      <c r="E115" s="762"/>
      <c r="F115" s="762"/>
      <c r="G115" s="762"/>
      <c r="H115" s="762"/>
      <c r="I115" s="762"/>
      <c r="J115" s="762"/>
      <c r="K115" s="763"/>
      <c r="L115" s="764"/>
      <c r="M115" s="765"/>
      <c r="N115" s="766"/>
      <c r="O115" s="767"/>
      <c r="P115" s="768"/>
      <c r="Q115" s="768"/>
      <c r="R115" s="768"/>
      <c r="S115" s="768"/>
      <c r="T115" s="768"/>
      <c r="U115" s="768"/>
      <c r="V115" s="769"/>
      <c r="W115" s="769"/>
      <c r="X115" s="911"/>
      <c r="Y115" s="770"/>
      <c r="Z115" s="771"/>
      <c r="AA115" s="772"/>
      <c r="AB115" s="738"/>
      <c r="AC115" s="738"/>
      <c r="AD115" s="738"/>
      <c r="AE115" s="738"/>
      <c r="AF115" s="738"/>
      <c r="AG115" s="738"/>
      <c r="AH115" s="738"/>
      <c r="AI115" s="738"/>
      <c r="AJ115" s="738"/>
      <c r="AK115" s="739"/>
      <c r="AL115" s="737">
        <v>11592350</v>
      </c>
      <c r="AM115" s="737">
        <v>869426</v>
      </c>
      <c r="AN115" s="737">
        <v>579618</v>
      </c>
      <c r="AO115" s="737">
        <f>AM115+AN115</f>
        <v>1449044</v>
      </c>
      <c r="AP115" s="737">
        <v>579618</v>
      </c>
      <c r="AQ115" s="737">
        <f>AO115+AP115</f>
        <v>2028662</v>
      </c>
      <c r="AR115" s="737">
        <f>AL115-AQ115</f>
        <v>9563688</v>
      </c>
      <c r="AS115" s="737">
        <f>AL115-AO115</f>
        <v>10143306</v>
      </c>
      <c r="AT115" s="733">
        <f t="shared" si="82"/>
        <v>10143306</v>
      </c>
      <c r="AU115" s="755">
        <v>9966109</v>
      </c>
      <c r="AV115" s="1694">
        <v>43838</v>
      </c>
      <c r="AW115" s="2363">
        <f t="shared" si="77"/>
        <v>11592350</v>
      </c>
      <c r="AX115" s="735">
        <f t="shared" si="72"/>
        <v>869426</v>
      </c>
      <c r="AY115" s="735">
        <f t="shared" si="73"/>
        <v>579618</v>
      </c>
      <c r="AZ115" s="735">
        <f t="shared" si="73"/>
        <v>1449044</v>
      </c>
      <c r="BA115" s="735">
        <f t="shared" si="74"/>
        <v>579618</v>
      </c>
      <c r="BB115" s="735">
        <f t="shared" si="75"/>
        <v>2028662</v>
      </c>
      <c r="BC115" s="735">
        <f t="shared" si="75"/>
        <v>9563688</v>
      </c>
      <c r="BD115" s="735">
        <f t="shared" si="76"/>
        <v>10143306</v>
      </c>
      <c r="BE115" s="954">
        <f>BD115+BD116</f>
        <v>27907898</v>
      </c>
    </row>
    <row r="116" spans="1:57" s="736" customFormat="1" ht="36.75" customHeight="1" thickBot="1" x14ac:dyDescent="0.3">
      <c r="A116" s="2287"/>
      <c r="B116" s="741" t="s">
        <v>326</v>
      </c>
      <c r="C116" s="742" t="s">
        <v>361</v>
      </c>
      <c r="D116" s="743" t="s">
        <v>321</v>
      </c>
      <c r="E116" s="762"/>
      <c r="F116" s="762"/>
      <c r="G116" s="762"/>
      <c r="H116" s="762"/>
      <c r="I116" s="762"/>
      <c r="J116" s="762"/>
      <c r="K116" s="764"/>
      <c r="L116" s="764"/>
      <c r="M116" s="765"/>
      <c r="N116" s="766"/>
      <c r="O116" s="767"/>
      <c r="P116" s="768"/>
      <c r="Q116" s="768"/>
      <c r="R116" s="768"/>
      <c r="S116" s="768"/>
      <c r="T116" s="768"/>
      <c r="U116" s="768"/>
      <c r="V116" s="769"/>
      <c r="W116" s="769"/>
      <c r="X116" s="911"/>
      <c r="Y116" s="770"/>
      <c r="Z116" s="771"/>
      <c r="AA116" s="772"/>
      <c r="AB116" s="738"/>
      <c r="AC116" s="738"/>
      <c r="AD116" s="738"/>
      <c r="AE116" s="738"/>
      <c r="AF116" s="738"/>
      <c r="AG116" s="738"/>
      <c r="AH116" s="738"/>
      <c r="AI116" s="738"/>
      <c r="AJ116" s="738"/>
      <c r="AK116" s="739"/>
      <c r="AL116" s="737">
        <v>20302391</v>
      </c>
      <c r="AM116" s="737">
        <v>1522679</v>
      </c>
      <c r="AN116" s="737">
        <v>1015120</v>
      </c>
      <c r="AO116" s="737">
        <f>AM116+AN116</f>
        <v>2537799</v>
      </c>
      <c r="AP116" s="737">
        <v>1015120</v>
      </c>
      <c r="AQ116" s="737">
        <f>AO116+AP116</f>
        <v>3552919</v>
      </c>
      <c r="AR116" s="737">
        <f>AL116-AQ116</f>
        <v>16749472</v>
      </c>
      <c r="AS116" s="737">
        <f>AL116-AO116</f>
        <v>17764592</v>
      </c>
      <c r="AT116" s="773">
        <f t="shared" si="82"/>
        <v>17764592</v>
      </c>
      <c r="AU116" s="755">
        <v>9966217</v>
      </c>
      <c r="AV116" s="1694">
        <v>43893</v>
      </c>
      <c r="AW116" s="2363">
        <f t="shared" si="77"/>
        <v>20302391</v>
      </c>
      <c r="AX116" s="735">
        <f t="shared" si="72"/>
        <v>1522679</v>
      </c>
      <c r="AY116" s="735">
        <f t="shared" si="73"/>
        <v>1015120</v>
      </c>
      <c r="AZ116" s="735">
        <f t="shared" si="73"/>
        <v>2537799</v>
      </c>
      <c r="BA116" s="735">
        <f t="shared" si="74"/>
        <v>1015120</v>
      </c>
      <c r="BB116" s="735">
        <f t="shared" si="75"/>
        <v>3552919</v>
      </c>
      <c r="BC116" s="735">
        <f t="shared" si="75"/>
        <v>16749472</v>
      </c>
      <c r="BD116" s="735">
        <f t="shared" si="76"/>
        <v>17764592</v>
      </c>
      <c r="BE116" s="955"/>
    </row>
    <row r="117" spans="1:57" s="634" customFormat="1" ht="32.25" customHeight="1" thickBot="1" x14ac:dyDescent="0.3">
      <c r="A117" s="1943">
        <v>21</v>
      </c>
      <c r="B117" s="1944" t="s">
        <v>53</v>
      </c>
      <c r="C117" s="1945" t="s">
        <v>54</v>
      </c>
      <c r="D117" s="1946">
        <v>7081</v>
      </c>
      <c r="E117" s="844"/>
      <c r="F117" s="844"/>
      <c r="G117" s="844"/>
      <c r="H117" s="844"/>
      <c r="I117" s="844"/>
      <c r="J117" s="844"/>
      <c r="K117" s="845"/>
      <c r="L117" s="845"/>
      <c r="M117" s="851">
        <f t="shared" ref="M117:M212" si="114">L117</f>
        <v>0</v>
      </c>
      <c r="N117" s="1947"/>
      <c r="O117" s="1948"/>
      <c r="P117" s="844">
        <v>9771138.6500000004</v>
      </c>
      <c r="Q117" s="844">
        <v>586268.31000000006</v>
      </c>
      <c r="R117" s="844">
        <v>683979.71</v>
      </c>
      <c r="S117" s="844">
        <f t="shared" ref="S117:S161" si="115">Q117+R117</f>
        <v>1270248.02</v>
      </c>
      <c r="T117" s="844">
        <v>488556.93</v>
      </c>
      <c r="U117" s="844">
        <f t="shared" ref="U117:U161" si="116">Q117+R117+T117</f>
        <v>1758804.95</v>
      </c>
      <c r="V117" s="845">
        <v>8012333.7000000002</v>
      </c>
      <c r="W117" s="845">
        <f t="shared" ref="W117" si="117">P117-S117</f>
        <v>8500890.6300000008</v>
      </c>
      <c r="X117" s="1412">
        <f>W117+W118+W119+W120+W121+W122+W123</f>
        <v>68294366.042999998</v>
      </c>
      <c r="Y117" s="847">
        <v>2875562</v>
      </c>
      <c r="Z117" s="1949">
        <v>43109</v>
      </c>
      <c r="AA117" s="1103"/>
      <c r="AB117" s="1103"/>
      <c r="AC117" s="1103"/>
      <c r="AD117" s="1103"/>
      <c r="AE117" s="1103"/>
      <c r="AF117" s="1103"/>
      <c r="AG117" s="1103"/>
      <c r="AH117" s="1103"/>
      <c r="AI117" s="1103"/>
      <c r="AJ117" s="1949"/>
      <c r="AK117" s="848"/>
      <c r="AL117" s="237"/>
      <c r="AM117" s="237"/>
      <c r="AN117" s="237"/>
      <c r="AO117" s="237"/>
      <c r="AP117" s="237"/>
      <c r="AQ117" s="237"/>
      <c r="AR117" s="237"/>
      <c r="AS117" s="237"/>
      <c r="AT117" s="632">
        <f t="shared" si="1"/>
        <v>0</v>
      </c>
      <c r="AU117" s="633"/>
      <c r="AV117" s="635"/>
      <c r="AW117" s="2364">
        <f t="shared" si="77"/>
        <v>9771138.6500000004</v>
      </c>
      <c r="AX117" s="851">
        <f t="shared" si="72"/>
        <v>586268.31000000006</v>
      </c>
      <c r="AY117" s="851">
        <f t="shared" si="73"/>
        <v>683979.71</v>
      </c>
      <c r="AZ117" s="851">
        <f t="shared" si="73"/>
        <v>1270248.02</v>
      </c>
      <c r="BA117" s="851">
        <f t="shared" si="74"/>
        <v>488556.93</v>
      </c>
      <c r="BB117" s="851">
        <f t="shared" si="75"/>
        <v>1758804.95</v>
      </c>
      <c r="BC117" s="851">
        <f t="shared" si="75"/>
        <v>8012333.7000000002</v>
      </c>
      <c r="BD117" s="851">
        <f t="shared" si="76"/>
        <v>8500890.6300000008</v>
      </c>
      <c r="BE117" s="970">
        <f>BD117+BD118+BD119+BD120+BD121+BD122+BD123</f>
        <v>68294366.042999998</v>
      </c>
    </row>
    <row r="118" spans="1:57" s="634" customFormat="1" ht="32.25" customHeight="1" thickBot="1" x14ac:dyDescent="0.3">
      <c r="A118" s="1950"/>
      <c r="B118" s="1951" t="s">
        <v>53</v>
      </c>
      <c r="C118" s="1414" t="s">
        <v>69</v>
      </c>
      <c r="D118" s="1952">
        <v>7081</v>
      </c>
      <c r="E118" s="855"/>
      <c r="F118" s="855"/>
      <c r="G118" s="855"/>
      <c r="H118" s="855"/>
      <c r="I118" s="855"/>
      <c r="J118" s="855"/>
      <c r="K118" s="1420"/>
      <c r="L118" s="1420"/>
      <c r="M118" s="1615"/>
      <c r="N118" s="1953"/>
      <c r="O118" s="1954"/>
      <c r="P118" s="855">
        <v>13008328.869999999</v>
      </c>
      <c r="Q118" s="855">
        <v>780499.73</v>
      </c>
      <c r="R118" s="855">
        <v>910583.02</v>
      </c>
      <c r="S118" s="855">
        <f t="shared" si="115"/>
        <v>1691082.75</v>
      </c>
      <c r="T118" s="855">
        <v>650416.43999999994</v>
      </c>
      <c r="U118" s="855">
        <f t="shared" si="116"/>
        <v>2341499.19</v>
      </c>
      <c r="V118" s="1420">
        <f t="shared" ref="V118:V161" si="118">P118-U118</f>
        <v>10666829.68</v>
      </c>
      <c r="W118" s="1420">
        <f t="shared" ref="W118:W161" si="119">P118-S118</f>
        <v>11317246.119999999</v>
      </c>
      <c r="X118" s="1421"/>
      <c r="Y118" s="1953">
        <v>2875619</v>
      </c>
      <c r="Z118" s="633">
        <v>43142</v>
      </c>
      <c r="AA118" s="1104"/>
      <c r="AB118" s="1104"/>
      <c r="AC118" s="1104"/>
      <c r="AD118" s="1104"/>
      <c r="AE118" s="1104"/>
      <c r="AF118" s="1104"/>
      <c r="AG118" s="1104"/>
      <c r="AH118" s="1104"/>
      <c r="AI118" s="1104"/>
      <c r="AJ118" s="633"/>
      <c r="AK118" s="635"/>
      <c r="AL118" s="237"/>
      <c r="AM118" s="237"/>
      <c r="AN118" s="237"/>
      <c r="AO118" s="237"/>
      <c r="AP118" s="237"/>
      <c r="AQ118" s="237"/>
      <c r="AR118" s="237"/>
      <c r="AS118" s="237"/>
      <c r="AT118" s="632">
        <f t="shared" si="1"/>
        <v>0</v>
      </c>
      <c r="AU118" s="633"/>
      <c r="AV118" s="635"/>
      <c r="AW118" s="2364">
        <f t="shared" si="77"/>
        <v>13008328.869999999</v>
      </c>
      <c r="AX118" s="851">
        <f t="shared" si="72"/>
        <v>780499.73</v>
      </c>
      <c r="AY118" s="851">
        <f t="shared" si="73"/>
        <v>910583.02</v>
      </c>
      <c r="AZ118" s="851">
        <f t="shared" si="73"/>
        <v>1691082.75</v>
      </c>
      <c r="BA118" s="851">
        <f t="shared" si="74"/>
        <v>650416.43999999994</v>
      </c>
      <c r="BB118" s="851">
        <f t="shared" si="75"/>
        <v>2341499.19</v>
      </c>
      <c r="BC118" s="851">
        <f t="shared" si="75"/>
        <v>10666829.68</v>
      </c>
      <c r="BD118" s="851">
        <f t="shared" si="76"/>
        <v>11317246.119999999</v>
      </c>
      <c r="BE118" s="971"/>
    </row>
    <row r="119" spans="1:57" s="634" customFormat="1" ht="28.5" customHeight="1" thickBot="1" x14ac:dyDescent="0.3">
      <c r="A119" s="1950"/>
      <c r="B119" s="1951" t="s">
        <v>53</v>
      </c>
      <c r="C119" s="1414" t="s">
        <v>85</v>
      </c>
      <c r="D119" s="1952">
        <v>7081</v>
      </c>
      <c r="E119" s="855"/>
      <c r="F119" s="855"/>
      <c r="G119" s="855"/>
      <c r="H119" s="855"/>
      <c r="I119" s="855"/>
      <c r="J119" s="855"/>
      <c r="K119" s="1420"/>
      <c r="L119" s="1420"/>
      <c r="M119" s="1615"/>
      <c r="N119" s="1953"/>
      <c r="O119" s="1954"/>
      <c r="P119" s="855">
        <v>9075186.2300000004</v>
      </c>
      <c r="Q119" s="855">
        <v>544511.17000000004</v>
      </c>
      <c r="R119" s="855">
        <v>635263.04</v>
      </c>
      <c r="S119" s="855">
        <f t="shared" si="115"/>
        <v>1179774.21</v>
      </c>
      <c r="T119" s="855">
        <v>453759.31</v>
      </c>
      <c r="U119" s="855">
        <f t="shared" si="116"/>
        <v>1633533.52</v>
      </c>
      <c r="V119" s="1420">
        <f t="shared" si="118"/>
        <v>7441652.7100000009</v>
      </c>
      <c r="W119" s="1420">
        <f t="shared" si="119"/>
        <v>7895412.0200000005</v>
      </c>
      <c r="X119" s="1421"/>
      <c r="Y119" s="1422">
        <v>2875700</v>
      </c>
      <c r="Z119" s="633">
        <v>43163</v>
      </c>
      <c r="AA119" s="1104"/>
      <c r="AB119" s="1104"/>
      <c r="AC119" s="1104"/>
      <c r="AD119" s="1104"/>
      <c r="AE119" s="1104"/>
      <c r="AF119" s="1104"/>
      <c r="AG119" s="1104"/>
      <c r="AH119" s="1104"/>
      <c r="AI119" s="1104"/>
      <c r="AJ119" s="633"/>
      <c r="AK119" s="635"/>
      <c r="AL119" s="237"/>
      <c r="AM119" s="237"/>
      <c r="AN119" s="237"/>
      <c r="AO119" s="237"/>
      <c r="AP119" s="237"/>
      <c r="AQ119" s="237"/>
      <c r="AR119" s="237"/>
      <c r="AS119" s="237"/>
      <c r="AT119" s="632">
        <f t="shared" si="1"/>
        <v>0</v>
      </c>
      <c r="AU119" s="633"/>
      <c r="AV119" s="635"/>
      <c r="AW119" s="2364">
        <f t="shared" si="77"/>
        <v>9075186.2300000004</v>
      </c>
      <c r="AX119" s="851">
        <f t="shared" si="72"/>
        <v>544511.17000000004</v>
      </c>
      <c r="AY119" s="851">
        <f t="shared" si="73"/>
        <v>635263.04</v>
      </c>
      <c r="AZ119" s="851">
        <f t="shared" si="73"/>
        <v>1179774.21</v>
      </c>
      <c r="BA119" s="851">
        <f t="shared" si="74"/>
        <v>453759.31</v>
      </c>
      <c r="BB119" s="851">
        <f t="shared" si="75"/>
        <v>1633533.52</v>
      </c>
      <c r="BC119" s="851">
        <f t="shared" si="75"/>
        <v>7441652.7100000009</v>
      </c>
      <c r="BD119" s="851">
        <f t="shared" si="76"/>
        <v>7895412.0200000005</v>
      </c>
      <c r="BE119" s="971"/>
    </row>
    <row r="120" spans="1:57" s="634" customFormat="1" ht="16.5" thickBot="1" x14ac:dyDescent="0.3">
      <c r="A120" s="1950"/>
      <c r="B120" s="1951" t="s">
        <v>53</v>
      </c>
      <c r="C120" s="1414" t="s">
        <v>102</v>
      </c>
      <c r="D120" s="1952">
        <v>7081</v>
      </c>
      <c r="E120" s="348"/>
      <c r="F120" s="348"/>
      <c r="G120" s="348"/>
      <c r="H120" s="348"/>
      <c r="I120" s="348"/>
      <c r="J120" s="348"/>
      <c r="K120" s="1416"/>
      <c r="L120" s="1416"/>
      <c r="M120" s="1417"/>
      <c r="N120" s="1418"/>
      <c r="O120" s="1419"/>
      <c r="P120" s="855">
        <v>6988914</v>
      </c>
      <c r="Q120" s="855">
        <v>419334.84</v>
      </c>
      <c r="R120" s="855">
        <v>489223.98</v>
      </c>
      <c r="S120" s="855">
        <f>Q120+R120</f>
        <v>908558.82000000007</v>
      </c>
      <c r="T120" s="855">
        <v>349445.7</v>
      </c>
      <c r="U120" s="855">
        <f>Q120+R120+T120</f>
        <v>1258004.52</v>
      </c>
      <c r="V120" s="1420">
        <f>P120-U120</f>
        <v>5730909.4800000004</v>
      </c>
      <c r="W120" s="1420">
        <f>P120-S120</f>
        <v>6080355.1799999997</v>
      </c>
      <c r="X120" s="1421"/>
      <c r="Y120" s="1422">
        <v>2875739</v>
      </c>
      <c r="Z120" s="633">
        <v>43188</v>
      </c>
      <c r="AA120" s="1104"/>
      <c r="AB120" s="1104"/>
      <c r="AC120" s="1104"/>
      <c r="AD120" s="1104"/>
      <c r="AE120" s="1104"/>
      <c r="AF120" s="1104"/>
      <c r="AG120" s="1104"/>
      <c r="AH120" s="1104"/>
      <c r="AI120" s="1104"/>
      <c r="AJ120" s="633"/>
      <c r="AK120" s="635"/>
      <c r="AL120" s="237"/>
      <c r="AM120" s="237"/>
      <c r="AN120" s="237"/>
      <c r="AO120" s="237"/>
      <c r="AP120" s="237"/>
      <c r="AQ120" s="237"/>
      <c r="AR120" s="237"/>
      <c r="AS120" s="237"/>
      <c r="AT120" s="632">
        <f t="shared" si="1"/>
        <v>0</v>
      </c>
      <c r="AU120" s="633"/>
      <c r="AV120" s="635"/>
      <c r="AW120" s="2364">
        <f t="shared" si="77"/>
        <v>6988914</v>
      </c>
      <c r="AX120" s="851">
        <f t="shared" si="72"/>
        <v>419334.84</v>
      </c>
      <c r="AY120" s="851">
        <f t="shared" si="73"/>
        <v>489223.98</v>
      </c>
      <c r="AZ120" s="851">
        <f t="shared" si="73"/>
        <v>908558.82000000007</v>
      </c>
      <c r="BA120" s="851">
        <f t="shared" si="74"/>
        <v>349445.7</v>
      </c>
      <c r="BB120" s="851">
        <f t="shared" si="75"/>
        <v>1258004.52</v>
      </c>
      <c r="BC120" s="851">
        <f t="shared" si="75"/>
        <v>5730909.4800000004</v>
      </c>
      <c r="BD120" s="851">
        <f t="shared" si="76"/>
        <v>6080355.1799999997</v>
      </c>
      <c r="BE120" s="971"/>
    </row>
    <row r="121" spans="1:57" s="634" customFormat="1" ht="16.5" thickBot="1" x14ac:dyDescent="0.3">
      <c r="A121" s="1950"/>
      <c r="B121" s="1951" t="s">
        <v>53</v>
      </c>
      <c r="C121" s="1414" t="s">
        <v>110</v>
      </c>
      <c r="D121" s="1952">
        <v>7081</v>
      </c>
      <c r="E121" s="348"/>
      <c r="F121" s="348"/>
      <c r="G121" s="348"/>
      <c r="H121" s="348"/>
      <c r="I121" s="348"/>
      <c r="J121" s="348"/>
      <c r="K121" s="1416"/>
      <c r="L121" s="1416"/>
      <c r="M121" s="1417"/>
      <c r="N121" s="1418"/>
      <c r="O121" s="1419"/>
      <c r="P121" s="855">
        <v>16684473.013</v>
      </c>
      <c r="Q121" s="855">
        <v>1001068.38</v>
      </c>
      <c r="R121" s="855">
        <v>1167913.1100000001</v>
      </c>
      <c r="S121" s="855">
        <f>Q121+R121</f>
        <v>2168981.4900000002</v>
      </c>
      <c r="T121" s="855">
        <v>834223.65</v>
      </c>
      <c r="U121" s="855">
        <f>Q121+R121+T121</f>
        <v>3003205.14</v>
      </c>
      <c r="V121" s="1420">
        <f>P121-U121</f>
        <v>13681267.873</v>
      </c>
      <c r="W121" s="1420">
        <f>P121-S121</f>
        <v>14515491.523</v>
      </c>
      <c r="X121" s="1421"/>
      <c r="Y121" s="1422"/>
      <c r="Z121" s="633"/>
      <c r="AA121" s="1104"/>
      <c r="AB121" s="1104"/>
      <c r="AC121" s="1104"/>
      <c r="AD121" s="1104"/>
      <c r="AE121" s="1104"/>
      <c r="AF121" s="1104"/>
      <c r="AG121" s="1104"/>
      <c r="AH121" s="1104"/>
      <c r="AI121" s="1104"/>
      <c r="AJ121" s="633"/>
      <c r="AK121" s="635"/>
      <c r="AL121" s="237"/>
      <c r="AM121" s="237"/>
      <c r="AN121" s="237"/>
      <c r="AO121" s="237"/>
      <c r="AP121" s="237"/>
      <c r="AQ121" s="237"/>
      <c r="AR121" s="237"/>
      <c r="AS121" s="237"/>
      <c r="AT121" s="632">
        <f t="shared" si="1"/>
        <v>0</v>
      </c>
      <c r="AU121" s="633"/>
      <c r="AV121" s="635"/>
      <c r="AW121" s="2364">
        <f t="shared" si="77"/>
        <v>16684473.013</v>
      </c>
      <c r="AX121" s="851">
        <f t="shared" si="72"/>
        <v>1001068.38</v>
      </c>
      <c r="AY121" s="851">
        <f t="shared" si="73"/>
        <v>1167913.1100000001</v>
      </c>
      <c r="AZ121" s="851">
        <f t="shared" si="73"/>
        <v>2168981.4900000002</v>
      </c>
      <c r="BA121" s="851">
        <f t="shared" si="74"/>
        <v>834223.65</v>
      </c>
      <c r="BB121" s="851">
        <f t="shared" si="75"/>
        <v>3003205.14</v>
      </c>
      <c r="BC121" s="851">
        <f t="shared" si="75"/>
        <v>13681267.873</v>
      </c>
      <c r="BD121" s="851">
        <f t="shared" si="76"/>
        <v>14515491.523</v>
      </c>
      <c r="BE121" s="971"/>
    </row>
    <row r="122" spans="1:57" s="634" customFormat="1" ht="25.5" customHeight="1" thickBot="1" x14ac:dyDescent="0.3">
      <c r="A122" s="1950"/>
      <c r="B122" s="1951" t="s">
        <v>53</v>
      </c>
      <c r="C122" s="1414" t="s">
        <v>127</v>
      </c>
      <c r="D122" s="1952">
        <v>7081</v>
      </c>
      <c r="E122" s="348"/>
      <c r="F122" s="348"/>
      <c r="G122" s="348"/>
      <c r="H122" s="348"/>
      <c r="I122" s="348"/>
      <c r="J122" s="348"/>
      <c r="K122" s="1416"/>
      <c r="L122" s="1416"/>
      <c r="M122" s="1417"/>
      <c r="N122" s="1418"/>
      <c r="O122" s="1419"/>
      <c r="P122" s="855">
        <v>11432295.49</v>
      </c>
      <c r="Q122" s="855">
        <v>800260.65</v>
      </c>
      <c r="R122" s="855">
        <v>800260.68</v>
      </c>
      <c r="S122" s="855">
        <f>Q122+R122</f>
        <v>1600521.33</v>
      </c>
      <c r="T122" s="855">
        <v>571614.77</v>
      </c>
      <c r="U122" s="855">
        <f>Q122+R122+T122</f>
        <v>2172136.1</v>
      </c>
      <c r="V122" s="1420">
        <f>P122-U122</f>
        <v>9260159.3900000006</v>
      </c>
      <c r="W122" s="1420">
        <f>P122-S122</f>
        <v>9831774.1600000001</v>
      </c>
      <c r="X122" s="1421"/>
      <c r="Y122" s="1422">
        <v>6633652</v>
      </c>
      <c r="Z122" s="633">
        <v>43261</v>
      </c>
      <c r="AA122" s="1104"/>
      <c r="AB122" s="1104"/>
      <c r="AC122" s="1104"/>
      <c r="AD122" s="1104"/>
      <c r="AE122" s="1104"/>
      <c r="AF122" s="1104"/>
      <c r="AG122" s="1104"/>
      <c r="AH122" s="1104"/>
      <c r="AI122" s="1104"/>
      <c r="AJ122" s="633"/>
      <c r="AK122" s="635"/>
      <c r="AL122" s="237"/>
      <c r="AM122" s="237"/>
      <c r="AN122" s="237"/>
      <c r="AO122" s="237"/>
      <c r="AP122" s="237"/>
      <c r="AQ122" s="237"/>
      <c r="AR122" s="237"/>
      <c r="AS122" s="237"/>
      <c r="AT122" s="632">
        <f t="shared" si="1"/>
        <v>0</v>
      </c>
      <c r="AU122" s="633"/>
      <c r="AV122" s="635"/>
      <c r="AW122" s="2364">
        <f t="shared" si="77"/>
        <v>11432295.49</v>
      </c>
      <c r="AX122" s="851">
        <f t="shared" si="72"/>
        <v>800260.65</v>
      </c>
      <c r="AY122" s="851">
        <f t="shared" si="73"/>
        <v>800260.68</v>
      </c>
      <c r="AZ122" s="851">
        <f t="shared" si="73"/>
        <v>1600521.33</v>
      </c>
      <c r="BA122" s="851">
        <f t="shared" si="74"/>
        <v>571614.77</v>
      </c>
      <c r="BB122" s="851">
        <f t="shared" si="75"/>
        <v>2172136.1</v>
      </c>
      <c r="BC122" s="851">
        <f t="shared" si="75"/>
        <v>9260159.3900000006</v>
      </c>
      <c r="BD122" s="851">
        <f t="shared" si="76"/>
        <v>9831774.1600000001</v>
      </c>
      <c r="BE122" s="971"/>
    </row>
    <row r="123" spans="1:57" s="634" customFormat="1" ht="16.5" thickBot="1" x14ac:dyDescent="0.3">
      <c r="A123" s="1955"/>
      <c r="B123" s="1956" t="s">
        <v>53</v>
      </c>
      <c r="C123" s="1423" t="s">
        <v>145</v>
      </c>
      <c r="D123" s="1957">
        <v>7081</v>
      </c>
      <c r="E123" s="1087"/>
      <c r="F123" s="1087"/>
      <c r="G123" s="1087"/>
      <c r="H123" s="1087"/>
      <c r="I123" s="1087"/>
      <c r="J123" s="1087"/>
      <c r="K123" s="1424"/>
      <c r="L123" s="1424"/>
      <c r="M123" s="1425"/>
      <c r="N123" s="1426"/>
      <c r="O123" s="1427"/>
      <c r="P123" s="1085">
        <v>11806042.33</v>
      </c>
      <c r="Q123" s="1085">
        <v>826422.96</v>
      </c>
      <c r="R123" s="1085">
        <v>826422.96</v>
      </c>
      <c r="S123" s="1085">
        <f>Q123+R123</f>
        <v>1652845.92</v>
      </c>
      <c r="T123" s="1085">
        <v>590302.12</v>
      </c>
      <c r="U123" s="1085">
        <f>Q123+R123+T123</f>
        <v>2243148.04</v>
      </c>
      <c r="V123" s="1428">
        <f>P123-U123</f>
        <v>9562894.2899999991</v>
      </c>
      <c r="W123" s="1428">
        <f>P123-S123</f>
        <v>10153196.41</v>
      </c>
      <c r="X123" s="1429"/>
      <c r="Y123" s="1430">
        <v>6633783</v>
      </c>
      <c r="Z123" s="1431">
        <v>43281</v>
      </c>
      <c r="AA123" s="1105"/>
      <c r="AB123" s="1105"/>
      <c r="AC123" s="1105"/>
      <c r="AD123" s="1105"/>
      <c r="AE123" s="1105"/>
      <c r="AF123" s="1105"/>
      <c r="AG123" s="1105"/>
      <c r="AH123" s="1105"/>
      <c r="AI123" s="1105"/>
      <c r="AJ123" s="1431"/>
      <c r="AK123" s="1432"/>
      <c r="AL123" s="237"/>
      <c r="AM123" s="237"/>
      <c r="AN123" s="237"/>
      <c r="AO123" s="237"/>
      <c r="AP123" s="237"/>
      <c r="AQ123" s="237"/>
      <c r="AR123" s="237"/>
      <c r="AS123" s="237"/>
      <c r="AT123" s="632">
        <f t="shared" si="1"/>
        <v>0</v>
      </c>
      <c r="AU123" s="633"/>
      <c r="AV123" s="635"/>
      <c r="AW123" s="2364">
        <f t="shared" si="77"/>
        <v>11806042.33</v>
      </c>
      <c r="AX123" s="851">
        <f t="shared" si="72"/>
        <v>826422.96</v>
      </c>
      <c r="AY123" s="851">
        <f t="shared" si="73"/>
        <v>826422.96</v>
      </c>
      <c r="AZ123" s="851">
        <f t="shared" si="73"/>
        <v>1652845.92</v>
      </c>
      <c r="BA123" s="851">
        <f t="shared" si="74"/>
        <v>590302.12</v>
      </c>
      <c r="BB123" s="851">
        <f t="shared" si="75"/>
        <v>2243148.04</v>
      </c>
      <c r="BC123" s="851">
        <f t="shared" si="75"/>
        <v>9562894.2899999991</v>
      </c>
      <c r="BD123" s="851">
        <f t="shared" si="76"/>
        <v>10153196.41</v>
      </c>
      <c r="BE123" s="971"/>
    </row>
    <row r="124" spans="1:57" s="315" customFormat="1" ht="28.5" customHeight="1" thickBot="1" x14ac:dyDescent="0.3">
      <c r="A124" s="933">
        <v>22</v>
      </c>
      <c r="B124" s="800" t="s">
        <v>164</v>
      </c>
      <c r="C124" s="801" t="s">
        <v>165</v>
      </c>
      <c r="D124" s="802">
        <v>7041</v>
      </c>
      <c r="E124" s="803"/>
      <c r="F124" s="803"/>
      <c r="G124" s="803"/>
      <c r="H124" s="803"/>
      <c r="I124" s="803"/>
      <c r="J124" s="803"/>
      <c r="K124" s="804"/>
      <c r="L124" s="804"/>
      <c r="M124" s="805"/>
      <c r="N124" s="806"/>
      <c r="O124" s="807"/>
      <c r="P124" s="408"/>
      <c r="Q124" s="408"/>
      <c r="R124" s="408"/>
      <c r="S124" s="408"/>
      <c r="T124" s="408"/>
      <c r="U124" s="408"/>
      <c r="V124" s="409"/>
      <c r="W124" s="409"/>
      <c r="X124" s="808"/>
      <c r="Y124" s="809"/>
      <c r="Z124" s="410"/>
      <c r="AA124" s="408">
        <v>9825070</v>
      </c>
      <c r="AB124" s="408">
        <v>687754.9</v>
      </c>
      <c r="AC124" s="408">
        <v>687754.9</v>
      </c>
      <c r="AD124" s="408">
        <f>AB124+AC124</f>
        <v>1375509.8</v>
      </c>
      <c r="AE124" s="408">
        <v>491253.5</v>
      </c>
      <c r="AF124" s="408">
        <f>AD124+AE124</f>
        <v>1866763.3</v>
      </c>
      <c r="AG124" s="409">
        <f>AA124-AF124</f>
        <v>7958306.7000000002</v>
      </c>
      <c r="AH124" s="409">
        <f>AA124-AD124</f>
        <v>8449560.1999999993</v>
      </c>
      <c r="AI124" s="808">
        <f>AH124</f>
        <v>8449560.1999999993</v>
      </c>
      <c r="AJ124" s="809">
        <v>263763</v>
      </c>
      <c r="AK124" s="411" t="s">
        <v>166</v>
      </c>
      <c r="AL124" s="349"/>
      <c r="AM124" s="349"/>
      <c r="AN124" s="349"/>
      <c r="AO124" s="349"/>
      <c r="AP124" s="349"/>
      <c r="AQ124" s="349"/>
      <c r="AR124" s="349"/>
      <c r="AS124" s="349"/>
      <c r="AT124" s="412">
        <f t="shared" ref="AT124:AT157" si="120">AS124</f>
        <v>0</v>
      </c>
      <c r="AU124" s="313"/>
      <c r="AV124" s="332"/>
      <c r="AW124" s="2362">
        <f t="shared" si="77"/>
        <v>9825070</v>
      </c>
      <c r="AX124" s="406">
        <f t="shared" si="72"/>
        <v>687754.9</v>
      </c>
      <c r="AY124" s="406">
        <f t="shared" si="73"/>
        <v>687754.9</v>
      </c>
      <c r="AZ124" s="406">
        <f t="shared" si="73"/>
        <v>1375509.8</v>
      </c>
      <c r="BA124" s="406">
        <f t="shared" si="74"/>
        <v>491253.5</v>
      </c>
      <c r="BB124" s="406">
        <f t="shared" si="75"/>
        <v>1866763.3</v>
      </c>
      <c r="BC124" s="406">
        <f t="shared" si="75"/>
        <v>7958306.7000000002</v>
      </c>
      <c r="BD124" s="406">
        <f t="shared" si="76"/>
        <v>8449560.1999999993</v>
      </c>
      <c r="BE124" s="956">
        <f>BD124+BD125+BD126+BD127+BD128</f>
        <v>55064560.950000003</v>
      </c>
    </row>
    <row r="125" spans="1:57" s="315" customFormat="1" ht="28.5" customHeight="1" thickBot="1" x14ac:dyDescent="0.3">
      <c r="A125" s="934"/>
      <c r="B125" s="810" t="s">
        <v>164</v>
      </c>
      <c r="C125" s="303" t="s">
        <v>237</v>
      </c>
      <c r="D125" s="304">
        <v>7041</v>
      </c>
      <c r="E125" s="305"/>
      <c r="F125" s="305"/>
      <c r="G125" s="305"/>
      <c r="H125" s="305"/>
      <c r="I125" s="305"/>
      <c r="J125" s="305"/>
      <c r="K125" s="306"/>
      <c r="L125" s="306"/>
      <c r="M125" s="307"/>
      <c r="N125" s="308"/>
      <c r="O125" s="309"/>
      <c r="P125" s="310"/>
      <c r="Q125" s="310"/>
      <c r="R125" s="310"/>
      <c r="S125" s="310"/>
      <c r="T125" s="310"/>
      <c r="U125" s="310"/>
      <c r="V125" s="311"/>
      <c r="W125" s="311"/>
      <c r="X125" s="421"/>
      <c r="Y125" s="312"/>
      <c r="Z125" s="313"/>
      <c r="AA125" s="310">
        <v>22944023</v>
      </c>
      <c r="AB125" s="310">
        <v>1606081.61</v>
      </c>
      <c r="AC125" s="310">
        <v>1606081.61</v>
      </c>
      <c r="AD125" s="310">
        <f>AB125+AC125</f>
        <v>3212163.22</v>
      </c>
      <c r="AE125" s="310">
        <v>1147201.1499999999</v>
      </c>
      <c r="AF125" s="310">
        <f>AD125+AE125</f>
        <v>4359364.37</v>
      </c>
      <c r="AG125" s="311">
        <f>AA125-AF125</f>
        <v>18584658.629999999</v>
      </c>
      <c r="AH125" s="311">
        <f>AA125-AD125</f>
        <v>19731859.780000001</v>
      </c>
      <c r="AI125" s="421">
        <f>AH125</f>
        <v>19731859.780000001</v>
      </c>
      <c r="AJ125" s="312">
        <v>8865199</v>
      </c>
      <c r="AK125" s="332">
        <v>43563</v>
      </c>
      <c r="AL125" s="349"/>
      <c r="AM125" s="349"/>
      <c r="AN125" s="349"/>
      <c r="AO125" s="349"/>
      <c r="AP125" s="349"/>
      <c r="AQ125" s="349"/>
      <c r="AR125" s="349"/>
      <c r="AS125" s="349"/>
      <c r="AT125" s="412">
        <f t="shared" si="120"/>
        <v>0</v>
      </c>
      <c r="AU125" s="313"/>
      <c r="AV125" s="332"/>
      <c r="AW125" s="2362">
        <f t="shared" si="77"/>
        <v>22944023</v>
      </c>
      <c r="AX125" s="406">
        <f t="shared" si="72"/>
        <v>1606081.61</v>
      </c>
      <c r="AY125" s="406">
        <f t="shared" si="73"/>
        <v>1606081.61</v>
      </c>
      <c r="AZ125" s="406">
        <f t="shared" si="73"/>
        <v>3212163.22</v>
      </c>
      <c r="BA125" s="406">
        <f t="shared" si="74"/>
        <v>1147201.1499999999</v>
      </c>
      <c r="BB125" s="406">
        <f t="shared" si="75"/>
        <v>4359364.37</v>
      </c>
      <c r="BC125" s="406">
        <f t="shared" si="75"/>
        <v>18584658.629999999</v>
      </c>
      <c r="BD125" s="406">
        <f t="shared" si="76"/>
        <v>19731859.780000001</v>
      </c>
      <c r="BE125" s="957"/>
    </row>
    <row r="126" spans="1:57" s="315" customFormat="1" ht="28.5" customHeight="1" thickBot="1" x14ac:dyDescent="0.3">
      <c r="A126" s="934"/>
      <c r="B126" s="810" t="s">
        <v>164</v>
      </c>
      <c r="C126" s="303" t="s">
        <v>250</v>
      </c>
      <c r="D126" s="304">
        <v>7041</v>
      </c>
      <c r="E126" s="305"/>
      <c r="F126" s="305"/>
      <c r="G126" s="305"/>
      <c r="H126" s="305"/>
      <c r="I126" s="305"/>
      <c r="J126" s="305"/>
      <c r="K126" s="306"/>
      <c r="L126" s="306"/>
      <c r="M126" s="307"/>
      <c r="N126" s="308"/>
      <c r="O126" s="309"/>
      <c r="P126" s="310"/>
      <c r="Q126" s="310"/>
      <c r="R126" s="310"/>
      <c r="S126" s="310"/>
      <c r="T126" s="310"/>
      <c r="U126" s="310"/>
      <c r="V126" s="311"/>
      <c r="W126" s="311"/>
      <c r="X126" s="421"/>
      <c r="Y126" s="312"/>
      <c r="Z126" s="313"/>
      <c r="AA126" s="310">
        <v>11445483.949999999</v>
      </c>
      <c r="AB126" s="310">
        <v>801183.88</v>
      </c>
      <c r="AC126" s="310">
        <v>801183.88</v>
      </c>
      <c r="AD126" s="310">
        <f>AB126+AC126</f>
        <v>1602367.76</v>
      </c>
      <c r="AE126" s="310">
        <v>572274.19999999995</v>
      </c>
      <c r="AF126" s="310">
        <f>AD126+AE126</f>
        <v>2174641.96</v>
      </c>
      <c r="AG126" s="311">
        <f>AA126-AF126</f>
        <v>9270841.9899999984</v>
      </c>
      <c r="AH126" s="311">
        <f>AA126-AD126</f>
        <v>9843116.1899999995</v>
      </c>
      <c r="AI126" s="421">
        <f>AH126</f>
        <v>9843116.1899999995</v>
      </c>
      <c r="AJ126" s="312"/>
      <c r="AK126" s="332"/>
      <c r="AL126" s="349"/>
      <c r="AM126" s="349"/>
      <c r="AN126" s="349"/>
      <c r="AO126" s="349"/>
      <c r="AP126" s="349"/>
      <c r="AQ126" s="349"/>
      <c r="AR126" s="349"/>
      <c r="AS126" s="349"/>
      <c r="AT126" s="412">
        <f t="shared" si="120"/>
        <v>0</v>
      </c>
      <c r="AU126" s="313"/>
      <c r="AV126" s="332"/>
      <c r="AW126" s="2362">
        <f t="shared" si="77"/>
        <v>11445483.949999999</v>
      </c>
      <c r="AX126" s="406">
        <f t="shared" si="72"/>
        <v>801183.88</v>
      </c>
      <c r="AY126" s="406">
        <f t="shared" si="73"/>
        <v>801183.88</v>
      </c>
      <c r="AZ126" s="406">
        <f t="shared" si="73"/>
        <v>1602367.76</v>
      </c>
      <c r="BA126" s="406">
        <f t="shared" si="74"/>
        <v>572274.19999999995</v>
      </c>
      <c r="BB126" s="406">
        <f t="shared" si="75"/>
        <v>2174641.96</v>
      </c>
      <c r="BC126" s="406">
        <f t="shared" si="75"/>
        <v>9270841.9899999984</v>
      </c>
      <c r="BD126" s="406">
        <f t="shared" si="76"/>
        <v>9843116.1899999995</v>
      </c>
      <c r="BE126" s="957"/>
    </row>
    <row r="127" spans="1:57" s="315" customFormat="1" ht="28.5" customHeight="1" thickBot="1" x14ac:dyDescent="0.3">
      <c r="A127" s="934"/>
      <c r="B127" s="810" t="s">
        <v>164</v>
      </c>
      <c r="C127" s="303" t="s">
        <v>299</v>
      </c>
      <c r="D127" s="304">
        <v>7041</v>
      </c>
      <c r="E127" s="305"/>
      <c r="F127" s="305"/>
      <c r="G127" s="305"/>
      <c r="H127" s="305"/>
      <c r="I127" s="305"/>
      <c r="J127" s="305"/>
      <c r="K127" s="306"/>
      <c r="L127" s="306"/>
      <c r="M127" s="307"/>
      <c r="N127" s="308"/>
      <c r="O127" s="309"/>
      <c r="P127" s="310"/>
      <c r="Q127" s="310"/>
      <c r="R127" s="310"/>
      <c r="S127" s="310"/>
      <c r="T127" s="310"/>
      <c r="U127" s="310"/>
      <c r="V127" s="311"/>
      <c r="W127" s="311"/>
      <c r="X127" s="421"/>
      <c r="Y127" s="312"/>
      <c r="Z127" s="313"/>
      <c r="AA127" s="305">
        <v>7658223</v>
      </c>
      <c r="AB127" s="305">
        <v>536075.61</v>
      </c>
      <c r="AC127" s="305">
        <v>536075.61</v>
      </c>
      <c r="AD127" s="305">
        <f>AB127+AC127</f>
        <v>1072151.22</v>
      </c>
      <c r="AE127" s="305">
        <v>382911.15</v>
      </c>
      <c r="AF127" s="305">
        <f>AD127+AE127</f>
        <v>1455062.37</v>
      </c>
      <c r="AG127" s="306">
        <f>AA127-AF127</f>
        <v>6203160.6299999999</v>
      </c>
      <c r="AH127" s="306">
        <f>AA127-AD127</f>
        <v>6586071.7800000003</v>
      </c>
      <c r="AI127" s="421">
        <f>AH127</f>
        <v>6586071.7800000003</v>
      </c>
      <c r="AJ127" s="912" t="s">
        <v>300</v>
      </c>
      <c r="AK127" s="1128">
        <v>43646</v>
      </c>
      <c r="AL127" s="305"/>
      <c r="AM127" s="305"/>
      <c r="AN127" s="305"/>
      <c r="AO127" s="305"/>
      <c r="AP127" s="305"/>
      <c r="AQ127" s="305"/>
      <c r="AR127" s="305"/>
      <c r="AS127" s="305"/>
      <c r="AT127" s="412">
        <f t="shared" si="120"/>
        <v>0</v>
      </c>
      <c r="AU127" s="498"/>
      <c r="AV127" s="1128"/>
      <c r="AW127" s="2362">
        <f t="shared" si="77"/>
        <v>7658223</v>
      </c>
      <c r="AX127" s="406">
        <f t="shared" si="72"/>
        <v>536075.61</v>
      </c>
      <c r="AY127" s="406">
        <f t="shared" si="73"/>
        <v>536075.61</v>
      </c>
      <c r="AZ127" s="406">
        <f t="shared" si="73"/>
        <v>1072151.22</v>
      </c>
      <c r="BA127" s="406">
        <f t="shared" si="74"/>
        <v>382911.15</v>
      </c>
      <c r="BB127" s="406">
        <f t="shared" si="75"/>
        <v>1455062.37</v>
      </c>
      <c r="BC127" s="406">
        <f t="shared" si="75"/>
        <v>6203160.6299999999</v>
      </c>
      <c r="BD127" s="406">
        <f t="shared" si="76"/>
        <v>6586071.7800000003</v>
      </c>
      <c r="BE127" s="957"/>
    </row>
    <row r="128" spans="1:57" s="315" customFormat="1" ht="28.5" customHeight="1" thickBot="1" x14ac:dyDescent="0.3">
      <c r="A128" s="935"/>
      <c r="B128" s="913" t="s">
        <v>164</v>
      </c>
      <c r="C128" s="914" t="s">
        <v>347</v>
      </c>
      <c r="D128" s="316" t="s">
        <v>321</v>
      </c>
      <c r="E128" s="317"/>
      <c r="F128" s="317"/>
      <c r="G128" s="317"/>
      <c r="H128" s="317"/>
      <c r="I128" s="317"/>
      <c r="J128" s="317"/>
      <c r="K128" s="318"/>
      <c r="L128" s="318"/>
      <c r="M128" s="319"/>
      <c r="N128" s="320"/>
      <c r="O128" s="321"/>
      <c r="P128" s="322"/>
      <c r="Q128" s="322"/>
      <c r="R128" s="322"/>
      <c r="S128" s="322"/>
      <c r="T128" s="322"/>
      <c r="U128" s="322"/>
      <c r="V128" s="323"/>
      <c r="W128" s="323"/>
      <c r="X128" s="817"/>
      <c r="Y128" s="324"/>
      <c r="Z128" s="325"/>
      <c r="AA128" s="317"/>
      <c r="AB128" s="317"/>
      <c r="AC128" s="317"/>
      <c r="AD128" s="317"/>
      <c r="AE128" s="317"/>
      <c r="AF128" s="317"/>
      <c r="AG128" s="318"/>
      <c r="AH128" s="318"/>
      <c r="AI128" s="817"/>
      <c r="AJ128" s="622"/>
      <c r="AK128" s="623"/>
      <c r="AL128" s="305">
        <v>11947375</v>
      </c>
      <c r="AM128" s="305">
        <v>896053</v>
      </c>
      <c r="AN128" s="305">
        <v>597369</v>
      </c>
      <c r="AO128" s="305">
        <f t="shared" ref="AO128" si="121">AM128+AN128</f>
        <v>1493422</v>
      </c>
      <c r="AP128" s="305">
        <v>597369</v>
      </c>
      <c r="AQ128" s="305">
        <f t="shared" ref="AQ128" si="122">AO128+AP128</f>
        <v>2090791</v>
      </c>
      <c r="AR128" s="305">
        <f t="shared" ref="AR128" si="123">AL128-AQ128</f>
        <v>9856584</v>
      </c>
      <c r="AS128" s="305">
        <f t="shared" ref="AS128" si="124">AL128-AO128</f>
        <v>10453953</v>
      </c>
      <c r="AT128" s="497">
        <f t="shared" si="120"/>
        <v>10453953</v>
      </c>
      <c r="AU128" s="1135">
        <v>9966195</v>
      </c>
      <c r="AV128" s="1128">
        <v>43884</v>
      </c>
      <c r="AW128" s="2362">
        <f t="shared" si="77"/>
        <v>11947375</v>
      </c>
      <c r="AX128" s="406">
        <f t="shared" si="72"/>
        <v>896053</v>
      </c>
      <c r="AY128" s="406">
        <f t="shared" si="73"/>
        <v>597369</v>
      </c>
      <c r="AZ128" s="406">
        <f t="shared" si="73"/>
        <v>1493422</v>
      </c>
      <c r="BA128" s="406">
        <f t="shared" si="74"/>
        <v>597369</v>
      </c>
      <c r="BB128" s="406">
        <f t="shared" si="75"/>
        <v>2090791</v>
      </c>
      <c r="BC128" s="406">
        <f t="shared" si="75"/>
        <v>9856584</v>
      </c>
      <c r="BD128" s="406">
        <f t="shared" si="76"/>
        <v>10453953</v>
      </c>
      <c r="BE128" s="958"/>
    </row>
    <row r="129" spans="1:57" s="518" customFormat="1" ht="33.75" customHeight="1" thickBot="1" x14ac:dyDescent="0.3">
      <c r="A129" s="1958">
        <v>23</v>
      </c>
      <c r="B129" s="1959" t="s">
        <v>100</v>
      </c>
      <c r="C129" s="1960" t="s">
        <v>101</v>
      </c>
      <c r="D129" s="1961">
        <v>7041</v>
      </c>
      <c r="E129" s="576"/>
      <c r="F129" s="576"/>
      <c r="G129" s="576"/>
      <c r="H129" s="576"/>
      <c r="I129" s="576"/>
      <c r="J129" s="576"/>
      <c r="K129" s="577"/>
      <c r="L129" s="577"/>
      <c r="M129" s="578"/>
      <c r="N129" s="579"/>
      <c r="O129" s="580"/>
      <c r="P129" s="581">
        <v>2845817.91</v>
      </c>
      <c r="Q129" s="581">
        <v>170749.07</v>
      </c>
      <c r="R129" s="581">
        <v>170749.08</v>
      </c>
      <c r="S129" s="581">
        <f>Q129+R129</f>
        <v>341498.15</v>
      </c>
      <c r="T129" s="581">
        <v>142290.9</v>
      </c>
      <c r="U129" s="581">
        <f>Q129+R129+T129</f>
        <v>483789.05000000005</v>
      </c>
      <c r="V129" s="582">
        <f>P129-U129</f>
        <v>2362028.8600000003</v>
      </c>
      <c r="W129" s="582">
        <f>P129-S129</f>
        <v>2504319.7600000002</v>
      </c>
      <c r="X129" s="1962">
        <f>W129+W130</f>
        <v>7097970.2200000007</v>
      </c>
      <c r="Y129" s="583">
        <v>2875751</v>
      </c>
      <c r="Z129" s="1963">
        <v>43191</v>
      </c>
      <c r="AA129" s="1964"/>
      <c r="AB129" s="1964"/>
      <c r="AC129" s="1964"/>
      <c r="AD129" s="1964"/>
      <c r="AE129" s="1964"/>
      <c r="AF129" s="1964"/>
      <c r="AG129" s="1964"/>
      <c r="AH129" s="1964"/>
      <c r="AI129" s="1964"/>
      <c r="AJ129" s="1963"/>
      <c r="AK129" s="584"/>
      <c r="AL129" s="505"/>
      <c r="AM129" s="505"/>
      <c r="AN129" s="505"/>
      <c r="AO129" s="505"/>
      <c r="AP129" s="505"/>
      <c r="AQ129" s="505"/>
      <c r="AR129" s="505"/>
      <c r="AS129" s="505"/>
      <c r="AT129" s="506">
        <f t="shared" si="120"/>
        <v>0</v>
      </c>
      <c r="AU129" s="507"/>
      <c r="AV129" s="587"/>
      <c r="AW129" s="2355">
        <f t="shared" si="77"/>
        <v>2845817.91</v>
      </c>
      <c r="AX129" s="508">
        <f t="shared" si="72"/>
        <v>170749.07</v>
      </c>
      <c r="AY129" s="508">
        <f t="shared" si="73"/>
        <v>170749.08</v>
      </c>
      <c r="AZ129" s="508">
        <f t="shared" si="73"/>
        <v>341498.15</v>
      </c>
      <c r="BA129" s="508">
        <f t="shared" si="74"/>
        <v>142290.9</v>
      </c>
      <c r="BB129" s="508">
        <f t="shared" si="75"/>
        <v>483789.05000000005</v>
      </c>
      <c r="BC129" s="508">
        <f t="shared" si="75"/>
        <v>2362028.8600000003</v>
      </c>
      <c r="BD129" s="508">
        <f t="shared" si="76"/>
        <v>2504319.7600000002</v>
      </c>
      <c r="BE129" s="974">
        <f>BD129+BD130+BD131+BD132+BD133</f>
        <v>18876069.82</v>
      </c>
    </row>
    <row r="130" spans="1:57" s="518" customFormat="1" ht="33.75" customHeight="1" thickBot="1" x14ac:dyDescent="0.3">
      <c r="A130" s="1965"/>
      <c r="B130" s="1966" t="s">
        <v>100</v>
      </c>
      <c r="C130" s="1147" t="s">
        <v>128</v>
      </c>
      <c r="D130" s="1148">
        <v>7041</v>
      </c>
      <c r="E130" s="585"/>
      <c r="F130" s="585"/>
      <c r="G130" s="585"/>
      <c r="H130" s="585"/>
      <c r="I130" s="585"/>
      <c r="J130" s="585"/>
      <c r="K130" s="1967"/>
      <c r="L130" s="1967"/>
      <c r="M130" s="1968"/>
      <c r="N130" s="1969"/>
      <c r="O130" s="1970"/>
      <c r="P130" s="514">
        <v>5280058</v>
      </c>
      <c r="Q130" s="514">
        <v>369604.06</v>
      </c>
      <c r="R130" s="514">
        <v>316803.48</v>
      </c>
      <c r="S130" s="514">
        <f>Q130+R130</f>
        <v>686407.54</v>
      </c>
      <c r="T130" s="514">
        <v>264002.90000000002</v>
      </c>
      <c r="U130" s="514">
        <f>Q130+R130+T130</f>
        <v>950410.44000000006</v>
      </c>
      <c r="V130" s="515">
        <f>P130-U130</f>
        <v>4329647.5599999996</v>
      </c>
      <c r="W130" s="515">
        <f>P130-S130</f>
        <v>4593650.46</v>
      </c>
      <c r="X130" s="1031"/>
      <c r="Y130" s="1145">
        <v>6633661</v>
      </c>
      <c r="Z130" s="507">
        <v>43262</v>
      </c>
      <c r="AA130" s="586"/>
      <c r="AB130" s="586"/>
      <c r="AC130" s="586"/>
      <c r="AD130" s="586"/>
      <c r="AE130" s="586"/>
      <c r="AF130" s="586"/>
      <c r="AG130" s="586"/>
      <c r="AH130" s="586"/>
      <c r="AI130" s="586"/>
      <c r="AJ130" s="507"/>
      <c r="AK130" s="587"/>
      <c r="AL130" s="505"/>
      <c r="AM130" s="505"/>
      <c r="AN130" s="505"/>
      <c r="AO130" s="505"/>
      <c r="AP130" s="505"/>
      <c r="AQ130" s="505"/>
      <c r="AR130" s="505"/>
      <c r="AS130" s="505"/>
      <c r="AT130" s="506">
        <f t="shared" si="120"/>
        <v>0</v>
      </c>
      <c r="AU130" s="507"/>
      <c r="AV130" s="587"/>
      <c r="AW130" s="2355">
        <f t="shared" si="77"/>
        <v>5280058</v>
      </c>
      <c r="AX130" s="508">
        <f t="shared" si="72"/>
        <v>369604.06</v>
      </c>
      <c r="AY130" s="508">
        <f t="shared" si="73"/>
        <v>316803.48</v>
      </c>
      <c r="AZ130" s="508">
        <f t="shared" si="73"/>
        <v>686407.54</v>
      </c>
      <c r="BA130" s="508">
        <f t="shared" si="74"/>
        <v>264002.90000000002</v>
      </c>
      <c r="BB130" s="508">
        <f t="shared" si="75"/>
        <v>950410.44000000006</v>
      </c>
      <c r="BC130" s="508">
        <f t="shared" si="75"/>
        <v>4329647.5599999996</v>
      </c>
      <c r="BD130" s="508">
        <f t="shared" si="76"/>
        <v>4593650.46</v>
      </c>
      <c r="BE130" s="974"/>
    </row>
    <row r="131" spans="1:57" s="518" customFormat="1" ht="33.75" customHeight="1" thickBot="1" x14ac:dyDescent="0.3">
      <c r="A131" s="1965"/>
      <c r="B131" s="1966" t="s">
        <v>100</v>
      </c>
      <c r="C131" s="1147" t="s">
        <v>214</v>
      </c>
      <c r="D131" s="1148">
        <v>7041</v>
      </c>
      <c r="E131" s="585"/>
      <c r="F131" s="585"/>
      <c r="G131" s="585"/>
      <c r="H131" s="585"/>
      <c r="I131" s="585"/>
      <c r="J131" s="585"/>
      <c r="K131" s="1967"/>
      <c r="L131" s="1967"/>
      <c r="M131" s="1968"/>
      <c r="N131" s="1969"/>
      <c r="O131" s="1970"/>
      <c r="P131" s="514"/>
      <c r="Q131" s="514"/>
      <c r="R131" s="514"/>
      <c r="S131" s="514"/>
      <c r="T131" s="514"/>
      <c r="U131" s="514"/>
      <c r="V131" s="515"/>
      <c r="W131" s="515"/>
      <c r="X131" s="1031"/>
      <c r="Y131" s="1145"/>
      <c r="Z131" s="507"/>
      <c r="AA131" s="586">
        <v>7400966</v>
      </c>
      <c r="AB131" s="586">
        <v>518068</v>
      </c>
      <c r="AC131" s="586">
        <v>444058</v>
      </c>
      <c r="AD131" s="586">
        <f>AB131+AC131</f>
        <v>962126</v>
      </c>
      <c r="AE131" s="586">
        <v>370048</v>
      </c>
      <c r="AF131" s="586">
        <f>AD131+AE131</f>
        <v>1332174</v>
      </c>
      <c r="AG131" s="586">
        <f>AA131-AF131</f>
        <v>6068792</v>
      </c>
      <c r="AH131" s="586">
        <f>AA131-AD131</f>
        <v>6438840</v>
      </c>
      <c r="AI131" s="586">
        <f>AH131</f>
        <v>6438840</v>
      </c>
      <c r="AJ131" s="586">
        <v>8865135</v>
      </c>
      <c r="AK131" s="587">
        <v>43536</v>
      </c>
      <c r="AL131" s="505"/>
      <c r="AM131" s="505"/>
      <c r="AN131" s="505"/>
      <c r="AO131" s="505"/>
      <c r="AP131" s="505"/>
      <c r="AQ131" s="505"/>
      <c r="AR131" s="505"/>
      <c r="AS131" s="505"/>
      <c r="AT131" s="506">
        <f t="shared" si="120"/>
        <v>0</v>
      </c>
      <c r="AU131" s="507"/>
      <c r="AV131" s="587"/>
      <c r="AW131" s="2355">
        <f t="shared" si="77"/>
        <v>7400966</v>
      </c>
      <c r="AX131" s="508">
        <f t="shared" si="72"/>
        <v>518068</v>
      </c>
      <c r="AY131" s="508">
        <f t="shared" si="73"/>
        <v>444058</v>
      </c>
      <c r="AZ131" s="508">
        <f t="shared" si="73"/>
        <v>962126</v>
      </c>
      <c r="BA131" s="508">
        <f t="shared" si="74"/>
        <v>370048</v>
      </c>
      <c r="BB131" s="508">
        <f t="shared" si="75"/>
        <v>1332174</v>
      </c>
      <c r="BC131" s="508">
        <f t="shared" si="75"/>
        <v>6068792</v>
      </c>
      <c r="BD131" s="508">
        <f t="shared" si="76"/>
        <v>6438840</v>
      </c>
      <c r="BE131" s="974"/>
    </row>
    <row r="132" spans="1:57" s="518" customFormat="1" ht="33.75" customHeight="1" thickBot="1" x14ac:dyDescent="0.3">
      <c r="A132" s="1965"/>
      <c r="B132" s="1966" t="s">
        <v>100</v>
      </c>
      <c r="C132" s="1147" t="s">
        <v>244</v>
      </c>
      <c r="D132" s="1148">
        <v>7041</v>
      </c>
      <c r="E132" s="585"/>
      <c r="F132" s="585"/>
      <c r="G132" s="585"/>
      <c r="H132" s="585"/>
      <c r="I132" s="585"/>
      <c r="J132" s="585"/>
      <c r="K132" s="1967"/>
      <c r="L132" s="1967"/>
      <c r="M132" s="1968"/>
      <c r="N132" s="1969"/>
      <c r="O132" s="1970"/>
      <c r="P132" s="514"/>
      <c r="Q132" s="514"/>
      <c r="R132" s="514"/>
      <c r="S132" s="514"/>
      <c r="T132" s="514"/>
      <c r="U132" s="514"/>
      <c r="V132" s="515"/>
      <c r="W132" s="515"/>
      <c r="X132" s="1031"/>
      <c r="Y132" s="1145"/>
      <c r="Z132" s="507"/>
      <c r="AA132" s="586">
        <v>3364155</v>
      </c>
      <c r="AB132" s="586">
        <v>235490.85</v>
      </c>
      <c r="AC132" s="586">
        <v>201849.3</v>
      </c>
      <c r="AD132" s="586">
        <f>AB132+AC132</f>
        <v>437340.15</v>
      </c>
      <c r="AE132" s="586">
        <v>168207.75</v>
      </c>
      <c r="AF132" s="586">
        <f>AD132+AE132</f>
        <v>605547.9</v>
      </c>
      <c r="AG132" s="586">
        <f>AA132-AF132</f>
        <v>2758607.1</v>
      </c>
      <c r="AH132" s="586">
        <f>AA132-AD132</f>
        <v>2926814.85</v>
      </c>
      <c r="AI132" s="586">
        <f>AH132</f>
        <v>2926814.85</v>
      </c>
      <c r="AJ132" s="586">
        <v>9965784</v>
      </c>
      <c r="AK132" s="587" t="s">
        <v>243</v>
      </c>
      <c r="AL132" s="505"/>
      <c r="AM132" s="505"/>
      <c r="AN132" s="505"/>
      <c r="AO132" s="505"/>
      <c r="AP132" s="505"/>
      <c r="AQ132" s="505"/>
      <c r="AR132" s="505"/>
      <c r="AS132" s="505"/>
      <c r="AT132" s="506">
        <f t="shared" si="120"/>
        <v>0</v>
      </c>
      <c r="AU132" s="507"/>
      <c r="AV132" s="587"/>
      <c r="AW132" s="2355">
        <f t="shared" si="77"/>
        <v>3364155</v>
      </c>
      <c r="AX132" s="508">
        <f t="shared" si="72"/>
        <v>235490.85</v>
      </c>
      <c r="AY132" s="508">
        <f t="shared" si="73"/>
        <v>201849.3</v>
      </c>
      <c r="AZ132" s="508">
        <f t="shared" si="73"/>
        <v>437340.15</v>
      </c>
      <c r="BA132" s="508">
        <f t="shared" si="74"/>
        <v>168207.75</v>
      </c>
      <c r="BB132" s="508">
        <f t="shared" si="75"/>
        <v>605547.9</v>
      </c>
      <c r="BC132" s="508">
        <f t="shared" si="75"/>
        <v>2758607.1</v>
      </c>
      <c r="BD132" s="508">
        <f t="shared" si="76"/>
        <v>2926814.85</v>
      </c>
      <c r="BE132" s="974"/>
    </row>
    <row r="133" spans="1:57" s="518" customFormat="1" ht="33.75" customHeight="1" thickBot="1" x14ac:dyDescent="0.3">
      <c r="A133" s="1971"/>
      <c r="B133" s="1972" t="s">
        <v>100</v>
      </c>
      <c r="C133" s="1149" t="s">
        <v>301</v>
      </c>
      <c r="D133" s="1150">
        <v>7041</v>
      </c>
      <c r="E133" s="1973"/>
      <c r="F133" s="1973"/>
      <c r="G133" s="1973"/>
      <c r="H133" s="1973"/>
      <c r="I133" s="1973"/>
      <c r="J133" s="1973"/>
      <c r="K133" s="1974"/>
      <c r="L133" s="1974"/>
      <c r="M133" s="1975"/>
      <c r="N133" s="1976"/>
      <c r="O133" s="1977"/>
      <c r="P133" s="523"/>
      <c r="Q133" s="523"/>
      <c r="R133" s="523"/>
      <c r="S133" s="523"/>
      <c r="T133" s="523"/>
      <c r="U133" s="523"/>
      <c r="V133" s="524"/>
      <c r="W133" s="524"/>
      <c r="X133" s="525"/>
      <c r="Y133" s="1151"/>
      <c r="Z133" s="1152"/>
      <c r="AA133" s="1973">
        <v>2772925</v>
      </c>
      <c r="AB133" s="1973">
        <v>194104.75</v>
      </c>
      <c r="AC133" s="1973">
        <v>166375.5</v>
      </c>
      <c r="AD133" s="1973">
        <f t="shared" ref="AD133" si="125">AB133+AC133</f>
        <v>360480.25</v>
      </c>
      <c r="AE133" s="1973">
        <v>138646.25</v>
      </c>
      <c r="AF133" s="1973">
        <f t="shared" ref="AF133" si="126">AD133+AE133</f>
        <v>499126.5</v>
      </c>
      <c r="AG133" s="1974">
        <f t="shared" ref="AG133" si="127">AA133-AF133</f>
        <v>2273798.5</v>
      </c>
      <c r="AH133" s="1974">
        <f t="shared" ref="AH133" si="128">AA133-AD133</f>
        <v>2412444.75</v>
      </c>
      <c r="AI133" s="1978">
        <f>AH133</f>
        <v>2412444.75</v>
      </c>
      <c r="AJ133" s="1979" t="s">
        <v>302</v>
      </c>
      <c r="AK133" s="1980">
        <v>43646</v>
      </c>
      <c r="AL133" s="585"/>
      <c r="AM133" s="585"/>
      <c r="AN133" s="585"/>
      <c r="AO133" s="585"/>
      <c r="AP133" s="585"/>
      <c r="AQ133" s="585"/>
      <c r="AR133" s="585"/>
      <c r="AS133" s="585"/>
      <c r="AT133" s="506">
        <f t="shared" si="120"/>
        <v>0</v>
      </c>
      <c r="AU133" s="592"/>
      <c r="AV133" s="2334"/>
      <c r="AW133" s="2355">
        <f t="shared" si="77"/>
        <v>2772925</v>
      </c>
      <c r="AX133" s="508">
        <f t="shared" si="77"/>
        <v>194104.75</v>
      </c>
      <c r="AY133" s="508">
        <f t="shared" ref="AY133:AZ196" si="129">G133+R133+AC133+AN133</f>
        <v>166375.5</v>
      </c>
      <c r="AZ133" s="508">
        <f t="shared" si="129"/>
        <v>360480.25</v>
      </c>
      <c r="BA133" s="508">
        <f t="shared" ref="BA133:BA196" si="130">I133+T133+AE133+AP133</f>
        <v>138646.25</v>
      </c>
      <c r="BB133" s="508">
        <f t="shared" ref="BB133:BC196" si="131">J133+U133+AF133+AQ133</f>
        <v>499126.5</v>
      </c>
      <c r="BC133" s="508">
        <f t="shared" si="131"/>
        <v>2273798.5</v>
      </c>
      <c r="BD133" s="508">
        <f t="shared" ref="BD133:BD196" si="132">L133+W133+AH133+AS133</f>
        <v>2412444.75</v>
      </c>
      <c r="BE133" s="974"/>
    </row>
    <row r="134" spans="1:57" s="1690" customFormat="1" ht="33.75" customHeight="1" thickBot="1" x14ac:dyDescent="0.3">
      <c r="A134" s="1981">
        <v>24</v>
      </c>
      <c r="B134" s="1982" t="s">
        <v>296</v>
      </c>
      <c r="C134" s="1983" t="s">
        <v>297</v>
      </c>
      <c r="D134" s="1984">
        <v>7041</v>
      </c>
      <c r="E134" s="1985"/>
      <c r="F134" s="1985"/>
      <c r="G134" s="1985"/>
      <c r="H134" s="1985"/>
      <c r="I134" s="1985"/>
      <c r="J134" s="1985"/>
      <c r="K134" s="1986"/>
      <c r="L134" s="1986"/>
      <c r="M134" s="1987"/>
      <c r="N134" s="1988"/>
      <c r="O134" s="1989"/>
      <c r="P134" s="1209"/>
      <c r="Q134" s="1209"/>
      <c r="R134" s="1209"/>
      <c r="S134" s="1209"/>
      <c r="T134" s="1209"/>
      <c r="U134" s="1209"/>
      <c r="V134" s="1210"/>
      <c r="W134" s="1210"/>
      <c r="X134" s="1990"/>
      <c r="Y134" s="1211"/>
      <c r="Z134" s="1991"/>
      <c r="AA134" s="1985">
        <v>4209533</v>
      </c>
      <c r="AB134" s="1985">
        <v>294667.31</v>
      </c>
      <c r="AC134" s="1985">
        <v>252571.98</v>
      </c>
      <c r="AD134" s="1985">
        <f t="shared" ref="AD134" si="133">AB134+AC134</f>
        <v>547239.29</v>
      </c>
      <c r="AE134" s="1985">
        <v>210476.65</v>
      </c>
      <c r="AF134" s="1985">
        <f t="shared" ref="AF134" si="134">AD134+AE134</f>
        <v>757715.94000000006</v>
      </c>
      <c r="AG134" s="1986">
        <f t="shared" ref="AG134" si="135">AA134-AF134</f>
        <v>3451817.06</v>
      </c>
      <c r="AH134" s="1986">
        <f t="shared" ref="AH134" si="136">AA134-AD134</f>
        <v>3662293.71</v>
      </c>
      <c r="AI134" s="1992">
        <f>AH134</f>
        <v>3662293.71</v>
      </c>
      <c r="AJ134" s="1993" t="s">
        <v>298</v>
      </c>
      <c r="AK134" s="1994">
        <v>43646</v>
      </c>
      <c r="AL134" s="1692"/>
      <c r="AM134" s="1692"/>
      <c r="AN134" s="1692"/>
      <c r="AO134" s="1692"/>
      <c r="AP134" s="1692"/>
      <c r="AQ134" s="1692"/>
      <c r="AR134" s="1692"/>
      <c r="AS134" s="1692"/>
      <c r="AT134" s="1212">
        <f t="shared" si="120"/>
        <v>0</v>
      </c>
      <c r="AU134" s="1693"/>
      <c r="AV134" s="1691"/>
      <c r="AW134" s="2365">
        <f t="shared" ref="AW134:AX197" si="137">E134+P134+AA134+AL134</f>
        <v>4209533</v>
      </c>
      <c r="AX134" s="1213">
        <f t="shared" si="137"/>
        <v>294667.31</v>
      </c>
      <c r="AY134" s="1213">
        <f t="shared" si="129"/>
        <v>252571.98</v>
      </c>
      <c r="AZ134" s="1213">
        <f t="shared" si="129"/>
        <v>547239.29</v>
      </c>
      <c r="BA134" s="1213">
        <f t="shared" si="130"/>
        <v>210476.65</v>
      </c>
      <c r="BB134" s="1213">
        <f t="shared" si="131"/>
        <v>757715.94000000006</v>
      </c>
      <c r="BC134" s="1213">
        <f t="shared" si="131"/>
        <v>3451817.06</v>
      </c>
      <c r="BD134" s="1213">
        <f t="shared" si="132"/>
        <v>3662293.71</v>
      </c>
      <c r="BE134" s="1995">
        <f>BD134</f>
        <v>3662293.71</v>
      </c>
    </row>
    <row r="135" spans="1:57" s="1690" customFormat="1" ht="52.5" customHeight="1" thickBot="1" x14ac:dyDescent="0.3">
      <c r="A135" s="1996"/>
      <c r="B135" s="1997" t="s">
        <v>355</v>
      </c>
      <c r="C135" s="1998" t="s">
        <v>356</v>
      </c>
      <c r="D135" s="1999" t="s">
        <v>336</v>
      </c>
      <c r="E135" s="2000"/>
      <c r="F135" s="2000"/>
      <c r="G135" s="2000"/>
      <c r="H135" s="2000"/>
      <c r="I135" s="2000"/>
      <c r="J135" s="2000"/>
      <c r="K135" s="2001"/>
      <c r="L135" s="2001"/>
      <c r="M135" s="2002"/>
      <c r="N135" s="2003"/>
      <c r="O135" s="2004"/>
      <c r="P135" s="2005"/>
      <c r="Q135" s="2005"/>
      <c r="R135" s="2005"/>
      <c r="S135" s="2005"/>
      <c r="T135" s="2005"/>
      <c r="U135" s="2005"/>
      <c r="V135" s="2006"/>
      <c r="W135" s="2006"/>
      <c r="X135" s="2007"/>
      <c r="Y135" s="2008"/>
      <c r="Z135" s="2009"/>
      <c r="AA135" s="2010"/>
      <c r="AB135" s="2010"/>
      <c r="AC135" s="2010"/>
      <c r="AD135" s="2010"/>
      <c r="AE135" s="2010"/>
      <c r="AF135" s="2010"/>
      <c r="AG135" s="2010"/>
      <c r="AH135" s="2010"/>
      <c r="AI135" s="2010"/>
      <c r="AJ135" s="2010"/>
      <c r="AK135" s="2011"/>
      <c r="AL135" s="1692">
        <v>7440653</v>
      </c>
      <c r="AM135" s="1692">
        <v>558049</v>
      </c>
      <c r="AN135" s="1692">
        <v>372033</v>
      </c>
      <c r="AO135" s="1692">
        <f>AM135+AN135</f>
        <v>930082</v>
      </c>
      <c r="AP135" s="1692">
        <v>372033</v>
      </c>
      <c r="AQ135" s="1692">
        <f>AO135+AP135</f>
        <v>1302115</v>
      </c>
      <c r="AR135" s="1692">
        <f>AL135-AQ135</f>
        <v>6138538</v>
      </c>
      <c r="AS135" s="1692">
        <f>AL135-AO135</f>
        <v>6510571</v>
      </c>
      <c r="AT135" s="1212">
        <f t="shared" si="120"/>
        <v>6510571</v>
      </c>
      <c r="AU135" s="1940">
        <v>9966202</v>
      </c>
      <c r="AV135" s="1691">
        <v>43885</v>
      </c>
      <c r="AW135" s="2365">
        <f t="shared" si="137"/>
        <v>7440653</v>
      </c>
      <c r="AX135" s="1213">
        <f t="shared" si="137"/>
        <v>558049</v>
      </c>
      <c r="AY135" s="1213">
        <f t="shared" si="129"/>
        <v>372033</v>
      </c>
      <c r="AZ135" s="1213">
        <f t="shared" si="129"/>
        <v>930082</v>
      </c>
      <c r="BA135" s="1213">
        <f t="shared" si="130"/>
        <v>372033</v>
      </c>
      <c r="BB135" s="1213">
        <f t="shared" si="131"/>
        <v>1302115</v>
      </c>
      <c r="BC135" s="1213">
        <f t="shared" si="131"/>
        <v>6138538</v>
      </c>
      <c r="BD135" s="1213">
        <f t="shared" si="132"/>
        <v>6510571</v>
      </c>
      <c r="BE135" s="2012">
        <f>BD135</f>
        <v>6510571</v>
      </c>
    </row>
    <row r="136" spans="1:57" s="634" customFormat="1" ht="33.75" customHeight="1" thickBot="1" x14ac:dyDescent="0.3">
      <c r="A136" s="2013">
        <v>25</v>
      </c>
      <c r="B136" s="836" t="s">
        <v>171</v>
      </c>
      <c r="C136" s="837" t="s">
        <v>172</v>
      </c>
      <c r="D136" s="838">
        <v>7081</v>
      </c>
      <c r="E136" s="839"/>
      <c r="F136" s="839"/>
      <c r="G136" s="839"/>
      <c r="H136" s="839"/>
      <c r="I136" s="839"/>
      <c r="J136" s="839"/>
      <c r="K136" s="840"/>
      <c r="L136" s="840"/>
      <c r="M136" s="841"/>
      <c r="N136" s="842"/>
      <c r="O136" s="843"/>
      <c r="P136" s="844"/>
      <c r="Q136" s="844"/>
      <c r="R136" s="844"/>
      <c r="S136" s="844"/>
      <c r="T136" s="844"/>
      <c r="U136" s="844"/>
      <c r="V136" s="845"/>
      <c r="W136" s="845"/>
      <c r="X136" s="846"/>
      <c r="Y136" s="847"/>
      <c r="Z136" s="1949"/>
      <c r="AA136" s="844">
        <v>23055023</v>
      </c>
      <c r="AB136" s="844">
        <v>1613851.61</v>
      </c>
      <c r="AC136" s="844">
        <v>1613851.61</v>
      </c>
      <c r="AD136" s="844">
        <f>AB136+AC136</f>
        <v>3227703.22</v>
      </c>
      <c r="AE136" s="844">
        <v>1152751.1499999999</v>
      </c>
      <c r="AF136" s="844">
        <f>AD136+AE136</f>
        <v>4380454.37</v>
      </c>
      <c r="AG136" s="845">
        <f>AA136-AF136</f>
        <v>18674568.629999999</v>
      </c>
      <c r="AH136" s="849">
        <f>AA136-AD136</f>
        <v>19827319.780000001</v>
      </c>
      <c r="AI136" s="850">
        <f>AH136</f>
        <v>19827319.780000001</v>
      </c>
      <c r="AJ136" s="847">
        <v>263778</v>
      </c>
      <c r="AK136" s="848" t="s">
        <v>173</v>
      </c>
      <c r="AL136" s="237"/>
      <c r="AM136" s="237"/>
      <c r="AN136" s="237"/>
      <c r="AO136" s="237"/>
      <c r="AP136" s="237"/>
      <c r="AQ136" s="237"/>
      <c r="AR136" s="237"/>
      <c r="AS136" s="237"/>
      <c r="AT136" s="632">
        <f t="shared" si="120"/>
        <v>0</v>
      </c>
      <c r="AU136" s="633"/>
      <c r="AV136" s="635"/>
      <c r="AW136" s="2364">
        <f t="shared" si="137"/>
        <v>23055023</v>
      </c>
      <c r="AX136" s="851">
        <f t="shared" si="137"/>
        <v>1613851.61</v>
      </c>
      <c r="AY136" s="851">
        <f t="shared" si="129"/>
        <v>1613851.61</v>
      </c>
      <c r="AZ136" s="851">
        <f t="shared" si="129"/>
        <v>3227703.22</v>
      </c>
      <c r="BA136" s="851">
        <f t="shared" si="130"/>
        <v>1152751.1499999999</v>
      </c>
      <c r="BB136" s="851">
        <f t="shared" si="131"/>
        <v>4380454.37</v>
      </c>
      <c r="BC136" s="851">
        <f t="shared" si="131"/>
        <v>18674568.629999999</v>
      </c>
      <c r="BD136" s="851">
        <f t="shared" si="132"/>
        <v>19827319.780000001</v>
      </c>
      <c r="BE136" s="2014">
        <f>BD136+BD137+BD138+BD139+BD140</f>
        <v>69472547.830000013</v>
      </c>
    </row>
    <row r="137" spans="1:57" s="634" customFormat="1" ht="33.75" customHeight="1" thickBot="1" x14ac:dyDescent="0.3">
      <c r="A137" s="2015"/>
      <c r="B137" s="852" t="s">
        <v>171</v>
      </c>
      <c r="C137" s="1519" t="s">
        <v>222</v>
      </c>
      <c r="D137" s="1415">
        <v>7081</v>
      </c>
      <c r="E137" s="348"/>
      <c r="F137" s="348"/>
      <c r="G137" s="348"/>
      <c r="H137" s="348"/>
      <c r="I137" s="348"/>
      <c r="J137" s="348"/>
      <c r="K137" s="1416"/>
      <c r="L137" s="1416"/>
      <c r="M137" s="1417"/>
      <c r="N137" s="1418"/>
      <c r="O137" s="1419"/>
      <c r="P137" s="855"/>
      <c r="Q137" s="855"/>
      <c r="R137" s="855"/>
      <c r="S137" s="855"/>
      <c r="T137" s="855"/>
      <c r="U137" s="855"/>
      <c r="V137" s="1420"/>
      <c r="W137" s="1420"/>
      <c r="X137" s="1520"/>
      <c r="Y137" s="1422"/>
      <c r="Z137" s="633"/>
      <c r="AA137" s="855">
        <v>34155772</v>
      </c>
      <c r="AB137" s="855">
        <v>2390904.0499999998</v>
      </c>
      <c r="AC137" s="855">
        <v>2390904.0499999998</v>
      </c>
      <c r="AD137" s="855">
        <f>AB137+AC137</f>
        <v>4781808.0999999996</v>
      </c>
      <c r="AE137" s="855">
        <v>1707788.61</v>
      </c>
      <c r="AF137" s="855">
        <f>AD137+AE137</f>
        <v>6489596.71</v>
      </c>
      <c r="AG137" s="1420">
        <f>AA137-AF137</f>
        <v>27666175.289999999</v>
      </c>
      <c r="AH137" s="2016">
        <f>AA137-AD137</f>
        <v>29373963.899999999</v>
      </c>
      <c r="AI137" s="2017">
        <f>AH137</f>
        <v>29373963.899999999</v>
      </c>
      <c r="AJ137" s="1422">
        <v>8865148</v>
      </c>
      <c r="AK137" s="635">
        <v>43549</v>
      </c>
      <c r="AL137" s="237"/>
      <c r="AM137" s="237"/>
      <c r="AN137" s="237"/>
      <c r="AO137" s="237"/>
      <c r="AP137" s="237"/>
      <c r="AQ137" s="237"/>
      <c r="AR137" s="237"/>
      <c r="AS137" s="237"/>
      <c r="AT137" s="632">
        <f t="shared" si="120"/>
        <v>0</v>
      </c>
      <c r="AU137" s="633"/>
      <c r="AV137" s="635"/>
      <c r="AW137" s="2364">
        <f t="shared" si="137"/>
        <v>34155772</v>
      </c>
      <c r="AX137" s="851">
        <f t="shared" si="137"/>
        <v>2390904.0499999998</v>
      </c>
      <c r="AY137" s="851">
        <f t="shared" si="129"/>
        <v>2390904.0499999998</v>
      </c>
      <c r="AZ137" s="851">
        <f t="shared" si="129"/>
        <v>4781808.0999999996</v>
      </c>
      <c r="BA137" s="851">
        <f t="shared" si="130"/>
        <v>1707788.61</v>
      </c>
      <c r="BB137" s="851">
        <f t="shared" si="131"/>
        <v>6489596.71</v>
      </c>
      <c r="BC137" s="851">
        <f t="shared" si="131"/>
        <v>27666175.289999999</v>
      </c>
      <c r="BD137" s="851">
        <f t="shared" si="132"/>
        <v>29373963.899999999</v>
      </c>
      <c r="BE137" s="2018"/>
    </row>
    <row r="138" spans="1:57" s="634" customFormat="1" ht="33.75" customHeight="1" thickBot="1" x14ac:dyDescent="0.3">
      <c r="A138" s="2015"/>
      <c r="B138" s="852" t="s">
        <v>171</v>
      </c>
      <c r="C138" s="1519" t="s">
        <v>261</v>
      </c>
      <c r="D138" s="1415">
        <v>7081</v>
      </c>
      <c r="E138" s="348"/>
      <c r="F138" s="348"/>
      <c r="G138" s="348"/>
      <c r="H138" s="348"/>
      <c r="I138" s="348"/>
      <c r="J138" s="348"/>
      <c r="K138" s="1416"/>
      <c r="L138" s="1416"/>
      <c r="M138" s="1417"/>
      <c r="N138" s="1418"/>
      <c r="O138" s="1419"/>
      <c r="P138" s="855"/>
      <c r="Q138" s="855"/>
      <c r="R138" s="855"/>
      <c r="S138" s="855"/>
      <c r="T138" s="855"/>
      <c r="U138" s="855"/>
      <c r="V138" s="1420"/>
      <c r="W138" s="1420"/>
      <c r="X138" s="1520"/>
      <c r="Y138" s="1422"/>
      <c r="Z138" s="633"/>
      <c r="AA138" s="855">
        <v>8404668.7100000009</v>
      </c>
      <c r="AB138" s="855">
        <v>588326.81000000006</v>
      </c>
      <c r="AC138" s="855">
        <v>588326.81000000006</v>
      </c>
      <c r="AD138" s="855">
        <f>AB138+AC138</f>
        <v>1176653.6200000001</v>
      </c>
      <c r="AE138" s="855">
        <v>420233.44</v>
      </c>
      <c r="AF138" s="855">
        <f>AD138+AE138</f>
        <v>1596887.06</v>
      </c>
      <c r="AG138" s="1420">
        <f>AA138-AF138</f>
        <v>6807781.6500000004</v>
      </c>
      <c r="AH138" s="2016">
        <f>AA138-AD138</f>
        <v>7228015.0900000008</v>
      </c>
      <c r="AI138" s="2017">
        <f>AH138</f>
        <v>7228015.0900000008</v>
      </c>
      <c r="AJ138" s="1422"/>
      <c r="AK138" s="635"/>
      <c r="AL138" s="237"/>
      <c r="AM138" s="237"/>
      <c r="AN138" s="237"/>
      <c r="AO138" s="237"/>
      <c r="AP138" s="237"/>
      <c r="AQ138" s="237"/>
      <c r="AR138" s="237"/>
      <c r="AS138" s="237"/>
      <c r="AT138" s="632">
        <f t="shared" si="120"/>
        <v>0</v>
      </c>
      <c r="AU138" s="633"/>
      <c r="AV138" s="635"/>
      <c r="AW138" s="2364">
        <f t="shared" si="137"/>
        <v>8404668.7100000009</v>
      </c>
      <c r="AX138" s="851">
        <f t="shared" si="137"/>
        <v>588326.81000000006</v>
      </c>
      <c r="AY138" s="851">
        <f t="shared" si="129"/>
        <v>588326.81000000006</v>
      </c>
      <c r="AZ138" s="851">
        <f t="shared" si="129"/>
        <v>1176653.6200000001</v>
      </c>
      <c r="BA138" s="851">
        <f t="shared" si="130"/>
        <v>420233.44</v>
      </c>
      <c r="BB138" s="851">
        <f t="shared" si="131"/>
        <v>1596887.06</v>
      </c>
      <c r="BC138" s="851">
        <f t="shared" si="131"/>
        <v>6807781.6500000004</v>
      </c>
      <c r="BD138" s="851">
        <f t="shared" si="132"/>
        <v>7228015.0900000008</v>
      </c>
      <c r="BE138" s="2018"/>
    </row>
    <row r="139" spans="1:57" s="634" customFormat="1" ht="33.75" customHeight="1" thickBot="1" x14ac:dyDescent="0.3">
      <c r="A139" s="2015"/>
      <c r="B139" s="852" t="s">
        <v>171</v>
      </c>
      <c r="C139" s="1519" t="s">
        <v>271</v>
      </c>
      <c r="D139" s="1415">
        <v>7081</v>
      </c>
      <c r="E139" s="348"/>
      <c r="F139" s="348"/>
      <c r="G139" s="348"/>
      <c r="H139" s="348"/>
      <c r="I139" s="348"/>
      <c r="J139" s="348"/>
      <c r="K139" s="1416"/>
      <c r="L139" s="1416"/>
      <c r="M139" s="1417"/>
      <c r="N139" s="1418"/>
      <c r="O139" s="1419"/>
      <c r="P139" s="855"/>
      <c r="Q139" s="855"/>
      <c r="R139" s="855"/>
      <c r="S139" s="855"/>
      <c r="T139" s="855"/>
      <c r="U139" s="855"/>
      <c r="V139" s="1420"/>
      <c r="W139" s="1420"/>
      <c r="X139" s="1520"/>
      <c r="Y139" s="1422"/>
      <c r="Z139" s="633"/>
      <c r="AA139" s="855">
        <v>6240271</v>
      </c>
      <c r="AB139" s="855">
        <v>436818.97</v>
      </c>
      <c r="AC139" s="855">
        <v>436818.97</v>
      </c>
      <c r="AD139" s="855">
        <f>AB139+AC139</f>
        <v>873637.94</v>
      </c>
      <c r="AE139" s="855">
        <v>312013.55</v>
      </c>
      <c r="AF139" s="855">
        <f>AD139+AE139</f>
        <v>1185651.49</v>
      </c>
      <c r="AG139" s="1420">
        <f>AA139-AF139</f>
        <v>5054619.51</v>
      </c>
      <c r="AH139" s="2016">
        <f>AA139-AD139</f>
        <v>5366633.0600000005</v>
      </c>
      <c r="AI139" s="2017">
        <f>AH139</f>
        <v>5366633.0600000005</v>
      </c>
      <c r="AJ139" s="1422">
        <v>9965927</v>
      </c>
      <c r="AK139" s="635" t="s">
        <v>270</v>
      </c>
      <c r="AL139" s="237"/>
      <c r="AM139" s="237"/>
      <c r="AN139" s="237"/>
      <c r="AO139" s="237"/>
      <c r="AP139" s="237"/>
      <c r="AQ139" s="237"/>
      <c r="AR139" s="237"/>
      <c r="AS139" s="237"/>
      <c r="AT139" s="632">
        <f t="shared" si="120"/>
        <v>0</v>
      </c>
      <c r="AU139" s="633"/>
      <c r="AV139" s="635"/>
      <c r="AW139" s="2364">
        <f t="shared" si="137"/>
        <v>6240271</v>
      </c>
      <c r="AX139" s="851">
        <f t="shared" si="137"/>
        <v>436818.97</v>
      </c>
      <c r="AY139" s="851">
        <f t="shared" si="129"/>
        <v>436818.97</v>
      </c>
      <c r="AZ139" s="851">
        <f t="shared" si="129"/>
        <v>873637.94</v>
      </c>
      <c r="BA139" s="851">
        <f t="shared" si="130"/>
        <v>312013.55</v>
      </c>
      <c r="BB139" s="851">
        <f t="shared" si="131"/>
        <v>1185651.49</v>
      </c>
      <c r="BC139" s="851">
        <f t="shared" si="131"/>
        <v>5054619.51</v>
      </c>
      <c r="BD139" s="851">
        <f t="shared" si="132"/>
        <v>5366633.0600000005</v>
      </c>
      <c r="BE139" s="2018"/>
    </row>
    <row r="140" spans="1:57" s="634" customFormat="1" ht="33.75" customHeight="1" thickBot="1" x14ac:dyDescent="0.3">
      <c r="A140" s="2019"/>
      <c r="B140" s="2020" t="s">
        <v>357</v>
      </c>
      <c r="C140" s="2021" t="s">
        <v>358</v>
      </c>
      <c r="D140" s="1521" t="s">
        <v>336</v>
      </c>
      <c r="E140" s="1086"/>
      <c r="F140" s="1086"/>
      <c r="G140" s="1086"/>
      <c r="H140" s="1086"/>
      <c r="I140" s="1086"/>
      <c r="J140" s="1086"/>
      <c r="K140" s="1524"/>
      <c r="L140" s="1524"/>
      <c r="M140" s="1525"/>
      <c r="N140" s="1526"/>
      <c r="O140" s="1527"/>
      <c r="P140" s="871"/>
      <c r="Q140" s="871"/>
      <c r="R140" s="871"/>
      <c r="S140" s="871"/>
      <c r="T140" s="871"/>
      <c r="U140" s="871"/>
      <c r="V140" s="1528"/>
      <c r="W140" s="1528"/>
      <c r="X140" s="1529"/>
      <c r="Y140" s="1530"/>
      <c r="Z140" s="1531"/>
      <c r="AA140" s="871"/>
      <c r="AB140" s="871"/>
      <c r="AC140" s="871"/>
      <c r="AD140" s="871"/>
      <c r="AE140" s="871"/>
      <c r="AF140" s="871"/>
      <c r="AG140" s="1528"/>
      <c r="AH140" s="2022"/>
      <c r="AI140" s="2023"/>
      <c r="AJ140" s="1530"/>
      <c r="AK140" s="874"/>
      <c r="AL140" s="348">
        <v>8773275</v>
      </c>
      <c r="AM140" s="348">
        <v>657996</v>
      </c>
      <c r="AN140" s="348">
        <v>438663</v>
      </c>
      <c r="AO140" s="348">
        <f t="shared" ref="AO140" si="138">AM140+AN140</f>
        <v>1096659</v>
      </c>
      <c r="AP140" s="348">
        <v>438663</v>
      </c>
      <c r="AQ140" s="348">
        <f t="shared" ref="AQ140" si="139">AO140+AP140</f>
        <v>1535322</v>
      </c>
      <c r="AR140" s="348">
        <f t="shared" ref="AR140" si="140">AL140-AQ140</f>
        <v>7237953</v>
      </c>
      <c r="AS140" s="348">
        <f t="shared" ref="AS140" si="141">AL140-AO140</f>
        <v>7676616</v>
      </c>
      <c r="AT140" s="632">
        <f t="shared" si="120"/>
        <v>7676616</v>
      </c>
      <c r="AU140" s="887">
        <v>9966220</v>
      </c>
      <c r="AV140" s="2333">
        <v>43893</v>
      </c>
      <c r="AW140" s="2364">
        <f t="shared" si="137"/>
        <v>8773275</v>
      </c>
      <c r="AX140" s="851">
        <f t="shared" si="137"/>
        <v>657996</v>
      </c>
      <c r="AY140" s="851">
        <f t="shared" si="129"/>
        <v>438663</v>
      </c>
      <c r="AZ140" s="851">
        <f t="shared" si="129"/>
        <v>1096659</v>
      </c>
      <c r="BA140" s="851">
        <f t="shared" si="130"/>
        <v>438663</v>
      </c>
      <c r="BB140" s="851">
        <f t="shared" si="131"/>
        <v>1535322</v>
      </c>
      <c r="BC140" s="851">
        <f t="shared" si="131"/>
        <v>7237953</v>
      </c>
      <c r="BD140" s="851">
        <f t="shared" si="132"/>
        <v>7676616</v>
      </c>
      <c r="BE140" s="2024"/>
    </row>
    <row r="141" spans="1:57" s="251" customFormat="1" ht="28.5" customHeight="1" thickBot="1" x14ac:dyDescent="0.3">
      <c r="A141" s="2025">
        <v>26</v>
      </c>
      <c r="B141" s="1843" t="s">
        <v>161</v>
      </c>
      <c r="C141" s="271" t="s">
        <v>177</v>
      </c>
      <c r="D141" s="240">
        <v>7081</v>
      </c>
      <c r="E141" s="241"/>
      <c r="F141" s="241"/>
      <c r="G141" s="241"/>
      <c r="H141" s="241"/>
      <c r="I141" s="241"/>
      <c r="J141" s="241"/>
      <c r="K141" s="242"/>
      <c r="L141" s="242"/>
      <c r="M141" s="243"/>
      <c r="N141" s="244"/>
      <c r="O141" s="245"/>
      <c r="P141" s="246"/>
      <c r="Q141" s="246"/>
      <c r="R141" s="246"/>
      <c r="S141" s="246"/>
      <c r="T141" s="246"/>
      <c r="U141" s="246"/>
      <c r="V141" s="247"/>
      <c r="W141" s="247"/>
      <c r="X141" s="248"/>
      <c r="Y141" s="249"/>
      <c r="Z141" s="250"/>
      <c r="AA141" s="2026">
        <v>21505835</v>
      </c>
      <c r="AB141" s="1844">
        <v>1505408.45</v>
      </c>
      <c r="AC141" s="1844">
        <v>1505408.45</v>
      </c>
      <c r="AD141" s="1844">
        <f>AB141+AC141</f>
        <v>3010816.9</v>
      </c>
      <c r="AE141" s="1844">
        <v>1075291.75</v>
      </c>
      <c r="AF141" s="1844">
        <f>AD141+AE141</f>
        <v>4086108.65</v>
      </c>
      <c r="AG141" s="1844">
        <f>AA141-AF141</f>
        <v>17419726.350000001</v>
      </c>
      <c r="AH141" s="1844">
        <f>AA141-AD141</f>
        <v>18495018.100000001</v>
      </c>
      <c r="AI141" s="1844">
        <f>AH141</f>
        <v>18495018.100000001</v>
      </c>
      <c r="AJ141" s="1844">
        <v>263720</v>
      </c>
      <c r="AK141" s="250">
        <v>43478</v>
      </c>
      <c r="AL141" s="273"/>
      <c r="AM141" s="273"/>
      <c r="AN141" s="273"/>
      <c r="AO141" s="273"/>
      <c r="AP141" s="273"/>
      <c r="AQ141" s="273"/>
      <c r="AR141" s="273"/>
      <c r="AS141" s="273"/>
      <c r="AT141" s="1234">
        <f t="shared" si="120"/>
        <v>0</v>
      </c>
      <c r="AU141" s="252"/>
      <c r="AV141" s="272"/>
      <c r="AW141" s="2366">
        <f t="shared" si="137"/>
        <v>21505835</v>
      </c>
      <c r="AX141" s="266">
        <f t="shared" si="137"/>
        <v>1505408.45</v>
      </c>
      <c r="AY141" s="266">
        <f t="shared" si="129"/>
        <v>1505408.45</v>
      </c>
      <c r="AZ141" s="266">
        <f t="shared" si="129"/>
        <v>3010816.9</v>
      </c>
      <c r="BA141" s="266">
        <f t="shared" si="130"/>
        <v>1075291.75</v>
      </c>
      <c r="BB141" s="266">
        <f t="shared" si="131"/>
        <v>4086108.65</v>
      </c>
      <c r="BC141" s="266">
        <f t="shared" si="131"/>
        <v>17419726.350000001</v>
      </c>
      <c r="BD141" s="266">
        <f t="shared" si="132"/>
        <v>18495018.100000001</v>
      </c>
      <c r="BE141" s="1236">
        <f>BD141+BD142+BD143</f>
        <v>50435201.379999995</v>
      </c>
    </row>
    <row r="142" spans="1:57" s="251" customFormat="1" ht="28.5" customHeight="1" thickBot="1" x14ac:dyDescent="0.3">
      <c r="A142" s="2025"/>
      <c r="B142" s="269" t="s">
        <v>161</v>
      </c>
      <c r="C142" s="271" t="s">
        <v>176</v>
      </c>
      <c r="D142" s="240">
        <v>7081</v>
      </c>
      <c r="E142" s="241"/>
      <c r="F142" s="241"/>
      <c r="G142" s="241"/>
      <c r="H142" s="241"/>
      <c r="I142" s="241"/>
      <c r="J142" s="241"/>
      <c r="K142" s="242"/>
      <c r="L142" s="242"/>
      <c r="M142" s="243"/>
      <c r="N142" s="244"/>
      <c r="O142" s="245"/>
      <c r="P142" s="246"/>
      <c r="Q142" s="246"/>
      <c r="R142" s="246"/>
      <c r="S142" s="246"/>
      <c r="T142" s="246"/>
      <c r="U142" s="246"/>
      <c r="V142" s="247"/>
      <c r="W142" s="247"/>
      <c r="X142" s="248"/>
      <c r="Y142" s="249"/>
      <c r="Z142" s="250"/>
      <c r="AA142" s="2027">
        <v>20423243</v>
      </c>
      <c r="AB142" s="1844">
        <v>1429627.01</v>
      </c>
      <c r="AC142" s="1844">
        <v>1429627.01</v>
      </c>
      <c r="AD142" s="1844">
        <f>AB142+AC142</f>
        <v>2859254.02</v>
      </c>
      <c r="AE142" s="1844">
        <v>1021162.15</v>
      </c>
      <c r="AF142" s="1844">
        <f>AD142+AE142</f>
        <v>3880416.17</v>
      </c>
      <c r="AG142" s="1844">
        <f>AA142-AF142</f>
        <v>16542826.83</v>
      </c>
      <c r="AH142" s="1844">
        <f>AA142-AD142</f>
        <v>17563988.98</v>
      </c>
      <c r="AI142" s="1844">
        <f>AH142</f>
        <v>17563988.98</v>
      </c>
      <c r="AJ142" s="1844">
        <v>263794</v>
      </c>
      <c r="AK142" s="272" t="s">
        <v>178</v>
      </c>
      <c r="AL142" s="273"/>
      <c r="AM142" s="273"/>
      <c r="AN142" s="273"/>
      <c r="AO142" s="273"/>
      <c r="AP142" s="273"/>
      <c r="AQ142" s="273"/>
      <c r="AR142" s="273"/>
      <c r="AS142" s="273"/>
      <c r="AT142" s="1234">
        <f t="shared" si="120"/>
        <v>0</v>
      </c>
      <c r="AU142" s="252"/>
      <c r="AV142" s="272"/>
      <c r="AW142" s="2366">
        <f t="shared" si="137"/>
        <v>20423243</v>
      </c>
      <c r="AX142" s="266">
        <f t="shared" si="137"/>
        <v>1429627.01</v>
      </c>
      <c r="AY142" s="266">
        <f t="shared" si="129"/>
        <v>1429627.01</v>
      </c>
      <c r="AZ142" s="266">
        <f t="shared" si="129"/>
        <v>2859254.02</v>
      </c>
      <c r="BA142" s="266">
        <f t="shared" si="130"/>
        <v>1021162.15</v>
      </c>
      <c r="BB142" s="266">
        <f t="shared" si="131"/>
        <v>3880416.17</v>
      </c>
      <c r="BC142" s="266">
        <f t="shared" si="131"/>
        <v>16542826.83</v>
      </c>
      <c r="BD142" s="266">
        <f t="shared" si="132"/>
        <v>17563988.98</v>
      </c>
      <c r="BE142" s="1236"/>
    </row>
    <row r="143" spans="1:57" s="251" customFormat="1" ht="28.5" customHeight="1" thickBot="1" x14ac:dyDescent="0.3">
      <c r="A143" s="2028"/>
      <c r="B143" s="278" t="s">
        <v>161</v>
      </c>
      <c r="C143" s="279" t="s">
        <v>273</v>
      </c>
      <c r="D143" s="280">
        <v>7081</v>
      </c>
      <c r="E143" s="281"/>
      <c r="F143" s="281"/>
      <c r="G143" s="281"/>
      <c r="H143" s="281"/>
      <c r="I143" s="281"/>
      <c r="J143" s="281"/>
      <c r="K143" s="282"/>
      <c r="L143" s="282"/>
      <c r="M143" s="283"/>
      <c r="N143" s="284"/>
      <c r="O143" s="285"/>
      <c r="P143" s="286"/>
      <c r="Q143" s="286"/>
      <c r="R143" s="286"/>
      <c r="S143" s="286"/>
      <c r="T143" s="286"/>
      <c r="U143" s="286"/>
      <c r="V143" s="287"/>
      <c r="W143" s="287"/>
      <c r="X143" s="288"/>
      <c r="Y143" s="289"/>
      <c r="Z143" s="290"/>
      <c r="AA143" s="2029">
        <v>16716505</v>
      </c>
      <c r="AB143" s="2030">
        <v>1170115.3500000001</v>
      </c>
      <c r="AC143" s="2030">
        <v>1170155.3500000001</v>
      </c>
      <c r="AD143" s="2030">
        <v>2340310.7000000002</v>
      </c>
      <c r="AE143" s="2030">
        <v>835825.25</v>
      </c>
      <c r="AF143" s="2030">
        <f>AD143+AE143</f>
        <v>3176135.95</v>
      </c>
      <c r="AG143" s="2030">
        <f>AA143-AF143</f>
        <v>13540369.050000001</v>
      </c>
      <c r="AH143" s="2030">
        <f>AA143-AD143</f>
        <v>14376194.300000001</v>
      </c>
      <c r="AI143" s="2030">
        <f>AH143</f>
        <v>14376194.300000001</v>
      </c>
      <c r="AJ143" s="2031">
        <v>9965929</v>
      </c>
      <c r="AK143" s="291" t="s">
        <v>270</v>
      </c>
      <c r="AL143" s="273"/>
      <c r="AM143" s="273"/>
      <c r="AN143" s="273"/>
      <c r="AO143" s="273"/>
      <c r="AP143" s="273"/>
      <c r="AQ143" s="273"/>
      <c r="AR143" s="273"/>
      <c r="AS143" s="273"/>
      <c r="AT143" s="1234">
        <f t="shared" si="120"/>
        <v>0</v>
      </c>
      <c r="AU143" s="252"/>
      <c r="AV143" s="272"/>
      <c r="AW143" s="2366">
        <f t="shared" si="137"/>
        <v>16716505</v>
      </c>
      <c r="AX143" s="266">
        <f t="shared" si="137"/>
        <v>1170115.3500000001</v>
      </c>
      <c r="AY143" s="266">
        <f t="shared" si="129"/>
        <v>1170155.3500000001</v>
      </c>
      <c r="AZ143" s="266">
        <f t="shared" si="129"/>
        <v>2340310.7000000002</v>
      </c>
      <c r="BA143" s="266">
        <f t="shared" si="130"/>
        <v>835825.25</v>
      </c>
      <c r="BB143" s="266">
        <f t="shared" si="131"/>
        <v>3176135.95</v>
      </c>
      <c r="BC143" s="266">
        <f t="shared" si="131"/>
        <v>13540369.050000001</v>
      </c>
      <c r="BD143" s="266">
        <f t="shared" si="132"/>
        <v>14376194.300000001</v>
      </c>
      <c r="BE143" s="1253"/>
    </row>
    <row r="144" spans="1:57" s="1454" customFormat="1" ht="33.75" customHeight="1" thickBot="1" x14ac:dyDescent="0.3">
      <c r="A144" s="1455">
        <v>27</v>
      </c>
      <c r="B144" s="1434" t="s">
        <v>106</v>
      </c>
      <c r="C144" s="1435" t="s">
        <v>107</v>
      </c>
      <c r="D144" s="2032">
        <v>7081</v>
      </c>
      <c r="E144" s="1437"/>
      <c r="F144" s="1437"/>
      <c r="G144" s="1437"/>
      <c r="H144" s="1437"/>
      <c r="I144" s="1437"/>
      <c r="J144" s="1437"/>
      <c r="K144" s="1438"/>
      <c r="L144" s="1438"/>
      <c r="M144" s="1439"/>
      <c r="N144" s="1440"/>
      <c r="O144" s="1441"/>
      <c r="P144" s="1442">
        <v>21272374.02</v>
      </c>
      <c r="Q144" s="1442">
        <v>1276342.44</v>
      </c>
      <c r="R144" s="1442">
        <v>1489066.18</v>
      </c>
      <c r="S144" s="1442">
        <f>Q144+R144</f>
        <v>2765408.62</v>
      </c>
      <c r="T144" s="1442">
        <v>1063618.7</v>
      </c>
      <c r="U144" s="1442">
        <f>Q144+R144+T144</f>
        <v>3829027.3200000003</v>
      </c>
      <c r="V144" s="1443">
        <f>P144-U144</f>
        <v>17443346.699999999</v>
      </c>
      <c r="W144" s="1443">
        <f>P144-S144</f>
        <v>18506965.399999999</v>
      </c>
      <c r="X144" s="2033">
        <f>W144+W145</f>
        <v>40729450.219999999</v>
      </c>
      <c r="Y144" s="1445"/>
      <c r="Z144" s="1448"/>
      <c r="AA144" s="2034"/>
      <c r="AB144" s="1447"/>
      <c r="AC144" s="1447"/>
      <c r="AD144" s="1447"/>
      <c r="AE144" s="1447"/>
      <c r="AF144" s="1447"/>
      <c r="AG144" s="1447"/>
      <c r="AH144" s="1447"/>
      <c r="AI144" s="1447"/>
      <c r="AJ144" s="1446"/>
      <c r="AK144" s="1448"/>
      <c r="AL144" s="1449"/>
      <c r="AM144" s="1449"/>
      <c r="AN144" s="1449"/>
      <c r="AO144" s="1449"/>
      <c r="AP144" s="1449"/>
      <c r="AQ144" s="1449"/>
      <c r="AR144" s="1449"/>
      <c r="AS144" s="1449"/>
      <c r="AT144" s="1450">
        <f t="shared" si="120"/>
        <v>0</v>
      </c>
      <c r="AU144" s="1451"/>
      <c r="AV144" s="1469"/>
      <c r="AW144" s="2352">
        <f t="shared" si="137"/>
        <v>21272374.02</v>
      </c>
      <c r="AX144" s="1452">
        <f t="shared" si="137"/>
        <v>1276342.44</v>
      </c>
      <c r="AY144" s="1452">
        <f t="shared" si="129"/>
        <v>1489066.18</v>
      </c>
      <c r="AZ144" s="1452">
        <f t="shared" si="129"/>
        <v>2765408.62</v>
      </c>
      <c r="BA144" s="1452">
        <f t="shared" si="130"/>
        <v>1063618.7</v>
      </c>
      <c r="BB144" s="1452">
        <f t="shared" si="131"/>
        <v>3829027.3200000003</v>
      </c>
      <c r="BC144" s="1452">
        <f t="shared" si="131"/>
        <v>17443346.699999999</v>
      </c>
      <c r="BD144" s="1452">
        <f t="shared" si="132"/>
        <v>18506965.399999999</v>
      </c>
      <c r="BE144" s="1453">
        <f>BD144+BD145+BD146+BD147</f>
        <v>54369897.32</v>
      </c>
    </row>
    <row r="145" spans="1:57" s="1454" customFormat="1" ht="30.75" customHeight="1" thickBot="1" x14ac:dyDescent="0.3">
      <c r="A145" s="1455"/>
      <c r="B145" s="1456" t="s">
        <v>106</v>
      </c>
      <c r="C145" s="1457" t="s">
        <v>114</v>
      </c>
      <c r="D145" s="1941">
        <v>7081</v>
      </c>
      <c r="E145" s="1437"/>
      <c r="F145" s="1437"/>
      <c r="G145" s="1437"/>
      <c r="H145" s="1437"/>
      <c r="I145" s="1437"/>
      <c r="J145" s="1437"/>
      <c r="K145" s="1438"/>
      <c r="L145" s="1438"/>
      <c r="M145" s="1439"/>
      <c r="N145" s="1440"/>
      <c r="O145" s="1441"/>
      <c r="P145" s="1442">
        <v>25543086</v>
      </c>
      <c r="Q145" s="1442">
        <v>1532585.16</v>
      </c>
      <c r="R145" s="1442">
        <v>1788016.02</v>
      </c>
      <c r="S145" s="1442">
        <f>Q145+R145</f>
        <v>3320601.1799999997</v>
      </c>
      <c r="T145" s="1442">
        <v>1277154.3</v>
      </c>
      <c r="U145" s="1442">
        <f>Q145+R145+T145</f>
        <v>4597755.4799999995</v>
      </c>
      <c r="V145" s="1443">
        <f>P145-U145</f>
        <v>20945330.52</v>
      </c>
      <c r="W145" s="1443">
        <f>P145-S145</f>
        <v>22222484.82</v>
      </c>
      <c r="X145" s="2035"/>
      <c r="Y145" s="1445">
        <v>6633569</v>
      </c>
      <c r="Z145" s="1448">
        <v>43234</v>
      </c>
      <c r="AA145" s="2036"/>
      <c r="AB145" s="1468"/>
      <c r="AC145" s="1468"/>
      <c r="AD145" s="1468"/>
      <c r="AE145" s="1468"/>
      <c r="AF145" s="1468"/>
      <c r="AG145" s="1468"/>
      <c r="AH145" s="1468"/>
      <c r="AI145" s="1468"/>
      <c r="AJ145" s="1451"/>
      <c r="AK145" s="1469"/>
      <c r="AL145" s="1449"/>
      <c r="AM145" s="1449"/>
      <c r="AN145" s="1449"/>
      <c r="AO145" s="1449"/>
      <c r="AP145" s="1449"/>
      <c r="AQ145" s="1449"/>
      <c r="AR145" s="1449"/>
      <c r="AS145" s="1449"/>
      <c r="AT145" s="1450">
        <f t="shared" si="120"/>
        <v>0</v>
      </c>
      <c r="AU145" s="1451"/>
      <c r="AV145" s="1469"/>
      <c r="AW145" s="2352">
        <f t="shared" si="137"/>
        <v>25543086</v>
      </c>
      <c r="AX145" s="1452">
        <f t="shared" si="137"/>
        <v>1532585.16</v>
      </c>
      <c r="AY145" s="1452">
        <f t="shared" si="129"/>
        <v>1788016.02</v>
      </c>
      <c r="AZ145" s="1452">
        <f t="shared" si="129"/>
        <v>3320601.1799999997</v>
      </c>
      <c r="BA145" s="1452">
        <f t="shared" si="130"/>
        <v>1277154.3</v>
      </c>
      <c r="BB145" s="1452">
        <f t="shared" si="131"/>
        <v>4597755.4799999995</v>
      </c>
      <c r="BC145" s="1452">
        <f t="shared" si="131"/>
        <v>20945330.52</v>
      </c>
      <c r="BD145" s="1452">
        <f t="shared" si="132"/>
        <v>22222484.82</v>
      </c>
      <c r="BE145" s="1470"/>
    </row>
    <row r="146" spans="1:57" s="1454" customFormat="1" ht="30.75" customHeight="1" thickBot="1" x14ac:dyDescent="0.3">
      <c r="A146" s="1455"/>
      <c r="B146" s="1456" t="s">
        <v>106</v>
      </c>
      <c r="C146" s="1457" t="s">
        <v>180</v>
      </c>
      <c r="D146" s="1941">
        <v>7081</v>
      </c>
      <c r="E146" s="1437"/>
      <c r="F146" s="1437"/>
      <c r="G146" s="1437"/>
      <c r="H146" s="1437"/>
      <c r="I146" s="1437"/>
      <c r="J146" s="1437"/>
      <c r="K146" s="1438"/>
      <c r="L146" s="1438"/>
      <c r="M146" s="1439"/>
      <c r="N146" s="1440"/>
      <c r="O146" s="1441"/>
      <c r="P146" s="1442"/>
      <c r="Q146" s="1442"/>
      <c r="R146" s="1442"/>
      <c r="S146" s="1442"/>
      <c r="T146" s="1442"/>
      <c r="U146" s="1442"/>
      <c r="V146" s="1443"/>
      <c r="W146" s="1443"/>
      <c r="X146" s="1496"/>
      <c r="Y146" s="1445"/>
      <c r="Z146" s="1448"/>
      <c r="AA146" s="2036">
        <v>11032342</v>
      </c>
      <c r="AB146" s="1468">
        <v>772263.94</v>
      </c>
      <c r="AC146" s="1468">
        <v>772263.94</v>
      </c>
      <c r="AD146" s="1468">
        <f>AB146+AC146</f>
        <v>1544527.88</v>
      </c>
      <c r="AE146" s="1468">
        <v>2851617.1</v>
      </c>
      <c r="AF146" s="1468">
        <f>AD146+AE146</f>
        <v>4396144.9800000004</v>
      </c>
      <c r="AG146" s="1468">
        <f>AA146-AF146</f>
        <v>6636197.0199999996</v>
      </c>
      <c r="AH146" s="1468">
        <f>AA146-AD146</f>
        <v>9487814.120000001</v>
      </c>
      <c r="AI146" s="1468">
        <f>AH146</f>
        <v>9487814.120000001</v>
      </c>
      <c r="AJ146" s="1468">
        <v>263795</v>
      </c>
      <c r="AK146" s="1469" t="s">
        <v>181</v>
      </c>
      <c r="AL146" s="1449"/>
      <c r="AM146" s="1449"/>
      <c r="AN146" s="1449"/>
      <c r="AO146" s="1449"/>
      <c r="AP146" s="1449"/>
      <c r="AQ146" s="1449"/>
      <c r="AR146" s="1449"/>
      <c r="AS146" s="1449"/>
      <c r="AT146" s="1450">
        <f t="shared" si="120"/>
        <v>0</v>
      </c>
      <c r="AU146" s="1451"/>
      <c r="AV146" s="1469"/>
      <c r="AW146" s="2352">
        <f t="shared" si="137"/>
        <v>11032342</v>
      </c>
      <c r="AX146" s="1452">
        <f t="shared" si="137"/>
        <v>772263.94</v>
      </c>
      <c r="AY146" s="1452">
        <f t="shared" si="129"/>
        <v>772263.94</v>
      </c>
      <c r="AZ146" s="1452">
        <f t="shared" si="129"/>
        <v>1544527.88</v>
      </c>
      <c r="BA146" s="1452">
        <f t="shared" si="130"/>
        <v>2851617.1</v>
      </c>
      <c r="BB146" s="1452">
        <f t="shared" si="131"/>
        <v>4396144.9800000004</v>
      </c>
      <c r="BC146" s="1452">
        <f t="shared" si="131"/>
        <v>6636197.0199999996</v>
      </c>
      <c r="BD146" s="1452">
        <f t="shared" si="132"/>
        <v>9487814.120000001</v>
      </c>
      <c r="BE146" s="1470"/>
    </row>
    <row r="147" spans="1:57" s="1454" customFormat="1" ht="30.75" customHeight="1" thickBot="1" x14ac:dyDescent="0.3">
      <c r="A147" s="1455"/>
      <c r="B147" s="1471" t="s">
        <v>106</v>
      </c>
      <c r="C147" s="1472" t="s">
        <v>277</v>
      </c>
      <c r="D147" s="1942">
        <v>7081</v>
      </c>
      <c r="E147" s="1489"/>
      <c r="F147" s="1489"/>
      <c r="G147" s="1489"/>
      <c r="H147" s="1489"/>
      <c r="I147" s="1489"/>
      <c r="J147" s="1489"/>
      <c r="K147" s="1490"/>
      <c r="L147" s="1490"/>
      <c r="M147" s="1491"/>
      <c r="N147" s="1492"/>
      <c r="O147" s="1493"/>
      <c r="P147" s="1494"/>
      <c r="Q147" s="1494"/>
      <c r="R147" s="1494"/>
      <c r="S147" s="1494"/>
      <c r="T147" s="1494"/>
      <c r="U147" s="1494"/>
      <c r="V147" s="1495"/>
      <c r="W147" s="1495"/>
      <c r="X147" s="1496"/>
      <c r="Y147" s="1497"/>
      <c r="Z147" s="1500"/>
      <c r="AA147" s="2037">
        <v>4828643</v>
      </c>
      <c r="AB147" s="1484">
        <v>338005.01</v>
      </c>
      <c r="AC147" s="1484">
        <v>338005.01</v>
      </c>
      <c r="AD147" s="1484">
        <f>AB147+AC147</f>
        <v>676010.02</v>
      </c>
      <c r="AE147" s="1484">
        <v>241432.15</v>
      </c>
      <c r="AF147" s="1484">
        <f>AD147+AE147</f>
        <v>917442.17</v>
      </c>
      <c r="AG147" s="1484">
        <f>AA147-AF147</f>
        <v>3911200.83</v>
      </c>
      <c r="AH147" s="1484">
        <f>AA147-AD147</f>
        <v>4152632.98</v>
      </c>
      <c r="AI147" s="1484">
        <f>AH147</f>
        <v>4152632.98</v>
      </c>
      <c r="AJ147" s="1484">
        <v>9965946</v>
      </c>
      <c r="AK147" s="1485" t="s">
        <v>270</v>
      </c>
      <c r="AL147" s="1449"/>
      <c r="AM147" s="1449"/>
      <c r="AN147" s="1449"/>
      <c r="AO147" s="1449"/>
      <c r="AP147" s="1449"/>
      <c r="AQ147" s="1449"/>
      <c r="AR147" s="1449"/>
      <c r="AS147" s="1449"/>
      <c r="AT147" s="1450">
        <f t="shared" si="120"/>
        <v>0</v>
      </c>
      <c r="AU147" s="1451"/>
      <c r="AV147" s="1469"/>
      <c r="AW147" s="2352">
        <f t="shared" si="137"/>
        <v>4828643</v>
      </c>
      <c r="AX147" s="1452">
        <f t="shared" si="137"/>
        <v>338005.01</v>
      </c>
      <c r="AY147" s="1452">
        <f t="shared" si="129"/>
        <v>338005.01</v>
      </c>
      <c r="AZ147" s="1452">
        <f t="shared" si="129"/>
        <v>676010.02</v>
      </c>
      <c r="BA147" s="1452">
        <f t="shared" si="130"/>
        <v>241432.15</v>
      </c>
      <c r="BB147" s="1452">
        <f t="shared" si="131"/>
        <v>917442.17</v>
      </c>
      <c r="BC147" s="1452">
        <f t="shared" si="131"/>
        <v>3911200.83</v>
      </c>
      <c r="BD147" s="1452">
        <f t="shared" si="132"/>
        <v>4152632.98</v>
      </c>
      <c r="BE147" s="1470"/>
    </row>
    <row r="148" spans="1:57" s="1281" customFormat="1" ht="28.5" customHeight="1" thickBot="1" x14ac:dyDescent="0.3">
      <c r="A148" s="2055">
        <v>28</v>
      </c>
      <c r="B148" s="2056" t="s">
        <v>219</v>
      </c>
      <c r="C148" s="2057" t="s">
        <v>220</v>
      </c>
      <c r="D148" s="2058">
        <v>7041</v>
      </c>
      <c r="E148" s="2059"/>
      <c r="F148" s="2059"/>
      <c r="G148" s="2059"/>
      <c r="H148" s="2059"/>
      <c r="I148" s="2059"/>
      <c r="J148" s="2059"/>
      <c r="K148" s="2060"/>
      <c r="L148" s="2060"/>
      <c r="M148" s="2061"/>
      <c r="N148" s="2062"/>
      <c r="O148" s="2063"/>
      <c r="P148" s="1269"/>
      <c r="Q148" s="1269"/>
      <c r="R148" s="1269"/>
      <c r="S148" s="1269"/>
      <c r="T148" s="1269"/>
      <c r="U148" s="1269"/>
      <c r="V148" s="1270"/>
      <c r="W148" s="1270"/>
      <c r="X148" s="2064"/>
      <c r="Y148" s="1271"/>
      <c r="Z148" s="1272"/>
      <c r="AA148" s="1273">
        <v>15076187</v>
      </c>
      <c r="AB148" s="1273">
        <v>1055333.0900000001</v>
      </c>
      <c r="AC148" s="1273">
        <v>1055333.0900000001</v>
      </c>
      <c r="AD148" s="1273">
        <f t="shared" ref="AD148:AD150" si="142">AB148+AC148</f>
        <v>2110666.1800000002</v>
      </c>
      <c r="AE148" s="1273">
        <v>753809.35</v>
      </c>
      <c r="AF148" s="1273">
        <f t="shared" ref="AF148:AF150" si="143">AD148+AE148</f>
        <v>2864475.5300000003</v>
      </c>
      <c r="AG148" s="1273">
        <f t="shared" ref="AG148:AG150" si="144">AA148-AF148</f>
        <v>12211711.469999999</v>
      </c>
      <c r="AH148" s="1273">
        <f t="shared" ref="AH148:AH150" si="145">AA148-AD148</f>
        <v>12965520.82</v>
      </c>
      <c r="AI148" s="1273">
        <f t="shared" ref="AI148:AI150" si="146">AH148</f>
        <v>12965520.82</v>
      </c>
      <c r="AJ148" s="1273">
        <v>8865149</v>
      </c>
      <c r="AK148" s="1274">
        <v>43549</v>
      </c>
      <c r="AL148" s="1275"/>
      <c r="AM148" s="1275"/>
      <c r="AN148" s="1275"/>
      <c r="AO148" s="1275"/>
      <c r="AP148" s="1275"/>
      <c r="AQ148" s="1275"/>
      <c r="AR148" s="1275"/>
      <c r="AS148" s="1275"/>
      <c r="AT148" s="1276">
        <f t="shared" si="120"/>
        <v>0</v>
      </c>
      <c r="AU148" s="1277"/>
      <c r="AV148" s="1854"/>
      <c r="AW148" s="2367">
        <f t="shared" si="137"/>
        <v>15076187</v>
      </c>
      <c r="AX148" s="1278">
        <f t="shared" si="137"/>
        <v>1055333.0900000001</v>
      </c>
      <c r="AY148" s="1278">
        <f t="shared" si="129"/>
        <v>1055333.0900000001</v>
      </c>
      <c r="AZ148" s="1278">
        <f t="shared" si="129"/>
        <v>2110666.1800000002</v>
      </c>
      <c r="BA148" s="1278">
        <f t="shared" si="130"/>
        <v>753809.35</v>
      </c>
      <c r="BB148" s="1278">
        <f t="shared" si="131"/>
        <v>2864475.5300000003</v>
      </c>
      <c r="BC148" s="1278">
        <f t="shared" si="131"/>
        <v>12211711.469999999</v>
      </c>
      <c r="BD148" s="1278">
        <f t="shared" si="132"/>
        <v>12965520.82</v>
      </c>
      <c r="BE148" s="2065">
        <f>BD148+BD149+BD150</f>
        <v>20032968.140000001</v>
      </c>
    </row>
    <row r="149" spans="1:57" s="1281" customFormat="1" ht="28.5" customHeight="1" thickBot="1" x14ac:dyDescent="0.3">
      <c r="A149" s="1845"/>
      <c r="B149" s="2066" t="s">
        <v>219</v>
      </c>
      <c r="C149" s="2067" t="s">
        <v>264</v>
      </c>
      <c r="D149" s="1846">
        <v>7041</v>
      </c>
      <c r="E149" s="1847"/>
      <c r="F149" s="1847"/>
      <c r="G149" s="1847"/>
      <c r="H149" s="1847"/>
      <c r="I149" s="1847"/>
      <c r="J149" s="1847"/>
      <c r="K149" s="1848"/>
      <c r="L149" s="1848"/>
      <c r="M149" s="1849"/>
      <c r="N149" s="1850"/>
      <c r="O149" s="1851"/>
      <c r="P149" s="1279"/>
      <c r="Q149" s="1279"/>
      <c r="R149" s="1279"/>
      <c r="S149" s="1279"/>
      <c r="T149" s="1279"/>
      <c r="U149" s="1279"/>
      <c r="V149" s="1280"/>
      <c r="W149" s="1280"/>
      <c r="X149" s="1282"/>
      <c r="Y149" s="1852"/>
      <c r="Z149" s="1277"/>
      <c r="AA149" s="1853">
        <v>6575000</v>
      </c>
      <c r="AB149" s="1853">
        <v>460250</v>
      </c>
      <c r="AC149" s="1853">
        <v>460250</v>
      </c>
      <c r="AD149" s="1853">
        <f t="shared" si="142"/>
        <v>920500</v>
      </c>
      <c r="AE149" s="1853">
        <v>328750</v>
      </c>
      <c r="AF149" s="1853">
        <f t="shared" si="143"/>
        <v>1249250</v>
      </c>
      <c r="AG149" s="1853">
        <f t="shared" si="144"/>
        <v>5325750</v>
      </c>
      <c r="AH149" s="1853">
        <f t="shared" si="145"/>
        <v>5654500</v>
      </c>
      <c r="AI149" s="1853">
        <f t="shared" si="146"/>
        <v>5654500</v>
      </c>
      <c r="AJ149" s="1853"/>
      <c r="AK149" s="1854"/>
      <c r="AL149" s="1275"/>
      <c r="AM149" s="1275"/>
      <c r="AN149" s="1275"/>
      <c r="AO149" s="1275"/>
      <c r="AP149" s="1275"/>
      <c r="AQ149" s="1275"/>
      <c r="AR149" s="1275"/>
      <c r="AS149" s="1275"/>
      <c r="AT149" s="1276">
        <f t="shared" si="120"/>
        <v>0</v>
      </c>
      <c r="AU149" s="1277"/>
      <c r="AV149" s="1854"/>
      <c r="AW149" s="2367">
        <f t="shared" si="137"/>
        <v>6575000</v>
      </c>
      <c r="AX149" s="1278">
        <f t="shared" si="137"/>
        <v>460250</v>
      </c>
      <c r="AY149" s="1278">
        <f t="shared" si="129"/>
        <v>460250</v>
      </c>
      <c r="AZ149" s="1278">
        <f t="shared" si="129"/>
        <v>920500</v>
      </c>
      <c r="BA149" s="1278">
        <f t="shared" si="130"/>
        <v>328750</v>
      </c>
      <c r="BB149" s="1278">
        <f t="shared" si="131"/>
        <v>1249250</v>
      </c>
      <c r="BC149" s="1278">
        <f t="shared" si="131"/>
        <v>5325750</v>
      </c>
      <c r="BD149" s="1278">
        <f t="shared" si="132"/>
        <v>5654500</v>
      </c>
      <c r="BE149" s="2068"/>
    </row>
    <row r="150" spans="1:57" s="1281" customFormat="1" ht="28.5" customHeight="1" thickBot="1" x14ac:dyDescent="0.3">
      <c r="A150" s="1855"/>
      <c r="B150" s="2069" t="s">
        <v>219</v>
      </c>
      <c r="C150" s="2070" t="s">
        <v>265</v>
      </c>
      <c r="D150" s="1856">
        <v>7041</v>
      </c>
      <c r="E150" s="1857"/>
      <c r="F150" s="1857"/>
      <c r="G150" s="1857"/>
      <c r="H150" s="1857"/>
      <c r="I150" s="1857"/>
      <c r="J150" s="1857"/>
      <c r="K150" s="1858"/>
      <c r="L150" s="1858"/>
      <c r="M150" s="1859"/>
      <c r="N150" s="1860"/>
      <c r="O150" s="1861"/>
      <c r="P150" s="1283"/>
      <c r="Q150" s="1283"/>
      <c r="R150" s="1283"/>
      <c r="S150" s="1283"/>
      <c r="T150" s="1283"/>
      <c r="U150" s="1283"/>
      <c r="V150" s="1284"/>
      <c r="W150" s="1284"/>
      <c r="X150" s="1285"/>
      <c r="Y150" s="1862"/>
      <c r="Z150" s="1863"/>
      <c r="AA150" s="2071">
        <v>1642962</v>
      </c>
      <c r="AB150" s="2071">
        <v>115007.34</v>
      </c>
      <c r="AC150" s="2071">
        <v>115007.34</v>
      </c>
      <c r="AD150" s="2071">
        <f t="shared" si="142"/>
        <v>230014.68</v>
      </c>
      <c r="AE150" s="2071">
        <v>82148.100000000006</v>
      </c>
      <c r="AF150" s="2071">
        <f t="shared" si="143"/>
        <v>312162.78000000003</v>
      </c>
      <c r="AG150" s="2071">
        <f t="shared" si="144"/>
        <v>1330799.22</v>
      </c>
      <c r="AH150" s="2071">
        <f t="shared" si="145"/>
        <v>1412947.32</v>
      </c>
      <c r="AI150" s="2071">
        <f t="shared" si="146"/>
        <v>1412947.32</v>
      </c>
      <c r="AJ150" s="2071">
        <v>9965878</v>
      </c>
      <c r="AK150" s="2072" t="s">
        <v>266</v>
      </c>
      <c r="AL150" s="1275"/>
      <c r="AM150" s="1275"/>
      <c r="AN150" s="1275"/>
      <c r="AO150" s="1275"/>
      <c r="AP150" s="1275"/>
      <c r="AQ150" s="1275"/>
      <c r="AR150" s="1275"/>
      <c r="AS150" s="1275"/>
      <c r="AT150" s="1276">
        <f t="shared" si="120"/>
        <v>0</v>
      </c>
      <c r="AU150" s="1277"/>
      <c r="AV150" s="1854"/>
      <c r="AW150" s="2367">
        <f t="shared" si="137"/>
        <v>1642962</v>
      </c>
      <c r="AX150" s="1278">
        <f t="shared" si="137"/>
        <v>115007.34</v>
      </c>
      <c r="AY150" s="1278">
        <f t="shared" si="129"/>
        <v>115007.34</v>
      </c>
      <c r="AZ150" s="1278">
        <f t="shared" si="129"/>
        <v>230014.68</v>
      </c>
      <c r="BA150" s="1278">
        <f t="shared" si="130"/>
        <v>82148.100000000006</v>
      </c>
      <c r="BB150" s="1278">
        <f t="shared" si="131"/>
        <v>312162.78000000003</v>
      </c>
      <c r="BC150" s="1278">
        <f t="shared" si="131"/>
        <v>1330799.22</v>
      </c>
      <c r="BD150" s="1278">
        <f t="shared" si="132"/>
        <v>1412947.32</v>
      </c>
      <c r="BE150" s="2073"/>
    </row>
    <row r="151" spans="1:57" s="1744" customFormat="1" ht="31.5" customHeight="1" thickBot="1" x14ac:dyDescent="0.3">
      <c r="A151" s="2047">
        <v>29</v>
      </c>
      <c r="B151" s="2048" t="s">
        <v>122</v>
      </c>
      <c r="C151" s="1727" t="s">
        <v>121</v>
      </c>
      <c r="D151" s="2049">
        <v>7041</v>
      </c>
      <c r="E151" s="1729"/>
      <c r="F151" s="1729"/>
      <c r="G151" s="1729"/>
      <c r="H151" s="1729"/>
      <c r="I151" s="1729"/>
      <c r="J151" s="1729"/>
      <c r="K151" s="1730"/>
      <c r="L151" s="1730"/>
      <c r="M151" s="1731"/>
      <c r="N151" s="1732"/>
      <c r="O151" s="1733"/>
      <c r="P151" s="1734">
        <v>4011000</v>
      </c>
      <c r="Q151" s="1734">
        <v>240660</v>
      </c>
      <c r="R151" s="1734">
        <v>280770</v>
      </c>
      <c r="S151" s="1734">
        <f>Q151+R151</f>
        <v>521430</v>
      </c>
      <c r="T151" s="1734">
        <v>200550</v>
      </c>
      <c r="U151" s="1734">
        <f>Q151+R151+T151</f>
        <v>721980</v>
      </c>
      <c r="V151" s="1735">
        <f>P151-U151</f>
        <v>3289020</v>
      </c>
      <c r="W151" s="1735">
        <f>P151-S151</f>
        <v>3489570</v>
      </c>
      <c r="X151" s="1736">
        <f>W151+W152</f>
        <v>9467611.4600000009</v>
      </c>
      <c r="Y151" s="1737">
        <v>6633603</v>
      </c>
      <c r="Z151" s="1738">
        <v>43243</v>
      </c>
      <c r="AA151" s="1739"/>
      <c r="AB151" s="1739"/>
      <c r="AC151" s="1739"/>
      <c r="AD151" s="1739"/>
      <c r="AE151" s="1739"/>
      <c r="AF151" s="1739"/>
      <c r="AG151" s="1739"/>
      <c r="AH151" s="1739"/>
      <c r="AI151" s="1739"/>
      <c r="AJ151" s="1738"/>
      <c r="AK151" s="1740"/>
      <c r="AL151" s="1741"/>
      <c r="AM151" s="1741"/>
      <c r="AN151" s="1741"/>
      <c r="AO151" s="1741"/>
      <c r="AP151" s="1741"/>
      <c r="AQ151" s="1741"/>
      <c r="AR151" s="1741"/>
      <c r="AS151" s="1741"/>
      <c r="AT151" s="1214">
        <f t="shared" si="120"/>
        <v>0</v>
      </c>
      <c r="AU151" s="1742"/>
      <c r="AV151" s="1757"/>
      <c r="AW151" s="2358">
        <f t="shared" si="137"/>
        <v>4011000</v>
      </c>
      <c r="AX151" s="1215">
        <f t="shared" si="137"/>
        <v>240660</v>
      </c>
      <c r="AY151" s="1215">
        <f t="shared" si="129"/>
        <v>280770</v>
      </c>
      <c r="AZ151" s="1215">
        <f t="shared" si="129"/>
        <v>521430</v>
      </c>
      <c r="BA151" s="1215">
        <f t="shared" si="130"/>
        <v>200550</v>
      </c>
      <c r="BB151" s="1215">
        <f t="shared" si="131"/>
        <v>721980</v>
      </c>
      <c r="BC151" s="1215">
        <f t="shared" si="131"/>
        <v>3289020</v>
      </c>
      <c r="BD151" s="1215">
        <f t="shared" si="132"/>
        <v>3489570</v>
      </c>
      <c r="BE151" s="2050">
        <f>BD151+BD152+BD153+BD154+BD155+BD156+BD157</f>
        <v>88137499.932000011</v>
      </c>
    </row>
    <row r="152" spans="1:57" s="1744" customFormat="1" ht="28.5" customHeight="1" thickBot="1" x14ac:dyDescent="0.3">
      <c r="A152" s="2051"/>
      <c r="B152" s="2052" t="s">
        <v>122</v>
      </c>
      <c r="C152" s="1747" t="s">
        <v>155</v>
      </c>
      <c r="D152" s="2053">
        <v>7041</v>
      </c>
      <c r="E152" s="1223"/>
      <c r="F152" s="1223"/>
      <c r="G152" s="1223"/>
      <c r="H152" s="1223"/>
      <c r="I152" s="1223"/>
      <c r="J152" s="1223"/>
      <c r="K152" s="1749"/>
      <c r="L152" s="1749"/>
      <c r="M152" s="1750"/>
      <c r="N152" s="1751"/>
      <c r="O152" s="1752"/>
      <c r="P152" s="1217">
        <v>6951211</v>
      </c>
      <c r="Q152" s="1217">
        <v>486584.77</v>
      </c>
      <c r="R152" s="1217">
        <v>486584.77</v>
      </c>
      <c r="S152" s="1217">
        <f>Q152+R152</f>
        <v>973169.54</v>
      </c>
      <c r="T152" s="1217">
        <v>347560.55</v>
      </c>
      <c r="U152" s="1217">
        <f>Q152+R152+T152</f>
        <v>1320730.0900000001</v>
      </c>
      <c r="V152" s="1753">
        <f>P152-U152</f>
        <v>5630480.9100000001</v>
      </c>
      <c r="W152" s="1753">
        <f>P152-S152</f>
        <v>5978041.46</v>
      </c>
      <c r="X152" s="1754"/>
      <c r="Y152" s="1755">
        <v>6633667</v>
      </c>
      <c r="Z152" s="1742">
        <v>43263</v>
      </c>
      <c r="AA152" s="1756"/>
      <c r="AB152" s="1756"/>
      <c r="AC152" s="1756"/>
      <c r="AD152" s="1756"/>
      <c r="AE152" s="1756"/>
      <c r="AF152" s="1756"/>
      <c r="AG152" s="1756"/>
      <c r="AH152" s="1756"/>
      <c r="AI152" s="1756"/>
      <c r="AJ152" s="1742"/>
      <c r="AK152" s="1757"/>
      <c r="AL152" s="1741"/>
      <c r="AM152" s="1741"/>
      <c r="AN152" s="1741"/>
      <c r="AO152" s="1741"/>
      <c r="AP152" s="1741"/>
      <c r="AQ152" s="1741"/>
      <c r="AR152" s="1741"/>
      <c r="AS152" s="1741"/>
      <c r="AT152" s="1214">
        <f t="shared" si="120"/>
        <v>0</v>
      </c>
      <c r="AU152" s="1742"/>
      <c r="AV152" s="1757"/>
      <c r="AW152" s="2358">
        <f t="shared" si="137"/>
        <v>6951211</v>
      </c>
      <c r="AX152" s="1215">
        <f t="shared" si="137"/>
        <v>486584.77</v>
      </c>
      <c r="AY152" s="1215">
        <f t="shared" si="129"/>
        <v>486584.77</v>
      </c>
      <c r="AZ152" s="1215">
        <f t="shared" si="129"/>
        <v>973169.54</v>
      </c>
      <c r="BA152" s="1215">
        <f t="shared" si="130"/>
        <v>347560.55</v>
      </c>
      <c r="BB152" s="1215">
        <f t="shared" si="131"/>
        <v>1320730.0900000001</v>
      </c>
      <c r="BC152" s="1215">
        <f t="shared" si="131"/>
        <v>5630480.9100000001</v>
      </c>
      <c r="BD152" s="1215">
        <f t="shared" si="132"/>
        <v>5978041.46</v>
      </c>
      <c r="BE152" s="2054"/>
    </row>
    <row r="153" spans="1:57" s="1744" customFormat="1" ht="28.5" customHeight="1" thickBot="1" x14ac:dyDescent="0.3">
      <c r="A153" s="2051"/>
      <c r="B153" s="2052" t="s">
        <v>122</v>
      </c>
      <c r="C153" s="1747" t="s">
        <v>156</v>
      </c>
      <c r="D153" s="2053">
        <v>7041</v>
      </c>
      <c r="E153" s="1223"/>
      <c r="F153" s="1223"/>
      <c r="G153" s="1223"/>
      <c r="H153" s="1223"/>
      <c r="I153" s="1223"/>
      <c r="J153" s="1223"/>
      <c r="K153" s="1749"/>
      <c r="L153" s="1749"/>
      <c r="M153" s="1750"/>
      <c r="N153" s="1751"/>
      <c r="O153" s="1752"/>
      <c r="P153" s="1217"/>
      <c r="Q153" s="1217"/>
      <c r="R153" s="1217"/>
      <c r="S153" s="1217"/>
      <c r="T153" s="1217"/>
      <c r="U153" s="1217"/>
      <c r="V153" s="1753"/>
      <c r="W153" s="1753"/>
      <c r="X153" s="1758"/>
      <c r="Y153" s="1755"/>
      <c r="Z153" s="1742"/>
      <c r="AA153" s="1756">
        <v>2821414</v>
      </c>
      <c r="AB153" s="1756">
        <v>197498.98</v>
      </c>
      <c r="AC153" s="1756">
        <v>197498.98</v>
      </c>
      <c r="AD153" s="1756">
        <f>AB153+AC153</f>
        <v>394997.96</v>
      </c>
      <c r="AE153" s="1756">
        <v>141070.70000000001</v>
      </c>
      <c r="AF153" s="1756">
        <f>AD153+AE153</f>
        <v>536068.66</v>
      </c>
      <c r="AG153" s="1756">
        <f>AA153-AF153</f>
        <v>2285345.34</v>
      </c>
      <c r="AH153" s="1756">
        <f>AA153-AD153</f>
        <v>2426416.04</v>
      </c>
      <c r="AI153" s="1756">
        <f>AH153</f>
        <v>2426416.04</v>
      </c>
      <c r="AJ153" s="1756">
        <v>6633889</v>
      </c>
      <c r="AK153" s="1757">
        <v>43387</v>
      </c>
      <c r="AL153" s="1741"/>
      <c r="AM153" s="1741"/>
      <c r="AN153" s="1741"/>
      <c r="AO153" s="1741"/>
      <c r="AP153" s="1741"/>
      <c r="AQ153" s="1741"/>
      <c r="AR153" s="1741"/>
      <c r="AS153" s="1741"/>
      <c r="AT153" s="1214">
        <f t="shared" si="120"/>
        <v>0</v>
      </c>
      <c r="AU153" s="1742"/>
      <c r="AV153" s="1757"/>
      <c r="AW153" s="2358">
        <f t="shared" si="137"/>
        <v>2821414</v>
      </c>
      <c r="AX153" s="1215">
        <f t="shared" si="137"/>
        <v>197498.98</v>
      </c>
      <c r="AY153" s="1215">
        <f t="shared" si="129"/>
        <v>197498.98</v>
      </c>
      <c r="AZ153" s="1215">
        <f t="shared" si="129"/>
        <v>394997.96</v>
      </c>
      <c r="BA153" s="1215">
        <f t="shared" si="130"/>
        <v>141070.70000000001</v>
      </c>
      <c r="BB153" s="1215">
        <f t="shared" si="131"/>
        <v>536068.66</v>
      </c>
      <c r="BC153" s="1215">
        <f t="shared" si="131"/>
        <v>2285345.34</v>
      </c>
      <c r="BD153" s="1215">
        <f t="shared" si="132"/>
        <v>2426416.04</v>
      </c>
      <c r="BE153" s="2054"/>
    </row>
    <row r="154" spans="1:57" s="1744" customFormat="1" ht="28.5" customHeight="1" thickBot="1" x14ac:dyDescent="0.3">
      <c r="A154" s="2051"/>
      <c r="B154" s="2052" t="s">
        <v>122</v>
      </c>
      <c r="C154" s="1747" t="s">
        <v>179</v>
      </c>
      <c r="D154" s="2053">
        <v>7041</v>
      </c>
      <c r="E154" s="1223"/>
      <c r="F154" s="1223"/>
      <c r="G154" s="1223"/>
      <c r="H154" s="1223"/>
      <c r="I154" s="1223"/>
      <c r="J154" s="1223"/>
      <c r="K154" s="1749"/>
      <c r="L154" s="1749"/>
      <c r="M154" s="1750"/>
      <c r="N154" s="1751"/>
      <c r="O154" s="1752"/>
      <c r="P154" s="1217"/>
      <c r="Q154" s="1217"/>
      <c r="R154" s="1217"/>
      <c r="S154" s="1217"/>
      <c r="T154" s="1217"/>
      <c r="U154" s="1217"/>
      <c r="V154" s="1753"/>
      <c r="W154" s="1753"/>
      <c r="X154" s="1758"/>
      <c r="Y154" s="1755"/>
      <c r="Z154" s="1742"/>
      <c r="AA154" s="1756">
        <v>17372657.41</v>
      </c>
      <c r="AB154" s="1756">
        <v>1216086.0190000001</v>
      </c>
      <c r="AC154" s="1756">
        <v>1216086.0190000001</v>
      </c>
      <c r="AD154" s="1756">
        <f>AB154+AC154</f>
        <v>2432172.0380000002</v>
      </c>
      <c r="AE154" s="1756">
        <v>868632.87</v>
      </c>
      <c r="AF154" s="1756">
        <f>AD154+AE154</f>
        <v>3300804.9080000003</v>
      </c>
      <c r="AG154" s="1756">
        <f>AA154-AF154</f>
        <v>14071852.502</v>
      </c>
      <c r="AH154" s="1756">
        <f>AA154-AD154</f>
        <v>14940485.372</v>
      </c>
      <c r="AI154" s="1756">
        <f>AH154</f>
        <v>14940485.372</v>
      </c>
      <c r="AJ154" s="1756"/>
      <c r="AK154" s="1757"/>
      <c r="AL154" s="1741"/>
      <c r="AM154" s="1741"/>
      <c r="AN154" s="1741"/>
      <c r="AO154" s="1741"/>
      <c r="AP154" s="1741"/>
      <c r="AQ154" s="1741"/>
      <c r="AR154" s="1741"/>
      <c r="AS154" s="1741"/>
      <c r="AT154" s="1214">
        <f t="shared" si="120"/>
        <v>0</v>
      </c>
      <c r="AU154" s="1742"/>
      <c r="AV154" s="1757"/>
      <c r="AW154" s="2358">
        <f t="shared" si="137"/>
        <v>17372657.41</v>
      </c>
      <c r="AX154" s="1215">
        <f t="shared" si="137"/>
        <v>1216086.0190000001</v>
      </c>
      <c r="AY154" s="1215">
        <f t="shared" si="129"/>
        <v>1216086.0190000001</v>
      </c>
      <c r="AZ154" s="1215">
        <f t="shared" si="129"/>
        <v>2432172.0380000002</v>
      </c>
      <c r="BA154" s="1215">
        <f t="shared" si="130"/>
        <v>868632.87</v>
      </c>
      <c r="BB154" s="1215">
        <f t="shared" si="131"/>
        <v>3300804.9080000003</v>
      </c>
      <c r="BC154" s="1215">
        <f t="shared" si="131"/>
        <v>14071852.502</v>
      </c>
      <c r="BD154" s="1215">
        <f t="shared" si="132"/>
        <v>14940485.372</v>
      </c>
      <c r="BE154" s="2054"/>
    </row>
    <row r="155" spans="1:57" s="1744" customFormat="1" ht="28.5" customHeight="1" thickBot="1" x14ac:dyDescent="0.3">
      <c r="A155" s="2051"/>
      <c r="B155" s="2052" t="s">
        <v>122</v>
      </c>
      <c r="C155" s="1747" t="s">
        <v>221</v>
      </c>
      <c r="D155" s="2053">
        <v>7041</v>
      </c>
      <c r="E155" s="1223"/>
      <c r="F155" s="1223"/>
      <c r="G155" s="1223"/>
      <c r="H155" s="1223"/>
      <c r="I155" s="1223"/>
      <c r="J155" s="1223"/>
      <c r="K155" s="1749"/>
      <c r="L155" s="1749"/>
      <c r="M155" s="1750"/>
      <c r="N155" s="1751"/>
      <c r="O155" s="1752"/>
      <c r="P155" s="1217"/>
      <c r="Q155" s="1217"/>
      <c r="R155" s="1217"/>
      <c r="S155" s="1217"/>
      <c r="T155" s="1217"/>
      <c r="U155" s="1217"/>
      <c r="V155" s="1753"/>
      <c r="W155" s="1753"/>
      <c r="X155" s="1758"/>
      <c r="Y155" s="1755"/>
      <c r="Z155" s="1742"/>
      <c r="AA155" s="1756">
        <v>35514537</v>
      </c>
      <c r="AB155" s="1756">
        <v>2486017.59</v>
      </c>
      <c r="AC155" s="1756">
        <v>2486017.59</v>
      </c>
      <c r="AD155" s="1756">
        <f>AB155+AC155</f>
        <v>4972035.18</v>
      </c>
      <c r="AE155" s="1756">
        <v>1775726.85</v>
      </c>
      <c r="AF155" s="1756">
        <f>AD155+AE155</f>
        <v>6747762.0299999993</v>
      </c>
      <c r="AG155" s="1756">
        <f>AA155-AF155</f>
        <v>28766774.969999999</v>
      </c>
      <c r="AH155" s="1756">
        <f>AA155-AD155</f>
        <v>30542501.82</v>
      </c>
      <c r="AI155" s="1756">
        <f>AH155</f>
        <v>30542501.82</v>
      </c>
      <c r="AJ155" s="1756">
        <v>8865152</v>
      </c>
      <c r="AK155" s="1757">
        <v>43549</v>
      </c>
      <c r="AL155" s="1741"/>
      <c r="AM155" s="1741"/>
      <c r="AN155" s="1741"/>
      <c r="AO155" s="1741"/>
      <c r="AP155" s="1741"/>
      <c r="AQ155" s="1741"/>
      <c r="AR155" s="1741"/>
      <c r="AS155" s="1741"/>
      <c r="AT155" s="1214">
        <f t="shared" si="120"/>
        <v>0</v>
      </c>
      <c r="AU155" s="1742"/>
      <c r="AV155" s="1757"/>
      <c r="AW155" s="2358">
        <f t="shared" si="137"/>
        <v>35514537</v>
      </c>
      <c r="AX155" s="1215">
        <f t="shared" si="137"/>
        <v>2486017.59</v>
      </c>
      <c r="AY155" s="1215">
        <f t="shared" si="129"/>
        <v>2486017.59</v>
      </c>
      <c r="AZ155" s="1215">
        <f t="shared" si="129"/>
        <v>4972035.18</v>
      </c>
      <c r="BA155" s="1215">
        <f t="shared" si="130"/>
        <v>1775726.85</v>
      </c>
      <c r="BB155" s="1215">
        <f t="shared" si="131"/>
        <v>6747762.0299999993</v>
      </c>
      <c r="BC155" s="1215">
        <f t="shared" si="131"/>
        <v>28766774.969999999</v>
      </c>
      <c r="BD155" s="1215">
        <f t="shared" si="132"/>
        <v>30542501.82</v>
      </c>
      <c r="BE155" s="2054"/>
    </row>
    <row r="156" spans="1:57" s="1744" customFormat="1" ht="28.5" customHeight="1" thickBot="1" x14ac:dyDescent="0.3">
      <c r="A156" s="2051"/>
      <c r="B156" s="2052" t="s">
        <v>122</v>
      </c>
      <c r="C156" s="1747" t="s">
        <v>254</v>
      </c>
      <c r="D156" s="2053">
        <v>7041</v>
      </c>
      <c r="E156" s="1223"/>
      <c r="F156" s="1223"/>
      <c r="G156" s="1223"/>
      <c r="H156" s="1223"/>
      <c r="I156" s="1223"/>
      <c r="J156" s="1223"/>
      <c r="K156" s="1749"/>
      <c r="L156" s="1749"/>
      <c r="M156" s="1750"/>
      <c r="N156" s="1751"/>
      <c r="O156" s="1752"/>
      <c r="P156" s="1217"/>
      <c r="Q156" s="1217"/>
      <c r="R156" s="1217"/>
      <c r="S156" s="1217"/>
      <c r="T156" s="1217"/>
      <c r="U156" s="1217"/>
      <c r="V156" s="1753"/>
      <c r="W156" s="1753"/>
      <c r="X156" s="1758"/>
      <c r="Y156" s="1755"/>
      <c r="Z156" s="1742"/>
      <c r="AA156" s="1756">
        <v>25552184</v>
      </c>
      <c r="AB156" s="1756">
        <v>1788652.88</v>
      </c>
      <c r="AC156" s="1756">
        <v>1788652.88</v>
      </c>
      <c r="AD156" s="1756">
        <f>AB156+AC156</f>
        <v>3577305.76</v>
      </c>
      <c r="AE156" s="1756">
        <v>1277609.2</v>
      </c>
      <c r="AF156" s="1756">
        <f>AD156+AE156</f>
        <v>4854914.96</v>
      </c>
      <c r="AG156" s="1756">
        <f>AA156-AF156</f>
        <v>20697269.039999999</v>
      </c>
      <c r="AH156" s="1756">
        <f>AA156-AD156</f>
        <v>21974878.240000002</v>
      </c>
      <c r="AI156" s="1756">
        <f>AH156</f>
        <v>21974878.240000002</v>
      </c>
      <c r="AJ156" s="1756">
        <v>9965839</v>
      </c>
      <c r="AK156" s="1757" t="s">
        <v>255</v>
      </c>
      <c r="AL156" s="1741"/>
      <c r="AM156" s="1741"/>
      <c r="AN156" s="1741"/>
      <c r="AO156" s="1741"/>
      <c r="AP156" s="1741"/>
      <c r="AQ156" s="1741"/>
      <c r="AR156" s="1741"/>
      <c r="AS156" s="1741"/>
      <c r="AT156" s="1214">
        <f t="shared" si="120"/>
        <v>0</v>
      </c>
      <c r="AU156" s="1742"/>
      <c r="AV156" s="1757"/>
      <c r="AW156" s="2358">
        <f t="shared" si="137"/>
        <v>25552184</v>
      </c>
      <c r="AX156" s="1215">
        <f t="shared" si="137"/>
        <v>1788652.88</v>
      </c>
      <c r="AY156" s="1215">
        <f t="shared" si="129"/>
        <v>1788652.88</v>
      </c>
      <c r="AZ156" s="1215">
        <f t="shared" si="129"/>
        <v>3577305.76</v>
      </c>
      <c r="BA156" s="1215">
        <f t="shared" si="130"/>
        <v>1277609.2</v>
      </c>
      <c r="BB156" s="1215">
        <f t="shared" si="131"/>
        <v>4854914.96</v>
      </c>
      <c r="BC156" s="1215">
        <f t="shared" si="131"/>
        <v>20697269.039999999</v>
      </c>
      <c r="BD156" s="1215">
        <f t="shared" si="132"/>
        <v>21974878.240000002</v>
      </c>
      <c r="BE156" s="2054"/>
    </row>
    <row r="157" spans="1:57" s="1744" customFormat="1" ht="28.5" customHeight="1" thickBot="1" x14ac:dyDescent="0.3">
      <c r="A157" s="2074"/>
      <c r="B157" s="2075" t="s">
        <v>341</v>
      </c>
      <c r="C157" s="2076" t="s">
        <v>342</v>
      </c>
      <c r="D157" s="2077" t="s">
        <v>333</v>
      </c>
      <c r="E157" s="2078"/>
      <c r="F157" s="2078"/>
      <c r="G157" s="2078"/>
      <c r="H157" s="2078"/>
      <c r="I157" s="2078"/>
      <c r="J157" s="2078"/>
      <c r="K157" s="2079"/>
      <c r="L157" s="2079"/>
      <c r="M157" s="2080"/>
      <c r="N157" s="2081"/>
      <c r="O157" s="2082"/>
      <c r="P157" s="2083"/>
      <c r="Q157" s="2083"/>
      <c r="R157" s="2083"/>
      <c r="S157" s="2083"/>
      <c r="T157" s="2083"/>
      <c r="U157" s="2083"/>
      <c r="V157" s="2084"/>
      <c r="W157" s="2084"/>
      <c r="X157" s="2085"/>
      <c r="Y157" s="2086"/>
      <c r="Z157" s="2087"/>
      <c r="AA157" s="2088"/>
      <c r="AB157" s="2088"/>
      <c r="AC157" s="2088"/>
      <c r="AD157" s="2088"/>
      <c r="AE157" s="2088"/>
      <c r="AF157" s="2088"/>
      <c r="AG157" s="2088"/>
      <c r="AH157" s="2088"/>
      <c r="AI157" s="2088"/>
      <c r="AJ157" s="2088"/>
      <c r="AK157" s="2089"/>
      <c r="AL157" s="1223">
        <v>10040694</v>
      </c>
      <c r="AM157" s="1223">
        <v>753052</v>
      </c>
      <c r="AN157" s="1223">
        <v>502035</v>
      </c>
      <c r="AO157" s="1223">
        <f t="shared" ref="AO157" si="147">AM157+AN157</f>
        <v>1255087</v>
      </c>
      <c r="AP157" s="1223">
        <v>502035</v>
      </c>
      <c r="AQ157" s="1223">
        <f t="shared" ref="AQ157" si="148">AO157+AP157</f>
        <v>1757122</v>
      </c>
      <c r="AR157" s="1223">
        <f t="shared" ref="AR157" si="149">AL157-AQ157</f>
        <v>8283572</v>
      </c>
      <c r="AS157" s="1223">
        <f t="shared" ref="AS157" si="150">AL157-AO157</f>
        <v>8785607</v>
      </c>
      <c r="AT157" s="1214">
        <f t="shared" si="120"/>
        <v>8785607</v>
      </c>
      <c r="AU157" s="1785">
        <v>9966192</v>
      </c>
      <c r="AV157" s="2336">
        <v>43880</v>
      </c>
      <c r="AW157" s="2358">
        <f t="shared" si="137"/>
        <v>10040694</v>
      </c>
      <c r="AX157" s="1215">
        <f t="shared" si="137"/>
        <v>753052</v>
      </c>
      <c r="AY157" s="1215">
        <f t="shared" si="129"/>
        <v>502035</v>
      </c>
      <c r="AZ157" s="1215">
        <f t="shared" si="129"/>
        <v>1255087</v>
      </c>
      <c r="BA157" s="1215">
        <f t="shared" si="130"/>
        <v>502035</v>
      </c>
      <c r="BB157" s="1215">
        <f t="shared" si="131"/>
        <v>1757122</v>
      </c>
      <c r="BC157" s="1215">
        <f t="shared" si="131"/>
        <v>8283572</v>
      </c>
      <c r="BD157" s="1215">
        <f t="shared" si="132"/>
        <v>8785607</v>
      </c>
      <c r="BE157" s="2090"/>
    </row>
    <row r="158" spans="1:57" s="315" customFormat="1" ht="32.25" customHeight="1" thickBot="1" x14ac:dyDescent="0.3">
      <c r="A158" s="980">
        <v>30</v>
      </c>
      <c r="B158" s="811" t="s">
        <v>81</v>
      </c>
      <c r="C158" s="706" t="s">
        <v>82</v>
      </c>
      <c r="D158" s="812">
        <v>7041</v>
      </c>
      <c r="E158" s="708"/>
      <c r="F158" s="708"/>
      <c r="G158" s="708"/>
      <c r="H158" s="708"/>
      <c r="I158" s="708"/>
      <c r="J158" s="708"/>
      <c r="K158" s="709"/>
      <c r="L158" s="709"/>
      <c r="M158" s="710"/>
      <c r="N158" s="711"/>
      <c r="O158" s="712"/>
      <c r="P158" s="713">
        <v>12721273.99</v>
      </c>
      <c r="Q158" s="713">
        <v>763276.44</v>
      </c>
      <c r="R158" s="713">
        <v>763276.44</v>
      </c>
      <c r="S158" s="713">
        <f t="shared" si="115"/>
        <v>1526552.88</v>
      </c>
      <c r="T158" s="713">
        <v>636063.69999999995</v>
      </c>
      <c r="U158" s="713">
        <f t="shared" si="116"/>
        <v>2162616.58</v>
      </c>
      <c r="V158" s="714">
        <f t="shared" si="118"/>
        <v>10558657.41</v>
      </c>
      <c r="W158" s="714">
        <f t="shared" si="119"/>
        <v>11194721.109999999</v>
      </c>
      <c r="X158" s="1018">
        <f>W158+W159+W160+W161</f>
        <v>40368314.090000004</v>
      </c>
      <c r="Y158" s="716">
        <v>2875679</v>
      </c>
      <c r="Z158" s="717">
        <v>43181</v>
      </c>
      <c r="AA158" s="718"/>
      <c r="AB158" s="718"/>
      <c r="AC158" s="718"/>
      <c r="AD158" s="718"/>
      <c r="AE158" s="718"/>
      <c r="AF158" s="718"/>
      <c r="AG158" s="718"/>
      <c r="AH158" s="718"/>
      <c r="AI158" s="718"/>
      <c r="AJ158" s="717"/>
      <c r="AK158" s="719"/>
      <c r="AL158" s="349"/>
      <c r="AM158" s="349"/>
      <c r="AN158" s="349"/>
      <c r="AO158" s="349"/>
      <c r="AP158" s="349"/>
      <c r="AQ158" s="349"/>
      <c r="AR158" s="349"/>
      <c r="AS158" s="349"/>
      <c r="AT158" s="412">
        <f t="shared" ref="AT158:AT161" si="151">AS158</f>
        <v>0</v>
      </c>
      <c r="AU158" s="313"/>
      <c r="AV158" s="332"/>
      <c r="AW158" s="2362">
        <f t="shared" si="137"/>
        <v>12721273.99</v>
      </c>
      <c r="AX158" s="406">
        <f t="shared" si="137"/>
        <v>763276.44</v>
      </c>
      <c r="AY158" s="406">
        <f t="shared" si="129"/>
        <v>763276.44</v>
      </c>
      <c r="AZ158" s="406">
        <f t="shared" si="129"/>
        <v>1526552.88</v>
      </c>
      <c r="BA158" s="406">
        <f t="shared" si="130"/>
        <v>636063.69999999995</v>
      </c>
      <c r="BB158" s="406">
        <f t="shared" si="131"/>
        <v>2162616.58</v>
      </c>
      <c r="BC158" s="406">
        <f t="shared" si="131"/>
        <v>10558657.41</v>
      </c>
      <c r="BD158" s="406">
        <f t="shared" si="132"/>
        <v>11194721.109999999</v>
      </c>
      <c r="BE158" s="964">
        <f>BD158+BD159+BD160+BD161</f>
        <v>40368314.090000004</v>
      </c>
    </row>
    <row r="159" spans="1:57" s="315" customFormat="1" ht="32.25" customHeight="1" thickBot="1" x14ac:dyDescent="0.3">
      <c r="A159" s="934"/>
      <c r="B159" s="815" t="s">
        <v>81</v>
      </c>
      <c r="C159" s="423" t="s">
        <v>103</v>
      </c>
      <c r="D159" s="424">
        <v>7041</v>
      </c>
      <c r="E159" s="305"/>
      <c r="F159" s="305"/>
      <c r="G159" s="305"/>
      <c r="H159" s="305"/>
      <c r="I159" s="305"/>
      <c r="J159" s="305"/>
      <c r="K159" s="306"/>
      <c r="L159" s="306"/>
      <c r="M159" s="307"/>
      <c r="N159" s="308"/>
      <c r="O159" s="309"/>
      <c r="P159" s="310">
        <v>20920389.859999999</v>
      </c>
      <c r="Q159" s="310">
        <v>1255223.3899999999</v>
      </c>
      <c r="R159" s="310">
        <v>1255223.3899999999</v>
      </c>
      <c r="S159" s="310">
        <f t="shared" si="115"/>
        <v>2510446.7799999998</v>
      </c>
      <c r="T159" s="310">
        <v>1046019.49</v>
      </c>
      <c r="U159" s="310">
        <f t="shared" si="116"/>
        <v>3556466.2699999996</v>
      </c>
      <c r="V159" s="311">
        <f t="shared" si="118"/>
        <v>17363923.59</v>
      </c>
      <c r="W159" s="311">
        <f t="shared" si="119"/>
        <v>18409943.079999998</v>
      </c>
      <c r="X159" s="1019"/>
      <c r="Y159" s="312"/>
      <c r="Z159" s="313"/>
      <c r="AA159" s="347"/>
      <c r="AB159" s="347"/>
      <c r="AC159" s="347"/>
      <c r="AD159" s="347"/>
      <c r="AE159" s="347"/>
      <c r="AF159" s="347"/>
      <c r="AG159" s="347"/>
      <c r="AH159" s="347"/>
      <c r="AI159" s="347"/>
      <c r="AJ159" s="313"/>
      <c r="AK159" s="332"/>
      <c r="AL159" s="349"/>
      <c r="AM159" s="349"/>
      <c r="AN159" s="349"/>
      <c r="AO159" s="349"/>
      <c r="AP159" s="349"/>
      <c r="AQ159" s="349"/>
      <c r="AR159" s="349"/>
      <c r="AS159" s="349"/>
      <c r="AT159" s="412">
        <f t="shared" si="151"/>
        <v>0</v>
      </c>
      <c r="AU159" s="313"/>
      <c r="AV159" s="332"/>
      <c r="AW159" s="2362">
        <f t="shared" si="137"/>
        <v>20920389.859999999</v>
      </c>
      <c r="AX159" s="406">
        <f t="shared" si="137"/>
        <v>1255223.3899999999</v>
      </c>
      <c r="AY159" s="406">
        <f t="shared" si="129"/>
        <v>1255223.3899999999</v>
      </c>
      <c r="AZ159" s="406">
        <f t="shared" si="129"/>
        <v>2510446.7799999998</v>
      </c>
      <c r="BA159" s="406">
        <f t="shared" si="130"/>
        <v>1046019.49</v>
      </c>
      <c r="BB159" s="406">
        <f t="shared" si="131"/>
        <v>3556466.2699999996</v>
      </c>
      <c r="BC159" s="406">
        <f t="shared" si="131"/>
        <v>17363923.59</v>
      </c>
      <c r="BD159" s="406">
        <f t="shared" si="132"/>
        <v>18409943.079999998</v>
      </c>
      <c r="BE159" s="964"/>
    </row>
    <row r="160" spans="1:57" s="315" customFormat="1" ht="32.25" customHeight="1" thickBot="1" x14ac:dyDescent="0.3">
      <c r="A160" s="934"/>
      <c r="B160" s="815" t="s">
        <v>81</v>
      </c>
      <c r="C160" s="423" t="s">
        <v>115</v>
      </c>
      <c r="D160" s="424">
        <v>7041</v>
      </c>
      <c r="E160" s="305"/>
      <c r="F160" s="305"/>
      <c r="G160" s="305"/>
      <c r="H160" s="305"/>
      <c r="I160" s="305"/>
      <c r="J160" s="305"/>
      <c r="K160" s="306"/>
      <c r="L160" s="306"/>
      <c r="M160" s="307"/>
      <c r="N160" s="308"/>
      <c r="O160" s="309"/>
      <c r="P160" s="310">
        <v>5732493</v>
      </c>
      <c r="Q160" s="310">
        <v>343949.58</v>
      </c>
      <c r="R160" s="310">
        <v>343949.58</v>
      </c>
      <c r="S160" s="310">
        <f t="shared" si="115"/>
        <v>687899.16</v>
      </c>
      <c r="T160" s="310">
        <v>286624.65000000002</v>
      </c>
      <c r="U160" s="310">
        <f t="shared" si="116"/>
        <v>974523.81</v>
      </c>
      <c r="V160" s="311">
        <f t="shared" si="118"/>
        <v>4757969.1899999995</v>
      </c>
      <c r="W160" s="311">
        <f t="shared" si="119"/>
        <v>5044593.84</v>
      </c>
      <c r="X160" s="1019"/>
      <c r="Y160" s="312">
        <v>6633568</v>
      </c>
      <c r="Z160" s="313">
        <v>43224</v>
      </c>
      <c r="AA160" s="347"/>
      <c r="AB160" s="347"/>
      <c r="AC160" s="347"/>
      <c r="AD160" s="347"/>
      <c r="AE160" s="347"/>
      <c r="AF160" s="347"/>
      <c r="AG160" s="347"/>
      <c r="AH160" s="347"/>
      <c r="AI160" s="347"/>
      <c r="AJ160" s="313"/>
      <c r="AK160" s="332"/>
      <c r="AL160" s="349"/>
      <c r="AM160" s="349"/>
      <c r="AN160" s="349"/>
      <c r="AO160" s="349"/>
      <c r="AP160" s="349"/>
      <c r="AQ160" s="349"/>
      <c r="AR160" s="349"/>
      <c r="AS160" s="349"/>
      <c r="AT160" s="412">
        <f t="shared" si="151"/>
        <v>0</v>
      </c>
      <c r="AU160" s="313"/>
      <c r="AV160" s="332"/>
      <c r="AW160" s="2362">
        <f t="shared" si="137"/>
        <v>5732493</v>
      </c>
      <c r="AX160" s="406">
        <f t="shared" si="137"/>
        <v>343949.58</v>
      </c>
      <c r="AY160" s="406">
        <f t="shared" si="129"/>
        <v>343949.58</v>
      </c>
      <c r="AZ160" s="406">
        <f t="shared" si="129"/>
        <v>687899.16</v>
      </c>
      <c r="BA160" s="406">
        <f t="shared" si="130"/>
        <v>286624.65000000002</v>
      </c>
      <c r="BB160" s="406">
        <f t="shared" si="131"/>
        <v>974523.81</v>
      </c>
      <c r="BC160" s="406">
        <f t="shared" si="131"/>
        <v>4757969.1899999995</v>
      </c>
      <c r="BD160" s="406">
        <f t="shared" si="132"/>
        <v>5044593.84</v>
      </c>
      <c r="BE160" s="964"/>
    </row>
    <row r="161" spans="1:57" s="315" customFormat="1" ht="32.25" customHeight="1" thickBot="1" x14ac:dyDescent="0.3">
      <c r="A161" s="935"/>
      <c r="B161" s="316" t="s">
        <v>81</v>
      </c>
      <c r="C161" s="327" t="s">
        <v>136</v>
      </c>
      <c r="D161" s="816">
        <v>7041</v>
      </c>
      <c r="E161" s="317"/>
      <c r="F161" s="317"/>
      <c r="G161" s="317"/>
      <c r="H161" s="317"/>
      <c r="I161" s="317"/>
      <c r="J161" s="317"/>
      <c r="K161" s="318"/>
      <c r="L161" s="318"/>
      <c r="M161" s="319"/>
      <c r="N161" s="320"/>
      <c r="O161" s="321"/>
      <c r="P161" s="322">
        <v>6573628</v>
      </c>
      <c r="Q161" s="322">
        <v>460153.94</v>
      </c>
      <c r="R161" s="322">
        <v>394418</v>
      </c>
      <c r="S161" s="322">
        <f t="shared" si="115"/>
        <v>854571.94</v>
      </c>
      <c r="T161" s="322">
        <v>328681.39</v>
      </c>
      <c r="U161" s="322">
        <f t="shared" si="116"/>
        <v>1183253.33</v>
      </c>
      <c r="V161" s="323">
        <f t="shared" si="118"/>
        <v>5390374.6699999999</v>
      </c>
      <c r="W161" s="323">
        <f t="shared" si="119"/>
        <v>5719056.0600000005</v>
      </c>
      <c r="X161" s="1020"/>
      <c r="Y161" s="324"/>
      <c r="Z161" s="325"/>
      <c r="AA161" s="326"/>
      <c r="AB161" s="326"/>
      <c r="AC161" s="326"/>
      <c r="AD161" s="326"/>
      <c r="AE161" s="326"/>
      <c r="AF161" s="326"/>
      <c r="AG161" s="326"/>
      <c r="AH161" s="326"/>
      <c r="AI161" s="326"/>
      <c r="AJ161" s="325"/>
      <c r="AK161" s="328"/>
      <c r="AL161" s="349"/>
      <c r="AM161" s="349"/>
      <c r="AN161" s="349"/>
      <c r="AO161" s="349"/>
      <c r="AP161" s="349"/>
      <c r="AQ161" s="349"/>
      <c r="AR161" s="349"/>
      <c r="AS161" s="349"/>
      <c r="AT161" s="412">
        <f t="shared" si="151"/>
        <v>0</v>
      </c>
      <c r="AU161" s="313"/>
      <c r="AV161" s="332"/>
      <c r="AW161" s="2362">
        <f t="shared" si="137"/>
        <v>6573628</v>
      </c>
      <c r="AX161" s="406">
        <f t="shared" si="137"/>
        <v>460153.94</v>
      </c>
      <c r="AY161" s="406">
        <f t="shared" si="129"/>
        <v>394418</v>
      </c>
      <c r="AZ161" s="406">
        <f t="shared" si="129"/>
        <v>854571.94</v>
      </c>
      <c r="BA161" s="406">
        <f t="shared" si="130"/>
        <v>328681.39</v>
      </c>
      <c r="BB161" s="406">
        <f t="shared" si="131"/>
        <v>1183253.33</v>
      </c>
      <c r="BC161" s="406">
        <f t="shared" si="131"/>
        <v>5390374.6699999999</v>
      </c>
      <c r="BD161" s="406">
        <f t="shared" si="132"/>
        <v>5719056.0600000005</v>
      </c>
      <c r="BE161" s="965"/>
    </row>
    <row r="162" spans="1:57" s="785" customFormat="1" ht="36.75" customHeight="1" thickBot="1" x14ac:dyDescent="0.3">
      <c r="A162" s="1705">
        <v>31</v>
      </c>
      <c r="B162" s="2044" t="s">
        <v>94</v>
      </c>
      <c r="C162" s="774" t="s">
        <v>111</v>
      </c>
      <c r="D162" s="2045">
        <v>7081</v>
      </c>
      <c r="E162" s="1706"/>
      <c r="F162" s="1706"/>
      <c r="G162" s="1706"/>
      <c r="H162" s="1706"/>
      <c r="I162" s="1706"/>
      <c r="J162" s="1706"/>
      <c r="K162" s="1707"/>
      <c r="L162" s="1707"/>
      <c r="M162" s="1708"/>
      <c r="N162" s="1709"/>
      <c r="O162" s="1710"/>
      <c r="P162" s="775">
        <v>6217683</v>
      </c>
      <c r="Q162" s="775">
        <v>373060.98</v>
      </c>
      <c r="R162" s="775">
        <v>435237.81</v>
      </c>
      <c r="S162" s="775">
        <f>Q162+R162</f>
        <v>808298.79</v>
      </c>
      <c r="T162" s="775">
        <v>310884.15000000002</v>
      </c>
      <c r="U162" s="775">
        <f>Q162+R162+T162</f>
        <v>1119182.94</v>
      </c>
      <c r="V162" s="776">
        <f>P162-U162</f>
        <v>5098500.0600000005</v>
      </c>
      <c r="W162" s="776">
        <f>P162-S162</f>
        <v>5409384.21</v>
      </c>
      <c r="X162" s="778">
        <f>W162</f>
        <v>5409384.21</v>
      </c>
      <c r="Y162" s="779">
        <v>2875839</v>
      </c>
      <c r="Z162" s="780">
        <v>43226</v>
      </c>
      <c r="AA162" s="781"/>
      <c r="AB162" s="781"/>
      <c r="AC162" s="781"/>
      <c r="AD162" s="781"/>
      <c r="AE162" s="781"/>
      <c r="AF162" s="781"/>
      <c r="AG162" s="781"/>
      <c r="AH162" s="781"/>
      <c r="AI162" s="781"/>
      <c r="AJ162" s="780"/>
      <c r="AK162" s="782"/>
      <c r="AL162" s="783"/>
      <c r="AM162" s="783"/>
      <c r="AN162" s="783"/>
      <c r="AO162" s="783"/>
      <c r="AP162" s="783"/>
      <c r="AQ162" s="783"/>
      <c r="AR162" s="783"/>
      <c r="AS162" s="783"/>
      <c r="AT162" s="620">
        <f t="shared" ref="AT162:AT200" si="152">AS162</f>
        <v>0</v>
      </c>
      <c r="AU162" s="784"/>
      <c r="AV162" s="791"/>
      <c r="AW162" s="2368">
        <f t="shared" si="137"/>
        <v>6217683</v>
      </c>
      <c r="AX162" s="777">
        <f t="shared" si="137"/>
        <v>373060.98</v>
      </c>
      <c r="AY162" s="777">
        <f t="shared" si="129"/>
        <v>435237.81</v>
      </c>
      <c r="AZ162" s="777">
        <f t="shared" si="129"/>
        <v>808298.79</v>
      </c>
      <c r="BA162" s="777">
        <f t="shared" si="130"/>
        <v>310884.15000000002</v>
      </c>
      <c r="BB162" s="777">
        <f t="shared" si="131"/>
        <v>1119182.94</v>
      </c>
      <c r="BC162" s="777">
        <f t="shared" si="131"/>
        <v>5098500.0600000005</v>
      </c>
      <c r="BD162" s="777">
        <f t="shared" si="132"/>
        <v>5409384.21</v>
      </c>
      <c r="BE162" s="959">
        <f>BD162+BD163+BD164+BD165</f>
        <v>42432740.590000004</v>
      </c>
    </row>
    <row r="163" spans="1:57" s="785" customFormat="1" ht="36.75" customHeight="1" thickBot="1" x14ac:dyDescent="0.3">
      <c r="A163" s="1711"/>
      <c r="B163" s="2046" t="s">
        <v>94</v>
      </c>
      <c r="C163" s="786" t="s">
        <v>215</v>
      </c>
      <c r="D163" s="1842">
        <v>7081</v>
      </c>
      <c r="E163" s="621"/>
      <c r="F163" s="621"/>
      <c r="G163" s="621"/>
      <c r="H163" s="621"/>
      <c r="I163" s="621"/>
      <c r="J163" s="621"/>
      <c r="K163" s="793"/>
      <c r="L163" s="793"/>
      <c r="M163" s="794"/>
      <c r="N163" s="795"/>
      <c r="O163" s="796"/>
      <c r="P163" s="787"/>
      <c r="Q163" s="787"/>
      <c r="R163" s="787"/>
      <c r="S163" s="787"/>
      <c r="T163" s="787"/>
      <c r="U163" s="787"/>
      <c r="V163" s="788"/>
      <c r="W163" s="788"/>
      <c r="X163" s="789"/>
      <c r="Y163" s="792"/>
      <c r="Z163" s="784"/>
      <c r="AA163" s="790">
        <v>24987347</v>
      </c>
      <c r="AB163" s="790">
        <v>1749114.29</v>
      </c>
      <c r="AC163" s="790">
        <v>1749114.29</v>
      </c>
      <c r="AD163" s="790">
        <f>AB163+AC163</f>
        <v>3498228.58</v>
      </c>
      <c r="AE163" s="790">
        <v>1249367.3500000001</v>
      </c>
      <c r="AF163" s="790">
        <f>AD163+AE163</f>
        <v>4747595.93</v>
      </c>
      <c r="AG163" s="790">
        <f>AA163-AF163</f>
        <v>20239751.07</v>
      </c>
      <c r="AH163" s="790">
        <f>AA163-AD163</f>
        <v>21489118.420000002</v>
      </c>
      <c r="AI163" s="790">
        <f>AH163</f>
        <v>21489118.420000002</v>
      </c>
      <c r="AJ163" s="784"/>
      <c r="AK163" s="791"/>
      <c r="AL163" s="783"/>
      <c r="AM163" s="783"/>
      <c r="AN163" s="783"/>
      <c r="AO163" s="783"/>
      <c r="AP163" s="783"/>
      <c r="AQ163" s="783"/>
      <c r="AR163" s="783"/>
      <c r="AS163" s="783"/>
      <c r="AT163" s="620">
        <f t="shared" si="152"/>
        <v>0</v>
      </c>
      <c r="AU163" s="784"/>
      <c r="AV163" s="791"/>
      <c r="AW163" s="2368">
        <f t="shared" si="137"/>
        <v>24987347</v>
      </c>
      <c r="AX163" s="777">
        <f t="shared" si="137"/>
        <v>1749114.29</v>
      </c>
      <c r="AY163" s="777">
        <f t="shared" si="129"/>
        <v>1749114.29</v>
      </c>
      <c r="AZ163" s="777">
        <f t="shared" si="129"/>
        <v>3498228.58</v>
      </c>
      <c r="BA163" s="777">
        <f t="shared" si="130"/>
        <v>1249367.3500000001</v>
      </c>
      <c r="BB163" s="777">
        <f t="shared" si="131"/>
        <v>4747595.93</v>
      </c>
      <c r="BC163" s="777">
        <f t="shared" si="131"/>
        <v>20239751.07</v>
      </c>
      <c r="BD163" s="777">
        <f t="shared" si="132"/>
        <v>21489118.420000002</v>
      </c>
      <c r="BE163" s="960"/>
    </row>
    <row r="164" spans="1:57" s="785" customFormat="1" ht="36.75" customHeight="1" thickBot="1" x14ac:dyDescent="0.3">
      <c r="A164" s="1711"/>
      <c r="B164" s="2091" t="s">
        <v>94</v>
      </c>
      <c r="C164" s="2092" t="s">
        <v>282</v>
      </c>
      <c r="D164" s="2093">
        <v>7081</v>
      </c>
      <c r="E164" s="2094"/>
      <c r="F164" s="2094"/>
      <c r="G164" s="2094"/>
      <c r="H164" s="2094"/>
      <c r="I164" s="2094"/>
      <c r="J164" s="2094"/>
      <c r="K164" s="2095"/>
      <c r="L164" s="2095"/>
      <c r="M164" s="2096"/>
      <c r="N164" s="2097"/>
      <c r="O164" s="2098"/>
      <c r="P164" s="2099"/>
      <c r="Q164" s="2099"/>
      <c r="R164" s="2099"/>
      <c r="S164" s="2099"/>
      <c r="T164" s="2099"/>
      <c r="U164" s="2099"/>
      <c r="V164" s="2100"/>
      <c r="W164" s="2100"/>
      <c r="X164" s="2101"/>
      <c r="Y164" s="2102"/>
      <c r="Z164" s="2103"/>
      <c r="AA164" s="2094">
        <v>11681236</v>
      </c>
      <c r="AB164" s="2094">
        <v>817686.52</v>
      </c>
      <c r="AC164" s="2094">
        <v>817686.52</v>
      </c>
      <c r="AD164" s="2094">
        <f t="shared" ref="AD164" si="153">AB164+AC164</f>
        <v>1635373.04</v>
      </c>
      <c r="AE164" s="2094">
        <v>584061.80000000005</v>
      </c>
      <c r="AF164" s="2094">
        <f t="shared" ref="AF164" si="154">AD164+AE164</f>
        <v>2219434.84</v>
      </c>
      <c r="AG164" s="2095">
        <f t="shared" ref="AG164" si="155">AA164-AF164</f>
        <v>9461801.1600000001</v>
      </c>
      <c r="AH164" s="2095">
        <f t="shared" ref="AH164" si="156">AA164-AD164</f>
        <v>10045862.960000001</v>
      </c>
      <c r="AI164" s="2104">
        <f>AH164</f>
        <v>10045862.960000001</v>
      </c>
      <c r="AJ164" s="2105" t="s">
        <v>292</v>
      </c>
      <c r="AK164" s="2106">
        <v>43646</v>
      </c>
      <c r="AL164" s="621"/>
      <c r="AM164" s="621"/>
      <c r="AN164" s="621"/>
      <c r="AO164" s="621"/>
      <c r="AP164" s="621"/>
      <c r="AQ164" s="621"/>
      <c r="AR164" s="621"/>
      <c r="AS164" s="621"/>
      <c r="AT164" s="620">
        <f t="shared" si="152"/>
        <v>0</v>
      </c>
      <c r="AU164" s="1712"/>
      <c r="AV164" s="2338"/>
      <c r="AW164" s="2368">
        <f t="shared" si="137"/>
        <v>11681236</v>
      </c>
      <c r="AX164" s="777">
        <f t="shared" si="137"/>
        <v>817686.52</v>
      </c>
      <c r="AY164" s="777">
        <f t="shared" si="129"/>
        <v>817686.52</v>
      </c>
      <c r="AZ164" s="777">
        <f t="shared" si="129"/>
        <v>1635373.04</v>
      </c>
      <c r="BA164" s="777">
        <f t="shared" si="130"/>
        <v>584061.80000000005</v>
      </c>
      <c r="BB164" s="777">
        <f t="shared" si="131"/>
        <v>2219434.84</v>
      </c>
      <c r="BC164" s="777">
        <f t="shared" si="131"/>
        <v>9461801.1600000001</v>
      </c>
      <c r="BD164" s="777">
        <f t="shared" si="132"/>
        <v>10045862.960000001</v>
      </c>
      <c r="BE164" s="960"/>
    </row>
    <row r="165" spans="1:57" s="785" customFormat="1" ht="36.75" customHeight="1" thickBot="1" x14ac:dyDescent="0.3">
      <c r="A165" s="2288"/>
      <c r="B165" s="2107" t="s">
        <v>362</v>
      </c>
      <c r="C165" s="2108" t="s">
        <v>363</v>
      </c>
      <c r="D165" s="2109" t="s">
        <v>336</v>
      </c>
      <c r="E165" s="1713"/>
      <c r="F165" s="1713"/>
      <c r="G165" s="1713"/>
      <c r="H165" s="1713"/>
      <c r="I165" s="1713"/>
      <c r="J165" s="1713"/>
      <c r="K165" s="1714"/>
      <c r="L165" s="1714"/>
      <c r="M165" s="1715"/>
      <c r="N165" s="1716"/>
      <c r="O165" s="1717"/>
      <c r="P165" s="1718"/>
      <c r="Q165" s="1718"/>
      <c r="R165" s="1718"/>
      <c r="S165" s="1718"/>
      <c r="T165" s="1718"/>
      <c r="U165" s="1718"/>
      <c r="V165" s="1719"/>
      <c r="W165" s="1719"/>
      <c r="X165" s="1720"/>
      <c r="Y165" s="1721"/>
      <c r="Z165" s="2110"/>
      <c r="AA165" s="2111"/>
      <c r="AB165" s="1713"/>
      <c r="AC165" s="1713"/>
      <c r="AD165" s="1713"/>
      <c r="AE165" s="1713"/>
      <c r="AF165" s="1713"/>
      <c r="AG165" s="1714"/>
      <c r="AH165" s="1714"/>
      <c r="AI165" s="2112"/>
      <c r="AJ165" s="1722"/>
      <c r="AK165" s="1723"/>
      <c r="AL165" s="621">
        <v>6272429</v>
      </c>
      <c r="AM165" s="621">
        <v>470432</v>
      </c>
      <c r="AN165" s="621">
        <v>313622</v>
      </c>
      <c r="AO165" s="621">
        <f t="shared" ref="AO165" si="157">AM165+AN165</f>
        <v>784054</v>
      </c>
      <c r="AP165" s="621">
        <v>313622</v>
      </c>
      <c r="AQ165" s="621">
        <f t="shared" ref="AQ165" si="158">AO165+AP165</f>
        <v>1097676</v>
      </c>
      <c r="AR165" s="621">
        <f t="shared" ref="AR165" si="159">AL165-AQ165</f>
        <v>5174753</v>
      </c>
      <c r="AS165" s="621">
        <f t="shared" ref="AS165" si="160">AL165-AO165</f>
        <v>5488375</v>
      </c>
      <c r="AT165" s="620">
        <f t="shared" si="152"/>
        <v>5488375</v>
      </c>
      <c r="AU165" s="1724">
        <v>9966219</v>
      </c>
      <c r="AV165" s="2338">
        <v>43893</v>
      </c>
      <c r="AW165" s="2368">
        <f t="shared" si="137"/>
        <v>6272429</v>
      </c>
      <c r="AX165" s="777">
        <f t="shared" si="137"/>
        <v>470432</v>
      </c>
      <c r="AY165" s="777">
        <f t="shared" si="129"/>
        <v>313622</v>
      </c>
      <c r="AZ165" s="777">
        <f t="shared" si="129"/>
        <v>784054</v>
      </c>
      <c r="BA165" s="777">
        <f t="shared" si="130"/>
        <v>313622</v>
      </c>
      <c r="BB165" s="777">
        <f t="shared" si="131"/>
        <v>1097676</v>
      </c>
      <c r="BC165" s="777">
        <f t="shared" si="131"/>
        <v>5174753</v>
      </c>
      <c r="BD165" s="777">
        <f t="shared" si="132"/>
        <v>5488375</v>
      </c>
      <c r="BE165" s="2113"/>
    </row>
    <row r="166" spans="1:57" s="251" customFormat="1" ht="33.75" customHeight="1" thickBot="1" x14ac:dyDescent="0.3">
      <c r="A166" s="2114">
        <v>32</v>
      </c>
      <c r="B166" s="253" t="s">
        <v>94</v>
      </c>
      <c r="C166" s="254" t="s">
        <v>182</v>
      </c>
      <c r="D166" s="255">
        <v>7041</v>
      </c>
      <c r="E166" s="256"/>
      <c r="F166" s="256"/>
      <c r="G166" s="256"/>
      <c r="H166" s="256"/>
      <c r="I166" s="256"/>
      <c r="J166" s="256"/>
      <c r="K166" s="257"/>
      <c r="L166" s="257"/>
      <c r="M166" s="258"/>
      <c r="N166" s="259"/>
      <c r="O166" s="260"/>
      <c r="P166" s="261"/>
      <c r="Q166" s="261"/>
      <c r="R166" s="261"/>
      <c r="S166" s="261"/>
      <c r="T166" s="261"/>
      <c r="U166" s="261"/>
      <c r="V166" s="262"/>
      <c r="W166" s="262"/>
      <c r="X166" s="263"/>
      <c r="Y166" s="264"/>
      <c r="Z166" s="265"/>
      <c r="AA166" s="270">
        <v>8064232</v>
      </c>
      <c r="AB166" s="261">
        <v>564496.24</v>
      </c>
      <c r="AC166" s="261">
        <v>564496.24</v>
      </c>
      <c r="AD166" s="261">
        <f t="shared" ref="AD166:AD171" si="161">AB166+AC166</f>
        <v>1128992.48</v>
      </c>
      <c r="AE166" s="261">
        <v>403211.6</v>
      </c>
      <c r="AF166" s="261">
        <f t="shared" ref="AF166:AF171" si="162">AD166+AE166</f>
        <v>1532204.08</v>
      </c>
      <c r="AG166" s="262">
        <f t="shared" ref="AG166:AG171" si="163">AA166-AF166</f>
        <v>6532027.9199999999</v>
      </c>
      <c r="AH166" s="267">
        <f t="shared" ref="AH166:AH171" si="164">AA166-AD166</f>
        <v>6935239.5199999996</v>
      </c>
      <c r="AI166" s="268">
        <f t="shared" ref="AI166:AI171" si="165">AH166</f>
        <v>6935239.5199999996</v>
      </c>
      <c r="AJ166" s="264">
        <v>263793</v>
      </c>
      <c r="AK166" s="265">
        <v>43506</v>
      </c>
      <c r="AL166" s="273"/>
      <c r="AM166" s="273"/>
      <c r="AN166" s="273"/>
      <c r="AO166" s="273"/>
      <c r="AP166" s="273"/>
      <c r="AQ166" s="273"/>
      <c r="AR166" s="273"/>
      <c r="AS166" s="273"/>
      <c r="AT166" s="1234">
        <f t="shared" si="152"/>
        <v>0</v>
      </c>
      <c r="AU166" s="252"/>
      <c r="AV166" s="272"/>
      <c r="AW166" s="2366">
        <f t="shared" si="137"/>
        <v>8064232</v>
      </c>
      <c r="AX166" s="266">
        <f t="shared" si="137"/>
        <v>564496.24</v>
      </c>
      <c r="AY166" s="266">
        <f t="shared" si="129"/>
        <v>564496.24</v>
      </c>
      <c r="AZ166" s="266">
        <f t="shared" si="129"/>
        <v>1128992.48</v>
      </c>
      <c r="BA166" s="266">
        <f t="shared" si="130"/>
        <v>403211.6</v>
      </c>
      <c r="BB166" s="266">
        <f t="shared" si="131"/>
        <v>1532204.08</v>
      </c>
      <c r="BC166" s="266">
        <f t="shared" si="131"/>
        <v>6532027.9199999999</v>
      </c>
      <c r="BD166" s="266">
        <f t="shared" si="132"/>
        <v>6935239.5199999996</v>
      </c>
      <c r="BE166" s="1264">
        <f>BD166+BD167+BD168</f>
        <v>29541391.299999997</v>
      </c>
    </row>
    <row r="167" spans="1:57" s="251" customFormat="1" ht="48.75" customHeight="1" thickBot="1" x14ac:dyDescent="0.3">
      <c r="A167" s="2025"/>
      <c r="B167" s="277" t="s">
        <v>94</v>
      </c>
      <c r="C167" s="271" t="s">
        <v>224</v>
      </c>
      <c r="D167" s="240">
        <v>7041</v>
      </c>
      <c r="E167" s="241"/>
      <c r="F167" s="241"/>
      <c r="G167" s="241"/>
      <c r="H167" s="241"/>
      <c r="I167" s="241"/>
      <c r="J167" s="241"/>
      <c r="K167" s="242"/>
      <c r="L167" s="242"/>
      <c r="M167" s="243"/>
      <c r="N167" s="244"/>
      <c r="O167" s="245"/>
      <c r="P167" s="246"/>
      <c r="Q167" s="246"/>
      <c r="R167" s="246"/>
      <c r="S167" s="246"/>
      <c r="T167" s="246"/>
      <c r="U167" s="246"/>
      <c r="V167" s="247"/>
      <c r="W167" s="247"/>
      <c r="X167" s="248"/>
      <c r="Y167" s="249"/>
      <c r="Z167" s="250"/>
      <c r="AA167" s="274">
        <v>15079860</v>
      </c>
      <c r="AB167" s="246">
        <v>1055590.2</v>
      </c>
      <c r="AC167" s="246">
        <v>1055590.2</v>
      </c>
      <c r="AD167" s="246">
        <f t="shared" si="161"/>
        <v>2111180.4</v>
      </c>
      <c r="AE167" s="246">
        <v>753993</v>
      </c>
      <c r="AF167" s="246">
        <f t="shared" si="162"/>
        <v>2865173.4</v>
      </c>
      <c r="AG167" s="247">
        <f t="shared" si="163"/>
        <v>12214686.6</v>
      </c>
      <c r="AH167" s="275">
        <f t="shared" si="164"/>
        <v>12968679.6</v>
      </c>
      <c r="AI167" s="276">
        <f t="shared" si="165"/>
        <v>12968679.6</v>
      </c>
      <c r="AJ167" s="249"/>
      <c r="AK167" s="272"/>
      <c r="AL167" s="273"/>
      <c r="AM167" s="273"/>
      <c r="AN167" s="273"/>
      <c r="AO167" s="273"/>
      <c r="AP167" s="273"/>
      <c r="AQ167" s="273"/>
      <c r="AR167" s="273"/>
      <c r="AS167" s="273"/>
      <c r="AT167" s="1234">
        <f t="shared" si="152"/>
        <v>0</v>
      </c>
      <c r="AU167" s="252"/>
      <c r="AV167" s="272"/>
      <c r="AW167" s="2366">
        <f t="shared" si="137"/>
        <v>15079860</v>
      </c>
      <c r="AX167" s="266">
        <f t="shared" si="137"/>
        <v>1055590.2</v>
      </c>
      <c r="AY167" s="266">
        <f t="shared" si="129"/>
        <v>1055590.2</v>
      </c>
      <c r="AZ167" s="266">
        <f t="shared" si="129"/>
        <v>2111180.4</v>
      </c>
      <c r="BA167" s="266">
        <f t="shared" si="130"/>
        <v>753993</v>
      </c>
      <c r="BB167" s="266">
        <f t="shared" si="131"/>
        <v>2865173.4</v>
      </c>
      <c r="BC167" s="266">
        <f t="shared" si="131"/>
        <v>12214686.6</v>
      </c>
      <c r="BD167" s="266">
        <f t="shared" si="132"/>
        <v>12968679.6</v>
      </c>
      <c r="BE167" s="1236"/>
    </row>
    <row r="168" spans="1:57" s="251" customFormat="1" ht="33.75" customHeight="1" thickBot="1" x14ac:dyDescent="0.3">
      <c r="A168" s="2028"/>
      <c r="B168" s="295" t="s">
        <v>94</v>
      </c>
      <c r="C168" s="279" t="s">
        <v>274</v>
      </c>
      <c r="D168" s="280">
        <v>7041</v>
      </c>
      <c r="E168" s="281"/>
      <c r="F168" s="281"/>
      <c r="G168" s="281"/>
      <c r="H168" s="281"/>
      <c r="I168" s="281"/>
      <c r="J168" s="281"/>
      <c r="K168" s="282"/>
      <c r="L168" s="282"/>
      <c r="M168" s="283"/>
      <c r="N168" s="284"/>
      <c r="O168" s="285"/>
      <c r="P168" s="286"/>
      <c r="Q168" s="286"/>
      <c r="R168" s="286"/>
      <c r="S168" s="286"/>
      <c r="T168" s="286"/>
      <c r="U168" s="286"/>
      <c r="V168" s="287"/>
      <c r="W168" s="287"/>
      <c r="X168" s="288"/>
      <c r="Y168" s="289"/>
      <c r="Z168" s="290"/>
      <c r="AA168" s="294">
        <v>11206363</v>
      </c>
      <c r="AB168" s="286">
        <v>784445.41</v>
      </c>
      <c r="AC168" s="286">
        <v>784445.41</v>
      </c>
      <c r="AD168" s="286">
        <f t="shared" si="161"/>
        <v>1568890.82</v>
      </c>
      <c r="AE168" s="286">
        <v>560318.15</v>
      </c>
      <c r="AF168" s="286">
        <f t="shared" si="162"/>
        <v>2129208.9700000002</v>
      </c>
      <c r="AG168" s="287">
        <f t="shared" si="163"/>
        <v>9077154.0299999993</v>
      </c>
      <c r="AH168" s="292">
        <f t="shared" si="164"/>
        <v>9637472.1799999997</v>
      </c>
      <c r="AI168" s="293">
        <f t="shared" si="165"/>
        <v>9637472.1799999997</v>
      </c>
      <c r="AJ168" s="289">
        <v>9965936</v>
      </c>
      <c r="AK168" s="291" t="s">
        <v>270</v>
      </c>
      <c r="AL168" s="273"/>
      <c r="AM168" s="273"/>
      <c r="AN168" s="273"/>
      <c r="AO168" s="273"/>
      <c r="AP168" s="273"/>
      <c r="AQ168" s="273"/>
      <c r="AR168" s="273"/>
      <c r="AS168" s="273"/>
      <c r="AT168" s="1234">
        <f t="shared" si="152"/>
        <v>0</v>
      </c>
      <c r="AU168" s="252"/>
      <c r="AV168" s="272"/>
      <c r="AW168" s="2366">
        <f t="shared" si="137"/>
        <v>11206363</v>
      </c>
      <c r="AX168" s="266">
        <f t="shared" si="137"/>
        <v>784445.41</v>
      </c>
      <c r="AY168" s="266">
        <f t="shared" si="129"/>
        <v>784445.41</v>
      </c>
      <c r="AZ168" s="266">
        <f t="shared" si="129"/>
        <v>1568890.82</v>
      </c>
      <c r="BA168" s="266">
        <f t="shared" si="130"/>
        <v>560318.15</v>
      </c>
      <c r="BB168" s="266">
        <f t="shared" si="131"/>
        <v>2129208.9700000002</v>
      </c>
      <c r="BC168" s="266">
        <f t="shared" si="131"/>
        <v>9077154.0299999993</v>
      </c>
      <c r="BD168" s="266">
        <f t="shared" si="132"/>
        <v>9637472.1799999997</v>
      </c>
      <c r="BE168" s="1253"/>
    </row>
    <row r="169" spans="1:57" s="634" customFormat="1" ht="42.75" customHeight="1" thickBot="1" x14ac:dyDescent="0.3">
      <c r="A169" s="937">
        <v>33</v>
      </c>
      <c r="B169" s="2115" t="s">
        <v>94</v>
      </c>
      <c r="C169" s="837" t="s">
        <v>241</v>
      </c>
      <c r="D169" s="838">
        <v>7041</v>
      </c>
      <c r="E169" s="839"/>
      <c r="F169" s="839"/>
      <c r="G169" s="839"/>
      <c r="H169" s="839"/>
      <c r="I169" s="839"/>
      <c r="J169" s="839"/>
      <c r="K169" s="840"/>
      <c r="L169" s="840"/>
      <c r="M169" s="841"/>
      <c r="N169" s="842"/>
      <c r="O169" s="843"/>
      <c r="P169" s="844"/>
      <c r="Q169" s="844"/>
      <c r="R169" s="844"/>
      <c r="S169" s="844"/>
      <c r="T169" s="844"/>
      <c r="U169" s="844"/>
      <c r="V169" s="845"/>
      <c r="W169" s="845"/>
      <c r="X169" s="846"/>
      <c r="Y169" s="847"/>
      <c r="Z169" s="1949"/>
      <c r="AA169" s="844">
        <v>14883526</v>
      </c>
      <c r="AB169" s="844">
        <v>1041846.82</v>
      </c>
      <c r="AC169" s="844">
        <v>1041846.82</v>
      </c>
      <c r="AD169" s="844">
        <f t="shared" si="161"/>
        <v>2083693.64</v>
      </c>
      <c r="AE169" s="844">
        <v>744176.3</v>
      </c>
      <c r="AF169" s="844">
        <f t="shared" si="162"/>
        <v>2827869.94</v>
      </c>
      <c r="AG169" s="845">
        <f t="shared" si="163"/>
        <v>12055656.060000001</v>
      </c>
      <c r="AH169" s="849">
        <f t="shared" si="164"/>
        <v>12799832.359999999</v>
      </c>
      <c r="AI169" s="850">
        <f t="shared" si="165"/>
        <v>12799832.359999999</v>
      </c>
      <c r="AJ169" s="847">
        <v>9965753</v>
      </c>
      <c r="AK169" s="848">
        <v>43565</v>
      </c>
      <c r="AL169" s="237"/>
      <c r="AM169" s="237"/>
      <c r="AN169" s="237"/>
      <c r="AO169" s="237"/>
      <c r="AP169" s="237"/>
      <c r="AQ169" s="237"/>
      <c r="AR169" s="237"/>
      <c r="AS169" s="237"/>
      <c r="AT169" s="632">
        <f t="shared" si="152"/>
        <v>0</v>
      </c>
      <c r="AU169" s="633"/>
      <c r="AV169" s="635"/>
      <c r="AW169" s="2364">
        <f t="shared" si="137"/>
        <v>14883526</v>
      </c>
      <c r="AX169" s="851">
        <f t="shared" si="137"/>
        <v>1041846.82</v>
      </c>
      <c r="AY169" s="851">
        <f t="shared" si="129"/>
        <v>1041846.82</v>
      </c>
      <c r="AZ169" s="851">
        <f t="shared" si="129"/>
        <v>2083693.64</v>
      </c>
      <c r="BA169" s="851">
        <f t="shared" si="130"/>
        <v>744176.3</v>
      </c>
      <c r="BB169" s="851">
        <f t="shared" si="131"/>
        <v>2827869.94</v>
      </c>
      <c r="BC169" s="851">
        <f t="shared" si="131"/>
        <v>12055656.060000001</v>
      </c>
      <c r="BD169" s="851">
        <f t="shared" si="132"/>
        <v>12799832.359999999</v>
      </c>
      <c r="BE169" s="970">
        <f>BD169+BD170+BD171+BD172</f>
        <v>32062198.16</v>
      </c>
    </row>
    <row r="170" spans="1:57" s="634" customFormat="1" ht="47.25" customHeight="1" thickBot="1" x14ac:dyDescent="0.3">
      <c r="A170" s="938"/>
      <c r="B170" s="2116" t="s">
        <v>94</v>
      </c>
      <c r="C170" s="1519" t="s">
        <v>256</v>
      </c>
      <c r="D170" s="1415">
        <v>7041</v>
      </c>
      <c r="E170" s="348"/>
      <c r="F170" s="348"/>
      <c r="G170" s="348"/>
      <c r="H170" s="348"/>
      <c r="I170" s="348"/>
      <c r="J170" s="348"/>
      <c r="K170" s="1416"/>
      <c r="L170" s="1416"/>
      <c r="M170" s="1417"/>
      <c r="N170" s="1418"/>
      <c r="O170" s="1419"/>
      <c r="P170" s="855"/>
      <c r="Q170" s="855"/>
      <c r="R170" s="855"/>
      <c r="S170" s="855"/>
      <c r="T170" s="855"/>
      <c r="U170" s="855"/>
      <c r="V170" s="1420"/>
      <c r="W170" s="1420"/>
      <c r="X170" s="1520"/>
      <c r="Y170" s="1422"/>
      <c r="Z170" s="633"/>
      <c r="AA170" s="855">
        <v>10190150</v>
      </c>
      <c r="AB170" s="855">
        <v>713310.5</v>
      </c>
      <c r="AC170" s="855">
        <v>713210.5</v>
      </c>
      <c r="AD170" s="855">
        <f t="shared" si="161"/>
        <v>1426521</v>
      </c>
      <c r="AE170" s="855">
        <v>509507.5</v>
      </c>
      <c r="AF170" s="855">
        <f t="shared" si="162"/>
        <v>1936028.5</v>
      </c>
      <c r="AG170" s="1420">
        <f t="shared" si="163"/>
        <v>8254121.5</v>
      </c>
      <c r="AH170" s="2016">
        <f t="shared" si="164"/>
        <v>8763629</v>
      </c>
      <c r="AI170" s="2017">
        <f t="shared" si="165"/>
        <v>8763629</v>
      </c>
      <c r="AJ170" s="1422">
        <v>9965842</v>
      </c>
      <c r="AK170" s="635" t="s">
        <v>257</v>
      </c>
      <c r="AL170" s="237"/>
      <c r="AM170" s="237"/>
      <c r="AN170" s="237"/>
      <c r="AO170" s="237"/>
      <c r="AP170" s="237"/>
      <c r="AQ170" s="237"/>
      <c r="AR170" s="237"/>
      <c r="AS170" s="237"/>
      <c r="AT170" s="632">
        <f t="shared" si="152"/>
        <v>0</v>
      </c>
      <c r="AU170" s="633"/>
      <c r="AV170" s="635"/>
      <c r="AW170" s="2364">
        <f t="shared" si="137"/>
        <v>10190150</v>
      </c>
      <c r="AX170" s="851">
        <f t="shared" si="137"/>
        <v>713310.5</v>
      </c>
      <c r="AY170" s="851">
        <f t="shared" si="129"/>
        <v>713210.5</v>
      </c>
      <c r="AZ170" s="851">
        <f t="shared" si="129"/>
        <v>1426521</v>
      </c>
      <c r="BA170" s="851">
        <f t="shared" si="130"/>
        <v>509507.5</v>
      </c>
      <c r="BB170" s="851">
        <f t="shared" si="131"/>
        <v>1936028.5</v>
      </c>
      <c r="BC170" s="851">
        <f t="shared" si="131"/>
        <v>8254121.5</v>
      </c>
      <c r="BD170" s="851">
        <f t="shared" si="132"/>
        <v>8763629</v>
      </c>
      <c r="BE170" s="971"/>
    </row>
    <row r="171" spans="1:57" s="634" customFormat="1" ht="44.25" customHeight="1" thickBot="1" x14ac:dyDescent="0.3">
      <c r="A171" s="938"/>
      <c r="B171" s="2117" t="s">
        <v>94</v>
      </c>
      <c r="C171" s="1522" t="s">
        <v>281</v>
      </c>
      <c r="D171" s="1523">
        <v>7041</v>
      </c>
      <c r="E171" s="1086"/>
      <c r="F171" s="1086"/>
      <c r="G171" s="1086"/>
      <c r="H171" s="1086"/>
      <c r="I171" s="1086"/>
      <c r="J171" s="1086"/>
      <c r="K171" s="1524"/>
      <c r="L171" s="1524"/>
      <c r="M171" s="1525"/>
      <c r="N171" s="1526"/>
      <c r="O171" s="1527"/>
      <c r="P171" s="871"/>
      <c r="Q171" s="871"/>
      <c r="R171" s="871"/>
      <c r="S171" s="871"/>
      <c r="T171" s="871"/>
      <c r="U171" s="871"/>
      <c r="V171" s="1528"/>
      <c r="W171" s="1528"/>
      <c r="X171" s="1529"/>
      <c r="Y171" s="1530"/>
      <c r="Z171" s="1531"/>
      <c r="AA171" s="1086">
        <v>3836480</v>
      </c>
      <c r="AB171" s="1086">
        <v>268553.59999999998</v>
      </c>
      <c r="AC171" s="1086">
        <v>268553.59999999998</v>
      </c>
      <c r="AD171" s="1086">
        <f t="shared" si="161"/>
        <v>537107.19999999995</v>
      </c>
      <c r="AE171" s="1086">
        <v>191824</v>
      </c>
      <c r="AF171" s="1086">
        <f t="shared" si="162"/>
        <v>728931.2</v>
      </c>
      <c r="AG171" s="1524">
        <f t="shared" si="163"/>
        <v>3107548.8</v>
      </c>
      <c r="AH171" s="1524">
        <f t="shared" si="164"/>
        <v>3299372.8</v>
      </c>
      <c r="AI171" s="2023">
        <f t="shared" si="165"/>
        <v>3299372.8</v>
      </c>
      <c r="AJ171" s="2118" t="s">
        <v>293</v>
      </c>
      <c r="AK171" s="2119">
        <v>43646</v>
      </c>
      <c r="AL171" s="348"/>
      <c r="AM171" s="348"/>
      <c r="AN171" s="348"/>
      <c r="AO171" s="348"/>
      <c r="AP171" s="348"/>
      <c r="AQ171" s="348"/>
      <c r="AR171" s="348"/>
      <c r="AS171" s="348"/>
      <c r="AT171" s="632">
        <f t="shared" si="152"/>
        <v>0</v>
      </c>
      <c r="AU171" s="238"/>
      <c r="AV171" s="2333"/>
      <c r="AW171" s="2364">
        <f t="shared" si="137"/>
        <v>3836480</v>
      </c>
      <c r="AX171" s="851">
        <f t="shared" si="137"/>
        <v>268553.59999999998</v>
      </c>
      <c r="AY171" s="851">
        <f t="shared" si="129"/>
        <v>268553.59999999998</v>
      </c>
      <c r="AZ171" s="851">
        <f t="shared" si="129"/>
        <v>537107.19999999995</v>
      </c>
      <c r="BA171" s="851">
        <f t="shared" si="130"/>
        <v>191824</v>
      </c>
      <c r="BB171" s="851">
        <f t="shared" si="131"/>
        <v>728931.2</v>
      </c>
      <c r="BC171" s="851">
        <f t="shared" si="131"/>
        <v>3107548.8</v>
      </c>
      <c r="BD171" s="851">
        <f t="shared" si="132"/>
        <v>3299372.8</v>
      </c>
      <c r="BE171" s="971"/>
    </row>
    <row r="172" spans="1:57" s="634" customFormat="1" ht="44.25" customHeight="1" thickBot="1" x14ac:dyDescent="0.3">
      <c r="A172" s="939"/>
      <c r="B172" s="876" t="s">
        <v>364</v>
      </c>
      <c r="C172" s="877" t="s">
        <v>365</v>
      </c>
      <c r="D172" s="239" t="s">
        <v>321</v>
      </c>
      <c r="E172" s="343"/>
      <c r="F172" s="343"/>
      <c r="G172" s="343"/>
      <c r="H172" s="343"/>
      <c r="I172" s="343"/>
      <c r="J172" s="343"/>
      <c r="K172" s="344"/>
      <c r="L172" s="344"/>
      <c r="M172" s="878"/>
      <c r="N172" s="879"/>
      <c r="O172" s="880"/>
      <c r="P172" s="881"/>
      <c r="Q172" s="881"/>
      <c r="R172" s="881"/>
      <c r="S172" s="881"/>
      <c r="T172" s="881"/>
      <c r="U172" s="881"/>
      <c r="V172" s="882"/>
      <c r="W172" s="882"/>
      <c r="X172" s="636"/>
      <c r="Y172" s="883"/>
      <c r="Z172" s="884"/>
      <c r="AA172" s="343"/>
      <c r="AB172" s="343"/>
      <c r="AC172" s="343"/>
      <c r="AD172" s="343"/>
      <c r="AE172" s="343"/>
      <c r="AF172" s="343"/>
      <c r="AG172" s="344"/>
      <c r="AH172" s="344"/>
      <c r="AI172" s="886"/>
      <c r="AJ172" s="2120"/>
      <c r="AK172" s="2121"/>
      <c r="AL172" s="348">
        <v>8227845</v>
      </c>
      <c r="AM172" s="348">
        <v>617088</v>
      </c>
      <c r="AN172" s="348">
        <v>411393</v>
      </c>
      <c r="AO172" s="348">
        <f t="shared" ref="AO172" si="166">AM172+AN172</f>
        <v>1028481</v>
      </c>
      <c r="AP172" s="348">
        <v>411393</v>
      </c>
      <c r="AQ172" s="348">
        <f t="shared" ref="AQ172" si="167">AO172+AP172</f>
        <v>1439874</v>
      </c>
      <c r="AR172" s="348">
        <f t="shared" ref="AR172" si="168">AL172-AQ172</f>
        <v>6787971</v>
      </c>
      <c r="AS172" s="348">
        <f t="shared" ref="AS172" si="169">AL172-AO172</f>
        <v>7199364</v>
      </c>
      <c r="AT172" s="632">
        <f t="shared" si="152"/>
        <v>7199364</v>
      </c>
      <c r="AU172" s="887">
        <v>9966218</v>
      </c>
      <c r="AV172" s="2333">
        <v>43893</v>
      </c>
      <c r="AW172" s="2364">
        <f t="shared" si="137"/>
        <v>8227845</v>
      </c>
      <c r="AX172" s="851">
        <f t="shared" si="137"/>
        <v>617088</v>
      </c>
      <c r="AY172" s="851">
        <f t="shared" si="129"/>
        <v>411393</v>
      </c>
      <c r="AZ172" s="851">
        <f t="shared" si="129"/>
        <v>1028481</v>
      </c>
      <c r="BA172" s="851">
        <f t="shared" si="130"/>
        <v>411393</v>
      </c>
      <c r="BB172" s="851">
        <f t="shared" si="131"/>
        <v>1439874</v>
      </c>
      <c r="BC172" s="851">
        <f t="shared" si="131"/>
        <v>6787971</v>
      </c>
      <c r="BD172" s="851">
        <f t="shared" si="132"/>
        <v>7199364</v>
      </c>
      <c r="BE172" s="972"/>
    </row>
    <row r="173" spans="1:57" s="315" customFormat="1" ht="33.75" customHeight="1" thickBot="1" x14ac:dyDescent="0.3">
      <c r="A173" s="2137">
        <v>34</v>
      </c>
      <c r="B173" s="800" t="s">
        <v>194</v>
      </c>
      <c r="C173" s="801" t="s">
        <v>195</v>
      </c>
      <c r="D173" s="802">
        <v>7041</v>
      </c>
      <c r="E173" s="803"/>
      <c r="F173" s="803"/>
      <c r="G173" s="803"/>
      <c r="H173" s="803"/>
      <c r="I173" s="803"/>
      <c r="J173" s="803"/>
      <c r="K173" s="804"/>
      <c r="L173" s="804"/>
      <c r="M173" s="805"/>
      <c r="N173" s="806"/>
      <c r="O173" s="807"/>
      <c r="P173" s="408"/>
      <c r="Q173" s="408"/>
      <c r="R173" s="408"/>
      <c r="S173" s="408"/>
      <c r="T173" s="408"/>
      <c r="U173" s="408"/>
      <c r="V173" s="409"/>
      <c r="W173" s="409"/>
      <c r="X173" s="808"/>
      <c r="Y173" s="809"/>
      <c r="Z173" s="411"/>
      <c r="AA173" s="2138">
        <v>19766138</v>
      </c>
      <c r="AB173" s="408">
        <v>1383629.66</v>
      </c>
      <c r="AC173" s="408">
        <v>1383629.66</v>
      </c>
      <c r="AD173" s="408">
        <f>AB173+AC173</f>
        <v>2767259.32</v>
      </c>
      <c r="AE173" s="408">
        <v>988306.9</v>
      </c>
      <c r="AF173" s="408">
        <f>AD173+AE173</f>
        <v>3755566.2199999997</v>
      </c>
      <c r="AG173" s="409">
        <f>AA173-AF173</f>
        <v>16010571.780000001</v>
      </c>
      <c r="AH173" s="2139">
        <f>AA173-AD173</f>
        <v>16998878.68</v>
      </c>
      <c r="AI173" s="2140">
        <f>AH173</f>
        <v>16998878.68</v>
      </c>
      <c r="AJ173" s="809">
        <v>8865123</v>
      </c>
      <c r="AK173" s="411">
        <v>43521</v>
      </c>
      <c r="AL173" s="349"/>
      <c r="AM173" s="349"/>
      <c r="AN173" s="349"/>
      <c r="AO173" s="349"/>
      <c r="AP173" s="349"/>
      <c r="AQ173" s="349"/>
      <c r="AR173" s="349"/>
      <c r="AS173" s="349"/>
      <c r="AT173" s="412">
        <f t="shared" si="152"/>
        <v>0</v>
      </c>
      <c r="AU173" s="313"/>
      <c r="AV173" s="332"/>
      <c r="AW173" s="2362">
        <f t="shared" si="137"/>
        <v>19766138</v>
      </c>
      <c r="AX173" s="406">
        <f t="shared" si="137"/>
        <v>1383629.66</v>
      </c>
      <c r="AY173" s="406">
        <f t="shared" si="129"/>
        <v>1383629.66</v>
      </c>
      <c r="AZ173" s="406">
        <f t="shared" si="129"/>
        <v>2767259.32</v>
      </c>
      <c r="BA173" s="406">
        <f t="shared" si="130"/>
        <v>988306.9</v>
      </c>
      <c r="BB173" s="406">
        <f t="shared" si="131"/>
        <v>3755566.2199999997</v>
      </c>
      <c r="BC173" s="406">
        <f t="shared" si="131"/>
        <v>16010571.780000001</v>
      </c>
      <c r="BD173" s="406">
        <f t="shared" si="132"/>
        <v>16998878.68</v>
      </c>
      <c r="BE173" s="963">
        <f>BD173+BD174+BD175</f>
        <v>43144644.259999998</v>
      </c>
    </row>
    <row r="174" spans="1:57" s="315" customFormat="1" ht="33.75" customHeight="1" thickBot="1" x14ac:dyDescent="0.3">
      <c r="A174" s="2141"/>
      <c r="B174" s="810" t="s">
        <v>194</v>
      </c>
      <c r="C174" s="2142" t="s">
        <v>246</v>
      </c>
      <c r="D174" s="707">
        <v>7041</v>
      </c>
      <c r="E174" s="708"/>
      <c r="F174" s="708"/>
      <c r="G174" s="708"/>
      <c r="H174" s="708"/>
      <c r="I174" s="708"/>
      <c r="J174" s="708"/>
      <c r="K174" s="709"/>
      <c r="L174" s="709"/>
      <c r="M174" s="710"/>
      <c r="N174" s="711"/>
      <c r="O174" s="712"/>
      <c r="P174" s="713"/>
      <c r="Q174" s="713"/>
      <c r="R174" s="713"/>
      <c r="S174" s="713"/>
      <c r="T174" s="713"/>
      <c r="U174" s="713"/>
      <c r="V174" s="714"/>
      <c r="W174" s="714"/>
      <c r="X174" s="715"/>
      <c r="Y174" s="716"/>
      <c r="Z174" s="719"/>
      <c r="AA174" s="2143">
        <v>14918906</v>
      </c>
      <c r="AB174" s="713">
        <v>1044323.42</v>
      </c>
      <c r="AC174" s="713">
        <v>1044323.42</v>
      </c>
      <c r="AD174" s="713">
        <f>AB174+AC174</f>
        <v>2088646.84</v>
      </c>
      <c r="AE174" s="713">
        <v>745945.3</v>
      </c>
      <c r="AF174" s="713">
        <f>AD174+AE174</f>
        <v>2834592.14</v>
      </c>
      <c r="AG174" s="714">
        <f>AA174-AF174</f>
        <v>12084313.859999999</v>
      </c>
      <c r="AH174" s="2144">
        <f>AA174-AD174</f>
        <v>12830259.16</v>
      </c>
      <c r="AI174" s="2145">
        <f>AH174</f>
        <v>12830259.16</v>
      </c>
      <c r="AJ174" s="716">
        <v>9965819</v>
      </c>
      <c r="AK174" s="332" t="s">
        <v>247</v>
      </c>
      <c r="AL174" s="349"/>
      <c r="AM174" s="349"/>
      <c r="AN174" s="349"/>
      <c r="AO174" s="349"/>
      <c r="AP174" s="349"/>
      <c r="AQ174" s="349"/>
      <c r="AR174" s="349"/>
      <c r="AS174" s="349"/>
      <c r="AT174" s="412">
        <f t="shared" si="152"/>
        <v>0</v>
      </c>
      <c r="AU174" s="313"/>
      <c r="AV174" s="332"/>
      <c r="AW174" s="2362">
        <f t="shared" si="137"/>
        <v>14918906</v>
      </c>
      <c r="AX174" s="406">
        <f t="shared" si="137"/>
        <v>1044323.42</v>
      </c>
      <c r="AY174" s="406">
        <f t="shared" si="129"/>
        <v>1044323.42</v>
      </c>
      <c r="AZ174" s="406">
        <f t="shared" si="129"/>
        <v>2088646.84</v>
      </c>
      <c r="BA174" s="406">
        <f t="shared" si="130"/>
        <v>745945.3</v>
      </c>
      <c r="BB174" s="406">
        <f t="shared" si="131"/>
        <v>2834592.14</v>
      </c>
      <c r="BC174" s="406">
        <f t="shared" si="131"/>
        <v>12084313.859999999</v>
      </c>
      <c r="BD174" s="406">
        <f t="shared" si="132"/>
        <v>12830259.16</v>
      </c>
      <c r="BE174" s="964"/>
    </row>
    <row r="175" spans="1:57" s="315" customFormat="1" ht="33.75" customHeight="1" thickBot="1" x14ac:dyDescent="0.3">
      <c r="A175" s="2146"/>
      <c r="B175" s="2147" t="s">
        <v>194</v>
      </c>
      <c r="C175" s="2148" t="s">
        <v>278</v>
      </c>
      <c r="D175" s="2149">
        <v>7041</v>
      </c>
      <c r="E175" s="2150"/>
      <c r="F175" s="2150"/>
      <c r="G175" s="2150"/>
      <c r="H175" s="2150"/>
      <c r="I175" s="2150"/>
      <c r="J175" s="2150"/>
      <c r="K175" s="2151"/>
      <c r="L175" s="2151"/>
      <c r="M175" s="2152"/>
      <c r="N175" s="2153"/>
      <c r="O175" s="2154"/>
      <c r="P175" s="2155"/>
      <c r="Q175" s="2155"/>
      <c r="R175" s="2155"/>
      <c r="S175" s="2155"/>
      <c r="T175" s="2155"/>
      <c r="U175" s="2155"/>
      <c r="V175" s="2156"/>
      <c r="W175" s="2156"/>
      <c r="X175" s="2157"/>
      <c r="Y175" s="2158"/>
      <c r="Z175" s="2159"/>
      <c r="AA175" s="2160">
        <v>15483147</v>
      </c>
      <c r="AB175" s="2155">
        <v>1083820.29</v>
      </c>
      <c r="AC175" s="2155">
        <v>1083820.29</v>
      </c>
      <c r="AD175" s="2155">
        <f>AB175+AC175</f>
        <v>2167640.58</v>
      </c>
      <c r="AE175" s="2155">
        <v>774157.35</v>
      </c>
      <c r="AF175" s="2155">
        <f>AD175+AE175</f>
        <v>2941797.93</v>
      </c>
      <c r="AG175" s="2156">
        <f>AA175-AF175</f>
        <v>12541349.07</v>
      </c>
      <c r="AH175" s="2161">
        <f>AA175-AD175</f>
        <v>13315506.42</v>
      </c>
      <c r="AI175" s="2162">
        <f>AH175</f>
        <v>13315506.42</v>
      </c>
      <c r="AJ175" s="2158">
        <v>9965938</v>
      </c>
      <c r="AK175" s="328" t="s">
        <v>270</v>
      </c>
      <c r="AL175" s="349"/>
      <c r="AM175" s="349"/>
      <c r="AN175" s="349"/>
      <c r="AO175" s="349"/>
      <c r="AP175" s="349"/>
      <c r="AQ175" s="349"/>
      <c r="AR175" s="349"/>
      <c r="AS175" s="349"/>
      <c r="AT175" s="412">
        <f t="shared" si="152"/>
        <v>0</v>
      </c>
      <c r="AU175" s="313"/>
      <c r="AV175" s="332"/>
      <c r="AW175" s="2362">
        <f t="shared" si="137"/>
        <v>15483147</v>
      </c>
      <c r="AX175" s="406">
        <f t="shared" si="137"/>
        <v>1083820.29</v>
      </c>
      <c r="AY175" s="406">
        <f t="shared" si="129"/>
        <v>1083820.29</v>
      </c>
      <c r="AZ175" s="406">
        <f t="shared" si="129"/>
        <v>2167640.58</v>
      </c>
      <c r="BA175" s="406">
        <f t="shared" si="130"/>
        <v>774157.35</v>
      </c>
      <c r="BB175" s="406">
        <f t="shared" si="131"/>
        <v>2941797.93</v>
      </c>
      <c r="BC175" s="406">
        <f t="shared" si="131"/>
        <v>12541349.07</v>
      </c>
      <c r="BD175" s="406">
        <f t="shared" si="132"/>
        <v>13315506.42</v>
      </c>
      <c r="BE175" s="965"/>
    </row>
    <row r="176" spans="1:57" s="2040" customFormat="1" ht="52.5" customHeight="1" thickBot="1" x14ac:dyDescent="0.3">
      <c r="A176" s="2289">
        <v>35</v>
      </c>
      <c r="B176" s="2163" t="s">
        <v>324</v>
      </c>
      <c r="C176" s="2164" t="s">
        <v>325</v>
      </c>
      <c r="D176" s="2165" t="s">
        <v>321</v>
      </c>
      <c r="E176" s="2166"/>
      <c r="F176" s="2166"/>
      <c r="G176" s="2166"/>
      <c r="H176" s="2166"/>
      <c r="I176" s="2166"/>
      <c r="J176" s="2166"/>
      <c r="K176" s="2167"/>
      <c r="L176" s="2167"/>
      <c r="M176" s="2168"/>
      <c r="N176" s="2169"/>
      <c r="O176" s="2170"/>
      <c r="P176" s="2171"/>
      <c r="Q176" s="2171"/>
      <c r="R176" s="2171"/>
      <c r="S176" s="2171"/>
      <c r="T176" s="2171"/>
      <c r="U176" s="2171"/>
      <c r="V176" s="2172"/>
      <c r="W176" s="2172"/>
      <c r="X176" s="2173"/>
      <c r="Y176" s="2174"/>
      <c r="Z176" s="2175"/>
      <c r="AA176" s="2176"/>
      <c r="AB176" s="2042"/>
      <c r="AC176" s="2042"/>
      <c r="AD176" s="2042"/>
      <c r="AE176" s="2042"/>
      <c r="AF176" s="2042"/>
      <c r="AG176" s="2042"/>
      <c r="AH176" s="2042"/>
      <c r="AI176" s="2042"/>
      <c r="AJ176" s="2042"/>
      <c r="AK176" s="2043"/>
      <c r="AL176" s="2041">
        <v>12310799</v>
      </c>
      <c r="AM176" s="2041">
        <v>923310</v>
      </c>
      <c r="AN176" s="2041">
        <v>615540</v>
      </c>
      <c r="AO176" s="2041">
        <f>AM176+AN176</f>
        <v>1538850</v>
      </c>
      <c r="AP176" s="2041">
        <v>615540</v>
      </c>
      <c r="AQ176" s="2041">
        <f>AO176+AP176</f>
        <v>2154390</v>
      </c>
      <c r="AR176" s="2041">
        <f>AL176-AQ176</f>
        <v>10156409</v>
      </c>
      <c r="AS176" s="2041">
        <f>AL176-AO176</f>
        <v>10771949</v>
      </c>
      <c r="AT176" s="2038">
        <f t="shared" si="152"/>
        <v>10771949</v>
      </c>
      <c r="AU176" s="2177">
        <v>9966104</v>
      </c>
      <c r="AV176" s="2339">
        <v>43837</v>
      </c>
      <c r="AW176" s="2369">
        <f t="shared" si="137"/>
        <v>12310799</v>
      </c>
      <c r="AX176" s="2039">
        <f t="shared" si="137"/>
        <v>923310</v>
      </c>
      <c r="AY176" s="2039">
        <f t="shared" si="129"/>
        <v>615540</v>
      </c>
      <c r="AZ176" s="2039">
        <f t="shared" si="129"/>
        <v>1538850</v>
      </c>
      <c r="BA176" s="2039">
        <f t="shared" si="130"/>
        <v>615540</v>
      </c>
      <c r="BB176" s="2039">
        <f t="shared" si="131"/>
        <v>2154390</v>
      </c>
      <c r="BC176" s="2039">
        <f t="shared" si="131"/>
        <v>10156409</v>
      </c>
      <c r="BD176" s="2039">
        <f t="shared" si="132"/>
        <v>10771949</v>
      </c>
      <c r="BE176" s="2178">
        <f>BD176</f>
        <v>10771949</v>
      </c>
    </row>
    <row r="177" spans="1:57" s="634" customFormat="1" ht="33.75" customHeight="1" thickBot="1" x14ac:dyDescent="0.3">
      <c r="A177" s="937">
        <v>36</v>
      </c>
      <c r="B177" s="836" t="s">
        <v>194</v>
      </c>
      <c r="C177" s="837" t="s">
        <v>196</v>
      </c>
      <c r="D177" s="838">
        <v>7041</v>
      </c>
      <c r="E177" s="839"/>
      <c r="F177" s="839"/>
      <c r="G177" s="839"/>
      <c r="H177" s="839"/>
      <c r="I177" s="839"/>
      <c r="J177" s="839"/>
      <c r="K177" s="840"/>
      <c r="L177" s="840"/>
      <c r="M177" s="841"/>
      <c r="N177" s="842"/>
      <c r="O177" s="843"/>
      <c r="P177" s="844"/>
      <c r="Q177" s="844"/>
      <c r="R177" s="844"/>
      <c r="S177" s="844"/>
      <c r="T177" s="844"/>
      <c r="U177" s="844"/>
      <c r="V177" s="845"/>
      <c r="W177" s="845"/>
      <c r="X177" s="846"/>
      <c r="Y177" s="847"/>
      <c r="Z177" s="848"/>
      <c r="AA177" s="844">
        <v>2017067</v>
      </c>
      <c r="AB177" s="844">
        <v>141194.69</v>
      </c>
      <c r="AC177" s="844">
        <v>141194.69</v>
      </c>
      <c r="AD177" s="844">
        <f>AB177+AC177</f>
        <v>282389.38</v>
      </c>
      <c r="AE177" s="844">
        <v>100853.35</v>
      </c>
      <c r="AF177" s="844">
        <f>AD177+AE177</f>
        <v>383242.73</v>
      </c>
      <c r="AG177" s="845">
        <f>AA177-AF177</f>
        <v>1633824.27</v>
      </c>
      <c r="AH177" s="849">
        <f>AA177-AD177</f>
        <v>1734677.62</v>
      </c>
      <c r="AI177" s="850">
        <f>AH177</f>
        <v>1734677.62</v>
      </c>
      <c r="AJ177" s="847">
        <v>8865122</v>
      </c>
      <c r="AK177" s="848">
        <v>43521</v>
      </c>
      <c r="AL177" s="237"/>
      <c r="AM177" s="237"/>
      <c r="AN177" s="237"/>
      <c r="AO177" s="237"/>
      <c r="AP177" s="237"/>
      <c r="AQ177" s="237"/>
      <c r="AR177" s="237"/>
      <c r="AS177" s="237"/>
      <c r="AT177" s="632">
        <f t="shared" si="152"/>
        <v>0</v>
      </c>
      <c r="AU177" s="633"/>
      <c r="AV177" s="635"/>
      <c r="AW177" s="2364">
        <f t="shared" si="137"/>
        <v>2017067</v>
      </c>
      <c r="AX177" s="851">
        <f t="shared" si="137"/>
        <v>141194.69</v>
      </c>
      <c r="AY177" s="851">
        <f t="shared" si="129"/>
        <v>141194.69</v>
      </c>
      <c r="AZ177" s="851">
        <f t="shared" si="129"/>
        <v>282389.38</v>
      </c>
      <c r="BA177" s="851">
        <f t="shared" si="130"/>
        <v>100853.35</v>
      </c>
      <c r="BB177" s="851">
        <f t="shared" si="131"/>
        <v>383242.73</v>
      </c>
      <c r="BC177" s="851">
        <f t="shared" si="131"/>
        <v>1633824.27</v>
      </c>
      <c r="BD177" s="851">
        <f t="shared" si="132"/>
        <v>1734677.62</v>
      </c>
      <c r="BE177" s="970">
        <f>BD177+BD178+BD179+BD180</f>
        <v>25469177.77</v>
      </c>
    </row>
    <row r="178" spans="1:57" s="634" customFormat="1" ht="33.75" customHeight="1" thickBot="1" x14ac:dyDescent="0.3">
      <c r="A178" s="938"/>
      <c r="B178" s="852" t="s">
        <v>194</v>
      </c>
      <c r="C178" s="853" t="s">
        <v>234</v>
      </c>
      <c r="D178" s="624">
        <v>7041</v>
      </c>
      <c r="E178" s="234"/>
      <c r="F178" s="234"/>
      <c r="G178" s="234"/>
      <c r="H178" s="234"/>
      <c r="I178" s="234"/>
      <c r="J178" s="234"/>
      <c r="K178" s="235"/>
      <c r="L178" s="235"/>
      <c r="M178" s="625"/>
      <c r="N178" s="626"/>
      <c r="O178" s="627"/>
      <c r="P178" s="628"/>
      <c r="Q178" s="628"/>
      <c r="R178" s="628"/>
      <c r="S178" s="628"/>
      <c r="T178" s="628"/>
      <c r="U178" s="628"/>
      <c r="V178" s="629"/>
      <c r="W178" s="629"/>
      <c r="X178" s="854"/>
      <c r="Y178" s="630"/>
      <c r="Z178" s="631"/>
      <c r="AA178" s="855">
        <v>11969054.73</v>
      </c>
      <c r="AB178" s="628">
        <v>837833.83</v>
      </c>
      <c r="AC178" s="628">
        <v>837833.83</v>
      </c>
      <c r="AD178" s="628">
        <f>AB178+AC178</f>
        <v>1675667.66</v>
      </c>
      <c r="AE178" s="628">
        <v>598452.74</v>
      </c>
      <c r="AF178" s="628">
        <f>AD178+AE178</f>
        <v>2274120.4</v>
      </c>
      <c r="AG178" s="629">
        <f>AA178-AF178</f>
        <v>9694934.3300000001</v>
      </c>
      <c r="AH178" s="856">
        <f>AA178-AD178</f>
        <v>10293387.07</v>
      </c>
      <c r="AI178" s="857">
        <f>AH178</f>
        <v>10293387.07</v>
      </c>
      <c r="AJ178" s="630"/>
      <c r="AK178" s="635"/>
      <c r="AL178" s="237"/>
      <c r="AM178" s="237"/>
      <c r="AN178" s="237"/>
      <c r="AO178" s="237"/>
      <c r="AP178" s="237"/>
      <c r="AQ178" s="237"/>
      <c r="AR178" s="237"/>
      <c r="AS178" s="237"/>
      <c r="AT178" s="632">
        <f t="shared" si="152"/>
        <v>0</v>
      </c>
      <c r="AU178" s="633"/>
      <c r="AV178" s="635"/>
      <c r="AW178" s="2364">
        <f t="shared" si="137"/>
        <v>11969054.73</v>
      </c>
      <c r="AX178" s="851">
        <f t="shared" si="137"/>
        <v>837833.83</v>
      </c>
      <c r="AY178" s="851">
        <f t="shared" si="129"/>
        <v>837833.83</v>
      </c>
      <c r="AZ178" s="851">
        <f t="shared" si="129"/>
        <v>1675667.66</v>
      </c>
      <c r="BA178" s="851">
        <f t="shared" si="130"/>
        <v>598452.74</v>
      </c>
      <c r="BB178" s="851">
        <f t="shared" si="131"/>
        <v>2274120.4</v>
      </c>
      <c r="BC178" s="851">
        <f t="shared" si="131"/>
        <v>9694934.3300000001</v>
      </c>
      <c r="BD178" s="851">
        <f t="shared" si="132"/>
        <v>10293387.07</v>
      </c>
      <c r="BE178" s="971"/>
    </row>
    <row r="179" spans="1:57" s="634" customFormat="1" ht="33.75" customHeight="1" thickBot="1" x14ac:dyDescent="0.3">
      <c r="A179" s="938"/>
      <c r="B179" s="858" t="s">
        <v>194</v>
      </c>
      <c r="C179" s="859" t="s">
        <v>249</v>
      </c>
      <c r="D179" s="860">
        <v>7041</v>
      </c>
      <c r="E179" s="861"/>
      <c r="F179" s="861"/>
      <c r="G179" s="861"/>
      <c r="H179" s="861"/>
      <c r="I179" s="861"/>
      <c r="J179" s="861"/>
      <c r="K179" s="862"/>
      <c r="L179" s="862"/>
      <c r="M179" s="863"/>
      <c r="N179" s="864"/>
      <c r="O179" s="865"/>
      <c r="P179" s="866"/>
      <c r="Q179" s="866"/>
      <c r="R179" s="866"/>
      <c r="S179" s="866"/>
      <c r="T179" s="866"/>
      <c r="U179" s="866"/>
      <c r="V179" s="867"/>
      <c r="W179" s="867"/>
      <c r="X179" s="868"/>
      <c r="Y179" s="869"/>
      <c r="Z179" s="870"/>
      <c r="AA179" s="871">
        <v>9057764.0399999991</v>
      </c>
      <c r="AB179" s="866">
        <v>634043.48</v>
      </c>
      <c r="AC179" s="866">
        <v>634043.48</v>
      </c>
      <c r="AD179" s="866">
        <f>AB179+AC179</f>
        <v>1268086.96</v>
      </c>
      <c r="AE179" s="866">
        <v>452888.2</v>
      </c>
      <c r="AF179" s="866">
        <f>AD179+AE179</f>
        <v>1720975.16</v>
      </c>
      <c r="AG179" s="867">
        <f>AA179-AF179</f>
        <v>7336788.879999999</v>
      </c>
      <c r="AH179" s="872">
        <f>AA179-AD179</f>
        <v>7789677.0799999991</v>
      </c>
      <c r="AI179" s="873">
        <f>AH179</f>
        <v>7789677.0799999991</v>
      </c>
      <c r="AJ179" s="869"/>
      <c r="AK179" s="874"/>
      <c r="AL179" s="237"/>
      <c r="AM179" s="237"/>
      <c r="AN179" s="237"/>
      <c r="AO179" s="237"/>
      <c r="AP179" s="237"/>
      <c r="AQ179" s="237"/>
      <c r="AR179" s="237"/>
      <c r="AS179" s="237"/>
      <c r="AT179" s="632">
        <f t="shared" si="152"/>
        <v>0</v>
      </c>
      <c r="AU179" s="633"/>
      <c r="AV179" s="635"/>
      <c r="AW179" s="2364">
        <f t="shared" si="137"/>
        <v>9057764.0399999991</v>
      </c>
      <c r="AX179" s="851">
        <f t="shared" si="137"/>
        <v>634043.48</v>
      </c>
      <c r="AY179" s="851">
        <f t="shared" si="129"/>
        <v>634043.48</v>
      </c>
      <c r="AZ179" s="851">
        <f t="shared" si="129"/>
        <v>1268086.96</v>
      </c>
      <c r="BA179" s="851">
        <f t="shared" si="130"/>
        <v>452888.2</v>
      </c>
      <c r="BB179" s="851">
        <f t="shared" si="131"/>
        <v>1720975.16</v>
      </c>
      <c r="BC179" s="851">
        <f t="shared" si="131"/>
        <v>7336788.879999999</v>
      </c>
      <c r="BD179" s="851">
        <f t="shared" si="132"/>
        <v>7789677.0799999991</v>
      </c>
      <c r="BE179" s="971"/>
    </row>
    <row r="180" spans="1:57" s="634" customFormat="1" ht="40.5" customHeight="1" thickBot="1" x14ac:dyDescent="0.3">
      <c r="A180" s="939"/>
      <c r="B180" s="876" t="s">
        <v>328</v>
      </c>
      <c r="C180" s="877" t="s">
        <v>329</v>
      </c>
      <c r="D180" s="239" t="s">
        <v>321</v>
      </c>
      <c r="E180" s="343"/>
      <c r="F180" s="343"/>
      <c r="G180" s="343"/>
      <c r="H180" s="343"/>
      <c r="I180" s="343"/>
      <c r="J180" s="343"/>
      <c r="K180" s="344"/>
      <c r="L180" s="344"/>
      <c r="M180" s="878"/>
      <c r="N180" s="879"/>
      <c r="O180" s="880"/>
      <c r="P180" s="881"/>
      <c r="Q180" s="881"/>
      <c r="R180" s="881"/>
      <c r="S180" s="881"/>
      <c r="T180" s="881"/>
      <c r="U180" s="881"/>
      <c r="V180" s="882"/>
      <c r="W180" s="882"/>
      <c r="X180" s="636"/>
      <c r="Y180" s="883"/>
      <c r="Z180" s="884"/>
      <c r="AA180" s="881"/>
      <c r="AB180" s="881"/>
      <c r="AC180" s="881"/>
      <c r="AD180" s="881"/>
      <c r="AE180" s="881"/>
      <c r="AF180" s="881"/>
      <c r="AG180" s="882"/>
      <c r="AH180" s="885"/>
      <c r="AI180" s="886"/>
      <c r="AJ180" s="883"/>
      <c r="AK180" s="884"/>
      <c r="AL180" s="348">
        <v>6458785</v>
      </c>
      <c r="AM180" s="348">
        <v>484409</v>
      </c>
      <c r="AN180" s="348">
        <v>322940</v>
      </c>
      <c r="AO180" s="348">
        <f t="shared" ref="AO180" si="170">AM180+AN180</f>
        <v>807349</v>
      </c>
      <c r="AP180" s="348">
        <v>322940</v>
      </c>
      <c r="AQ180" s="348">
        <f t="shared" ref="AQ180" si="171">AO180+AP180</f>
        <v>1130289</v>
      </c>
      <c r="AR180" s="348">
        <f t="shared" ref="AR180" si="172">AL180-AQ180</f>
        <v>5328496</v>
      </c>
      <c r="AS180" s="348">
        <f t="shared" ref="AS180" si="173">AL180-AO180</f>
        <v>5651436</v>
      </c>
      <c r="AT180" s="632">
        <f t="shared" si="152"/>
        <v>5651436</v>
      </c>
      <c r="AU180" s="887">
        <v>9966115</v>
      </c>
      <c r="AV180" s="2333">
        <v>43844</v>
      </c>
      <c r="AW180" s="2364">
        <f t="shared" si="137"/>
        <v>6458785</v>
      </c>
      <c r="AX180" s="851">
        <f t="shared" si="137"/>
        <v>484409</v>
      </c>
      <c r="AY180" s="851">
        <f t="shared" si="129"/>
        <v>322940</v>
      </c>
      <c r="AZ180" s="851">
        <f t="shared" si="129"/>
        <v>807349</v>
      </c>
      <c r="BA180" s="851">
        <f t="shared" si="130"/>
        <v>322940</v>
      </c>
      <c r="BB180" s="851">
        <f t="shared" si="131"/>
        <v>1130289</v>
      </c>
      <c r="BC180" s="851">
        <f t="shared" si="131"/>
        <v>5328496</v>
      </c>
      <c r="BD180" s="851">
        <f t="shared" si="132"/>
        <v>5651436</v>
      </c>
      <c r="BE180" s="972"/>
    </row>
    <row r="181" spans="1:57" s="315" customFormat="1" ht="26.25" thickBot="1" x14ac:dyDescent="0.3">
      <c r="A181" s="2137">
        <v>37</v>
      </c>
      <c r="B181" s="720" t="s">
        <v>94</v>
      </c>
      <c r="C181" s="706" t="s">
        <v>95</v>
      </c>
      <c r="D181" s="707">
        <v>7041</v>
      </c>
      <c r="E181" s="234"/>
      <c r="F181" s="708"/>
      <c r="G181" s="708"/>
      <c r="H181" s="708"/>
      <c r="I181" s="708"/>
      <c r="J181" s="708"/>
      <c r="K181" s="709"/>
      <c r="L181" s="709"/>
      <c r="M181" s="710"/>
      <c r="N181" s="711"/>
      <c r="O181" s="712"/>
      <c r="P181" s="628">
        <v>13013709.810000001</v>
      </c>
      <c r="Q181" s="713">
        <v>780822.59</v>
      </c>
      <c r="R181" s="713">
        <v>910959.69</v>
      </c>
      <c r="S181" s="713">
        <f>Q181+R181</f>
        <v>1691782.2799999998</v>
      </c>
      <c r="T181" s="713">
        <v>650685.49</v>
      </c>
      <c r="U181" s="713">
        <f>Q181+R181+T181</f>
        <v>2342467.7699999996</v>
      </c>
      <c r="V181" s="714">
        <f>P181-U181</f>
        <v>10671242.040000001</v>
      </c>
      <c r="W181" s="714">
        <f>P181-S181</f>
        <v>11321927.530000001</v>
      </c>
      <c r="X181" s="1017">
        <f>W181+W182</f>
        <v>32968650.390000001</v>
      </c>
      <c r="Y181" s="716"/>
      <c r="Z181" s="719"/>
      <c r="AA181" s="1112"/>
      <c r="AB181" s="718"/>
      <c r="AC181" s="718"/>
      <c r="AD181" s="718"/>
      <c r="AE181" s="718"/>
      <c r="AF181" s="718"/>
      <c r="AG181" s="718"/>
      <c r="AH181" s="718"/>
      <c r="AI181" s="718"/>
      <c r="AJ181" s="717"/>
      <c r="AK181" s="719"/>
      <c r="AL181" s="237"/>
      <c r="AM181" s="349"/>
      <c r="AN181" s="349"/>
      <c r="AO181" s="349"/>
      <c r="AP181" s="349"/>
      <c r="AQ181" s="349"/>
      <c r="AR181" s="349"/>
      <c r="AS181" s="349"/>
      <c r="AT181" s="412">
        <f t="shared" si="152"/>
        <v>0</v>
      </c>
      <c r="AU181" s="313"/>
      <c r="AV181" s="332"/>
      <c r="AW181" s="2362">
        <f t="shared" si="137"/>
        <v>13013709.810000001</v>
      </c>
      <c r="AX181" s="374">
        <f t="shared" si="137"/>
        <v>780822.59</v>
      </c>
      <c r="AY181" s="374">
        <f t="shared" si="129"/>
        <v>910959.69</v>
      </c>
      <c r="AZ181" s="374">
        <f t="shared" si="129"/>
        <v>1691782.2799999998</v>
      </c>
      <c r="BA181" s="374">
        <f t="shared" si="130"/>
        <v>650685.49</v>
      </c>
      <c r="BB181" s="374">
        <f t="shared" si="131"/>
        <v>2342467.7699999996</v>
      </c>
      <c r="BC181" s="374">
        <f t="shared" si="131"/>
        <v>10671242.040000001</v>
      </c>
      <c r="BD181" s="374">
        <f t="shared" si="132"/>
        <v>11321927.530000001</v>
      </c>
      <c r="BE181" s="963">
        <f>BD181+BD182+BD183+BD184</f>
        <v>49202393.780000001</v>
      </c>
    </row>
    <row r="182" spans="1:57" s="315" customFormat="1" ht="26.25" thickBot="1" x14ac:dyDescent="0.3">
      <c r="A182" s="2141"/>
      <c r="B182" s="720" t="s">
        <v>94</v>
      </c>
      <c r="C182" s="706" t="s">
        <v>105</v>
      </c>
      <c r="D182" s="707">
        <v>7041</v>
      </c>
      <c r="E182" s="234"/>
      <c r="F182" s="708"/>
      <c r="G182" s="708"/>
      <c r="H182" s="708"/>
      <c r="I182" s="708"/>
      <c r="J182" s="708"/>
      <c r="K182" s="709"/>
      <c r="L182" s="709"/>
      <c r="M182" s="710"/>
      <c r="N182" s="711"/>
      <c r="O182" s="712"/>
      <c r="P182" s="628">
        <v>24881290.649999999</v>
      </c>
      <c r="Q182" s="713">
        <v>1492877.44</v>
      </c>
      <c r="R182" s="713">
        <v>1741690.35</v>
      </c>
      <c r="S182" s="713">
        <f>Q182+R182</f>
        <v>3234567.79</v>
      </c>
      <c r="T182" s="713">
        <v>1244064.53</v>
      </c>
      <c r="U182" s="713">
        <f>Q182+R182+T182</f>
        <v>4478632.32</v>
      </c>
      <c r="V182" s="714">
        <f>P182-U182</f>
        <v>20402658.329999998</v>
      </c>
      <c r="W182" s="714">
        <f>P182-S182</f>
        <v>21646722.859999999</v>
      </c>
      <c r="X182" s="1018"/>
      <c r="Y182" s="716"/>
      <c r="Z182" s="719"/>
      <c r="AA182" s="1113"/>
      <c r="AB182" s="347"/>
      <c r="AC182" s="347"/>
      <c r="AD182" s="347"/>
      <c r="AE182" s="347"/>
      <c r="AF182" s="347"/>
      <c r="AG182" s="347"/>
      <c r="AH182" s="347"/>
      <c r="AI182" s="347"/>
      <c r="AJ182" s="313"/>
      <c r="AK182" s="332"/>
      <c r="AL182" s="237"/>
      <c r="AM182" s="349"/>
      <c r="AN182" s="349"/>
      <c r="AO182" s="349"/>
      <c r="AP182" s="349"/>
      <c r="AQ182" s="349"/>
      <c r="AR182" s="349"/>
      <c r="AS182" s="349"/>
      <c r="AT182" s="412">
        <f t="shared" si="152"/>
        <v>0</v>
      </c>
      <c r="AU182" s="313"/>
      <c r="AV182" s="332"/>
      <c r="AW182" s="2362">
        <f t="shared" si="137"/>
        <v>24881290.649999999</v>
      </c>
      <c r="AX182" s="374">
        <f t="shared" si="137"/>
        <v>1492877.44</v>
      </c>
      <c r="AY182" s="374">
        <f t="shared" si="129"/>
        <v>1741690.35</v>
      </c>
      <c r="AZ182" s="374">
        <f t="shared" si="129"/>
        <v>3234567.79</v>
      </c>
      <c r="BA182" s="374">
        <f t="shared" si="130"/>
        <v>1244064.53</v>
      </c>
      <c r="BB182" s="374">
        <f t="shared" si="131"/>
        <v>4478632.32</v>
      </c>
      <c r="BC182" s="374">
        <f t="shared" si="131"/>
        <v>20402658.329999998</v>
      </c>
      <c r="BD182" s="374">
        <f t="shared" si="132"/>
        <v>21646722.859999999</v>
      </c>
      <c r="BE182" s="964"/>
    </row>
    <row r="183" spans="1:57" s="315" customFormat="1" ht="26.25" thickBot="1" x14ac:dyDescent="0.3">
      <c r="A183" s="2141"/>
      <c r="B183" s="720" t="s">
        <v>94</v>
      </c>
      <c r="C183" s="706" t="s">
        <v>251</v>
      </c>
      <c r="D183" s="707">
        <v>7041</v>
      </c>
      <c r="E183" s="234"/>
      <c r="F183" s="708"/>
      <c r="G183" s="708"/>
      <c r="H183" s="708"/>
      <c r="I183" s="708"/>
      <c r="J183" s="708"/>
      <c r="K183" s="709"/>
      <c r="L183" s="709"/>
      <c r="M183" s="710"/>
      <c r="N183" s="711"/>
      <c r="O183" s="712"/>
      <c r="P183" s="628"/>
      <c r="Q183" s="713"/>
      <c r="R183" s="713"/>
      <c r="S183" s="713"/>
      <c r="T183" s="713"/>
      <c r="U183" s="713"/>
      <c r="V183" s="714"/>
      <c r="W183" s="714"/>
      <c r="X183" s="813"/>
      <c r="Y183" s="716"/>
      <c r="Z183" s="719"/>
      <c r="AA183" s="1113">
        <v>15170447.810000001</v>
      </c>
      <c r="AB183" s="347">
        <v>1061931.3500000001</v>
      </c>
      <c r="AC183" s="347">
        <v>1061931.3500000001</v>
      </c>
      <c r="AD183" s="347">
        <f>AB183+AC183</f>
        <v>2123862.7000000002</v>
      </c>
      <c r="AE183" s="347">
        <v>758522.39</v>
      </c>
      <c r="AF183" s="347">
        <f>AD183+AE183</f>
        <v>2882385.0900000003</v>
      </c>
      <c r="AG183" s="347">
        <f>AA183-AF183</f>
        <v>12288062.720000001</v>
      </c>
      <c r="AH183" s="347">
        <f>AA183-AD183</f>
        <v>13046585.109999999</v>
      </c>
      <c r="AI183" s="347">
        <f>AH183</f>
        <v>13046585.109999999</v>
      </c>
      <c r="AJ183" s="313"/>
      <c r="AK183" s="332"/>
      <c r="AL183" s="237"/>
      <c r="AM183" s="349"/>
      <c r="AN183" s="349"/>
      <c r="AO183" s="349"/>
      <c r="AP183" s="349"/>
      <c r="AQ183" s="349"/>
      <c r="AR183" s="349"/>
      <c r="AS183" s="349"/>
      <c r="AT183" s="412">
        <f t="shared" si="152"/>
        <v>0</v>
      </c>
      <c r="AU183" s="313"/>
      <c r="AV183" s="332"/>
      <c r="AW183" s="2362">
        <f t="shared" si="137"/>
        <v>15170447.810000001</v>
      </c>
      <c r="AX183" s="374">
        <f t="shared" si="137"/>
        <v>1061931.3500000001</v>
      </c>
      <c r="AY183" s="374">
        <f t="shared" si="129"/>
        <v>1061931.3500000001</v>
      </c>
      <c r="AZ183" s="374">
        <f t="shared" si="129"/>
        <v>2123862.7000000002</v>
      </c>
      <c r="BA183" s="374">
        <f t="shared" si="130"/>
        <v>758522.39</v>
      </c>
      <c r="BB183" s="374">
        <f t="shared" si="131"/>
        <v>2882385.0900000003</v>
      </c>
      <c r="BC183" s="374">
        <f t="shared" si="131"/>
        <v>12288062.720000001</v>
      </c>
      <c r="BD183" s="374">
        <f t="shared" si="132"/>
        <v>13046585.109999999</v>
      </c>
      <c r="BE183" s="964"/>
    </row>
    <row r="184" spans="1:57" s="315" customFormat="1" ht="26.25" thickBot="1" x14ac:dyDescent="0.3">
      <c r="A184" s="2146"/>
      <c r="B184" s="818" t="s">
        <v>94</v>
      </c>
      <c r="C184" s="819" t="s">
        <v>275</v>
      </c>
      <c r="D184" s="333">
        <v>7041</v>
      </c>
      <c r="E184" s="343"/>
      <c r="F184" s="334"/>
      <c r="G184" s="334"/>
      <c r="H184" s="334"/>
      <c r="I184" s="334"/>
      <c r="J184" s="334"/>
      <c r="K184" s="335"/>
      <c r="L184" s="335"/>
      <c r="M184" s="336"/>
      <c r="N184" s="337"/>
      <c r="O184" s="338"/>
      <c r="P184" s="881"/>
      <c r="Q184" s="339"/>
      <c r="R184" s="339"/>
      <c r="S184" s="339"/>
      <c r="T184" s="339"/>
      <c r="U184" s="339"/>
      <c r="V184" s="340"/>
      <c r="W184" s="340"/>
      <c r="X184" s="813"/>
      <c r="Y184" s="341"/>
      <c r="Z184" s="342"/>
      <c r="AA184" s="1114">
        <v>3705998</v>
      </c>
      <c r="AB184" s="427">
        <v>259419.86</v>
      </c>
      <c r="AC184" s="427">
        <v>259419.86</v>
      </c>
      <c r="AD184" s="427">
        <f>AB184+AC184</f>
        <v>518839.72</v>
      </c>
      <c r="AE184" s="427">
        <v>185299.9</v>
      </c>
      <c r="AF184" s="427">
        <f>AD184+AE184</f>
        <v>704139.62</v>
      </c>
      <c r="AG184" s="427">
        <f>AA184-AF184</f>
        <v>3001858.38</v>
      </c>
      <c r="AH184" s="427">
        <f>AA184-AD184</f>
        <v>3187158.2800000003</v>
      </c>
      <c r="AI184" s="427">
        <f>AH184</f>
        <v>3187158.2800000003</v>
      </c>
      <c r="AJ184" s="426">
        <v>9965937</v>
      </c>
      <c r="AK184" s="428" t="s">
        <v>270</v>
      </c>
      <c r="AL184" s="237"/>
      <c r="AM184" s="349"/>
      <c r="AN184" s="349"/>
      <c r="AO184" s="349"/>
      <c r="AP184" s="349"/>
      <c r="AQ184" s="349"/>
      <c r="AR184" s="349"/>
      <c r="AS184" s="349"/>
      <c r="AT184" s="412">
        <f t="shared" si="152"/>
        <v>0</v>
      </c>
      <c r="AU184" s="313"/>
      <c r="AV184" s="332"/>
      <c r="AW184" s="2362">
        <f t="shared" si="137"/>
        <v>3705998</v>
      </c>
      <c r="AX184" s="374">
        <f t="shared" si="137"/>
        <v>259419.86</v>
      </c>
      <c r="AY184" s="374">
        <f t="shared" si="129"/>
        <v>259419.86</v>
      </c>
      <c r="AZ184" s="374">
        <f t="shared" si="129"/>
        <v>518839.72</v>
      </c>
      <c r="BA184" s="374">
        <f t="shared" si="130"/>
        <v>185299.9</v>
      </c>
      <c r="BB184" s="374">
        <f t="shared" si="131"/>
        <v>704139.62</v>
      </c>
      <c r="BC184" s="374">
        <f t="shared" si="131"/>
        <v>3001858.38</v>
      </c>
      <c r="BD184" s="374">
        <f t="shared" si="132"/>
        <v>3187158.2800000003</v>
      </c>
      <c r="BE184" s="965"/>
    </row>
    <row r="185" spans="1:57" s="383" customFormat="1" ht="48" customHeight="1" thickBot="1" x14ac:dyDescent="0.3">
      <c r="A185" s="2290">
        <v>38</v>
      </c>
      <c r="B185" s="384" t="s">
        <v>21</v>
      </c>
      <c r="C185" s="385" t="s">
        <v>29</v>
      </c>
      <c r="D185" s="2179">
        <v>4947</v>
      </c>
      <c r="E185" s="2180">
        <v>3000000</v>
      </c>
      <c r="F185" s="2181">
        <v>180000</v>
      </c>
      <c r="G185" s="2181">
        <v>180000</v>
      </c>
      <c r="H185" s="2182">
        <f>F185+G185</f>
        <v>360000</v>
      </c>
      <c r="I185" s="2181">
        <v>0</v>
      </c>
      <c r="J185" s="2181">
        <f>F185+G185</f>
        <v>360000</v>
      </c>
      <c r="K185" s="2181">
        <v>2640000</v>
      </c>
      <c r="L185" s="2183">
        <f>E185-H185</f>
        <v>2640000</v>
      </c>
      <c r="M185" s="2184">
        <f>L185+L186</f>
        <v>5253539</v>
      </c>
      <c r="N185" s="2185">
        <v>4410766</v>
      </c>
      <c r="O185" s="2186">
        <v>42785</v>
      </c>
      <c r="P185" s="1921"/>
      <c r="Q185" s="1921"/>
      <c r="R185" s="1921"/>
      <c r="S185" s="1921">
        <f>Q185+R185</f>
        <v>0</v>
      </c>
      <c r="T185" s="1921"/>
      <c r="U185" s="1921"/>
      <c r="V185" s="1922">
        <f>P185-U185</f>
        <v>0</v>
      </c>
      <c r="W185" s="1922"/>
      <c r="X185" s="1923"/>
      <c r="Y185" s="1924"/>
      <c r="Z185" s="1925"/>
      <c r="AA185" s="1926"/>
      <c r="AB185" s="1927"/>
      <c r="AC185" s="1927"/>
      <c r="AD185" s="1927"/>
      <c r="AE185" s="1927"/>
      <c r="AF185" s="1927"/>
      <c r="AG185" s="1927"/>
      <c r="AH185" s="1927"/>
      <c r="AI185" s="1927"/>
      <c r="AJ185" s="2187"/>
      <c r="AK185" s="1925"/>
      <c r="AL185" s="380"/>
      <c r="AM185" s="380"/>
      <c r="AN185" s="380"/>
      <c r="AO185" s="380"/>
      <c r="AP185" s="380"/>
      <c r="AQ185" s="380"/>
      <c r="AR185" s="380"/>
      <c r="AS185" s="380"/>
      <c r="AT185" s="381">
        <f t="shared" si="152"/>
        <v>0</v>
      </c>
      <c r="AU185" s="382"/>
      <c r="AV185" s="1125"/>
      <c r="AW185" s="2370">
        <f t="shared" si="137"/>
        <v>3000000</v>
      </c>
      <c r="AX185" s="375">
        <f t="shared" si="137"/>
        <v>180000</v>
      </c>
      <c r="AY185" s="375">
        <f t="shared" si="129"/>
        <v>180000</v>
      </c>
      <c r="AZ185" s="375">
        <f t="shared" si="129"/>
        <v>360000</v>
      </c>
      <c r="BA185" s="375">
        <f t="shared" si="130"/>
        <v>0</v>
      </c>
      <c r="BB185" s="375">
        <f t="shared" si="131"/>
        <v>360000</v>
      </c>
      <c r="BC185" s="375">
        <f t="shared" si="131"/>
        <v>2640000</v>
      </c>
      <c r="BD185" s="375">
        <f t="shared" si="132"/>
        <v>2640000</v>
      </c>
      <c r="BE185" s="1014">
        <f>BD185+BD186+BD187+BD188+BD189+BD190+BD191</f>
        <v>11366204</v>
      </c>
    </row>
    <row r="186" spans="1:57" s="383" customFormat="1" ht="28.5" customHeight="1" thickBot="1" x14ac:dyDescent="0.3">
      <c r="A186" s="2291"/>
      <c r="B186" s="384" t="s">
        <v>21</v>
      </c>
      <c r="C186" s="385" t="s">
        <v>29</v>
      </c>
      <c r="D186" s="386">
        <v>4947</v>
      </c>
      <c r="E186" s="387">
        <v>2969931</v>
      </c>
      <c r="F186" s="388">
        <v>178196</v>
      </c>
      <c r="G186" s="388">
        <v>178196</v>
      </c>
      <c r="H186" s="389">
        <f t="shared" ref="H186" si="174">F186+G186</f>
        <v>356392</v>
      </c>
      <c r="I186" s="388">
        <v>596993</v>
      </c>
      <c r="J186" s="388">
        <f t="shared" ref="J186" si="175">F186+G186+I186</f>
        <v>953385</v>
      </c>
      <c r="K186" s="388">
        <f t="shared" ref="K186" si="176">E186-J186</f>
        <v>2016546</v>
      </c>
      <c r="L186" s="390">
        <f t="shared" ref="L186" si="177">E186-H186</f>
        <v>2613539</v>
      </c>
      <c r="M186" s="984"/>
      <c r="N186" s="391">
        <v>1930096</v>
      </c>
      <c r="O186" s="392">
        <v>42907</v>
      </c>
      <c r="P186" s="1921"/>
      <c r="Q186" s="1921"/>
      <c r="R186" s="1921"/>
      <c r="S186" s="1921">
        <f>Q186+R186</f>
        <v>0</v>
      </c>
      <c r="T186" s="1921"/>
      <c r="U186" s="1921"/>
      <c r="V186" s="1922">
        <f>P186-U186</f>
        <v>0</v>
      </c>
      <c r="W186" s="1922"/>
      <c r="X186" s="1923"/>
      <c r="Y186" s="1924"/>
      <c r="Z186" s="1925"/>
      <c r="AA186" s="1931"/>
      <c r="AB186" s="395"/>
      <c r="AC186" s="395"/>
      <c r="AD186" s="395"/>
      <c r="AE186" s="395"/>
      <c r="AF186" s="395"/>
      <c r="AG186" s="395"/>
      <c r="AH186" s="395"/>
      <c r="AI186" s="395"/>
      <c r="AJ186" s="382"/>
      <c r="AK186" s="1125"/>
      <c r="AL186" s="380"/>
      <c r="AM186" s="380"/>
      <c r="AN186" s="380"/>
      <c r="AO186" s="380"/>
      <c r="AP186" s="380"/>
      <c r="AQ186" s="380"/>
      <c r="AR186" s="380"/>
      <c r="AS186" s="380"/>
      <c r="AT186" s="381">
        <f t="shared" si="152"/>
        <v>0</v>
      </c>
      <c r="AU186" s="382"/>
      <c r="AV186" s="1125"/>
      <c r="AW186" s="2370">
        <f t="shared" si="137"/>
        <v>2969931</v>
      </c>
      <c r="AX186" s="375">
        <f t="shared" si="137"/>
        <v>178196</v>
      </c>
      <c r="AY186" s="375">
        <f t="shared" si="129"/>
        <v>178196</v>
      </c>
      <c r="AZ186" s="375">
        <f t="shared" si="129"/>
        <v>356392</v>
      </c>
      <c r="BA186" s="375">
        <f t="shared" si="130"/>
        <v>596993</v>
      </c>
      <c r="BB186" s="375">
        <f t="shared" si="131"/>
        <v>953385</v>
      </c>
      <c r="BC186" s="375">
        <f t="shared" si="131"/>
        <v>2016546</v>
      </c>
      <c r="BD186" s="375">
        <f t="shared" si="132"/>
        <v>2613539</v>
      </c>
      <c r="BE186" s="1015"/>
    </row>
    <row r="187" spans="1:57" s="383" customFormat="1" ht="38.25" customHeight="1" thickBot="1" x14ac:dyDescent="0.3">
      <c r="A187" s="2291"/>
      <c r="B187" s="384" t="s">
        <v>21</v>
      </c>
      <c r="C187" s="385" t="s">
        <v>152</v>
      </c>
      <c r="D187" s="2188">
        <v>4947</v>
      </c>
      <c r="E187" s="1916"/>
      <c r="F187" s="1916"/>
      <c r="G187" s="1916"/>
      <c r="H187" s="1916"/>
      <c r="I187" s="1916"/>
      <c r="J187" s="1916"/>
      <c r="K187" s="1917"/>
      <c r="L187" s="1917"/>
      <c r="M187" s="1918"/>
      <c r="N187" s="1919"/>
      <c r="O187" s="1920"/>
      <c r="P187" s="1921">
        <v>2434265</v>
      </c>
      <c r="Q187" s="1921">
        <v>170399</v>
      </c>
      <c r="R187" s="1921">
        <v>97370</v>
      </c>
      <c r="S187" s="1921">
        <f>Q187+R187</f>
        <v>267769</v>
      </c>
      <c r="T187" s="1921"/>
      <c r="U187" s="1921">
        <f>S187</f>
        <v>267769</v>
      </c>
      <c r="V187" s="1922">
        <f>P187-U187</f>
        <v>2166496</v>
      </c>
      <c r="W187" s="1922">
        <f>P187-S187</f>
        <v>2166496</v>
      </c>
      <c r="X187" s="1923">
        <f>W187</f>
        <v>2166496</v>
      </c>
      <c r="Y187" s="1924"/>
      <c r="Z187" s="1925"/>
      <c r="AA187" s="1931"/>
      <c r="AB187" s="395"/>
      <c r="AC187" s="395"/>
      <c r="AD187" s="395"/>
      <c r="AE187" s="395"/>
      <c r="AF187" s="395"/>
      <c r="AG187" s="395"/>
      <c r="AH187" s="395"/>
      <c r="AI187" s="395"/>
      <c r="AJ187" s="382"/>
      <c r="AK187" s="1125"/>
      <c r="AL187" s="380"/>
      <c r="AM187" s="380"/>
      <c r="AN187" s="380"/>
      <c r="AO187" s="380"/>
      <c r="AP187" s="380"/>
      <c r="AQ187" s="380"/>
      <c r="AR187" s="380"/>
      <c r="AS187" s="380"/>
      <c r="AT187" s="381">
        <f t="shared" si="152"/>
        <v>0</v>
      </c>
      <c r="AU187" s="382"/>
      <c r="AV187" s="1125"/>
      <c r="AW187" s="2370">
        <f t="shared" si="137"/>
        <v>2434265</v>
      </c>
      <c r="AX187" s="375">
        <f t="shared" si="137"/>
        <v>170399</v>
      </c>
      <c r="AY187" s="375">
        <f t="shared" si="129"/>
        <v>97370</v>
      </c>
      <c r="AZ187" s="375">
        <f t="shared" si="129"/>
        <v>267769</v>
      </c>
      <c r="BA187" s="375">
        <f t="shared" si="130"/>
        <v>0</v>
      </c>
      <c r="BB187" s="375">
        <f t="shared" si="131"/>
        <v>267769</v>
      </c>
      <c r="BC187" s="375">
        <f t="shared" si="131"/>
        <v>2166496</v>
      </c>
      <c r="BD187" s="375">
        <f t="shared" si="132"/>
        <v>2166496</v>
      </c>
      <c r="BE187" s="1015"/>
    </row>
    <row r="188" spans="1:57" s="383" customFormat="1" ht="34.5" customHeight="1" thickBot="1" x14ac:dyDescent="0.3">
      <c r="A188" s="2291"/>
      <c r="B188" s="384" t="s">
        <v>21</v>
      </c>
      <c r="C188" s="385" t="s">
        <v>260</v>
      </c>
      <c r="D188" s="386">
        <v>4947</v>
      </c>
      <c r="E188" s="1916"/>
      <c r="F188" s="1916"/>
      <c r="G188" s="1916"/>
      <c r="H188" s="1916"/>
      <c r="I188" s="1916"/>
      <c r="J188" s="1916"/>
      <c r="K188" s="1917"/>
      <c r="L188" s="1917"/>
      <c r="M188" s="1918"/>
      <c r="N188" s="1919"/>
      <c r="O188" s="1920"/>
      <c r="P188" s="1921"/>
      <c r="Q188" s="1921"/>
      <c r="R188" s="1921"/>
      <c r="S188" s="1921"/>
      <c r="T188" s="1921"/>
      <c r="U188" s="1921"/>
      <c r="V188" s="1922"/>
      <c r="W188" s="1922"/>
      <c r="X188" s="1923"/>
      <c r="Y188" s="1924"/>
      <c r="Z188" s="1925"/>
      <c r="AA188" s="1931">
        <v>1099000</v>
      </c>
      <c r="AB188" s="395">
        <v>77020</v>
      </c>
      <c r="AC188" s="395">
        <v>21890</v>
      </c>
      <c r="AD188" s="395">
        <f>AB188+AC188</f>
        <v>98910</v>
      </c>
      <c r="AE188" s="395">
        <v>54950</v>
      </c>
      <c r="AF188" s="395">
        <f>AD188+AE188</f>
        <v>153860</v>
      </c>
      <c r="AG188" s="395">
        <f>AA188-AF188</f>
        <v>945140</v>
      </c>
      <c r="AH188" s="395">
        <f>AA188-AD188</f>
        <v>1000090</v>
      </c>
      <c r="AI188" s="395">
        <f>AH188</f>
        <v>1000090</v>
      </c>
      <c r="AJ188" s="395">
        <v>9965846</v>
      </c>
      <c r="AK188" s="1125" t="s">
        <v>259</v>
      </c>
      <c r="AL188" s="380"/>
      <c r="AM188" s="380"/>
      <c r="AN188" s="380"/>
      <c r="AO188" s="380"/>
      <c r="AP188" s="380"/>
      <c r="AQ188" s="380"/>
      <c r="AR188" s="380"/>
      <c r="AS188" s="380"/>
      <c r="AT188" s="381">
        <f t="shared" si="152"/>
        <v>0</v>
      </c>
      <c r="AU188" s="382"/>
      <c r="AV188" s="1125"/>
      <c r="AW188" s="2370">
        <f t="shared" si="137"/>
        <v>1099000</v>
      </c>
      <c r="AX188" s="375">
        <f t="shared" si="137"/>
        <v>77020</v>
      </c>
      <c r="AY188" s="375">
        <f t="shared" si="129"/>
        <v>21890</v>
      </c>
      <c r="AZ188" s="375">
        <f t="shared" si="129"/>
        <v>98910</v>
      </c>
      <c r="BA188" s="375">
        <f t="shared" si="130"/>
        <v>54950</v>
      </c>
      <c r="BB188" s="375">
        <f t="shared" si="131"/>
        <v>153860</v>
      </c>
      <c r="BC188" s="375">
        <f t="shared" si="131"/>
        <v>945140</v>
      </c>
      <c r="BD188" s="375">
        <f t="shared" si="132"/>
        <v>1000090</v>
      </c>
      <c r="BE188" s="1015"/>
    </row>
    <row r="189" spans="1:57" s="383" customFormat="1" ht="37.5" customHeight="1" thickBot="1" x14ac:dyDescent="0.3">
      <c r="A189" s="2291"/>
      <c r="B189" s="1929" t="s">
        <v>315</v>
      </c>
      <c r="C189" s="1930" t="s">
        <v>316</v>
      </c>
      <c r="D189" s="2188">
        <v>4947</v>
      </c>
      <c r="E189" s="1916"/>
      <c r="F189" s="1916"/>
      <c r="G189" s="1916"/>
      <c r="H189" s="1916"/>
      <c r="I189" s="1916"/>
      <c r="J189" s="1916"/>
      <c r="K189" s="1917"/>
      <c r="L189" s="1917"/>
      <c r="M189" s="1918"/>
      <c r="N189" s="1919"/>
      <c r="O189" s="1920"/>
      <c r="P189" s="1921"/>
      <c r="Q189" s="1921"/>
      <c r="R189" s="1921"/>
      <c r="S189" s="1921"/>
      <c r="T189" s="1921"/>
      <c r="U189" s="1921"/>
      <c r="V189" s="1922"/>
      <c r="W189" s="1922"/>
      <c r="X189" s="1923"/>
      <c r="Y189" s="1924"/>
      <c r="Z189" s="1925"/>
      <c r="AA189" s="1931"/>
      <c r="AB189" s="395"/>
      <c r="AC189" s="395"/>
      <c r="AD189" s="395"/>
      <c r="AE189" s="395"/>
      <c r="AF189" s="395"/>
      <c r="AG189" s="395"/>
      <c r="AH189" s="395"/>
      <c r="AI189" s="395"/>
      <c r="AJ189" s="395"/>
      <c r="AK189" s="1125"/>
      <c r="AL189" s="484">
        <v>224805</v>
      </c>
      <c r="AM189" s="484">
        <v>24244</v>
      </c>
      <c r="AN189" s="484">
        <v>4496</v>
      </c>
      <c r="AO189" s="484">
        <f>AM189+AN189</f>
        <v>28740</v>
      </c>
      <c r="AP189" s="484">
        <v>11240</v>
      </c>
      <c r="AQ189" s="484">
        <f>AO189+AP189</f>
        <v>39980</v>
      </c>
      <c r="AR189" s="484">
        <f>AL189-AQ189</f>
        <v>184825</v>
      </c>
      <c r="AS189" s="484">
        <f>AL189-AO189</f>
        <v>196065</v>
      </c>
      <c r="AT189" s="381">
        <f t="shared" si="152"/>
        <v>196065</v>
      </c>
      <c r="AU189" s="1928">
        <v>9966031</v>
      </c>
      <c r="AV189" s="2340">
        <v>43781</v>
      </c>
      <c r="AW189" s="2370">
        <f t="shared" si="137"/>
        <v>224805</v>
      </c>
      <c r="AX189" s="375">
        <f t="shared" si="137"/>
        <v>24244</v>
      </c>
      <c r="AY189" s="375">
        <f t="shared" si="129"/>
        <v>4496</v>
      </c>
      <c r="AZ189" s="375">
        <f t="shared" si="129"/>
        <v>28740</v>
      </c>
      <c r="BA189" s="375">
        <f t="shared" si="130"/>
        <v>11240</v>
      </c>
      <c r="BB189" s="375">
        <f t="shared" si="131"/>
        <v>39980</v>
      </c>
      <c r="BC189" s="375">
        <f t="shared" si="131"/>
        <v>184825</v>
      </c>
      <c r="BD189" s="375">
        <f t="shared" si="132"/>
        <v>196065</v>
      </c>
      <c r="BE189" s="1015"/>
    </row>
    <row r="190" spans="1:57" s="383" customFormat="1" ht="40.5" customHeight="1" thickBot="1" x14ac:dyDescent="0.3">
      <c r="A190" s="2291"/>
      <c r="B190" s="1929" t="s">
        <v>317</v>
      </c>
      <c r="C190" s="1930" t="s">
        <v>318</v>
      </c>
      <c r="D190" s="2189" t="s">
        <v>323</v>
      </c>
      <c r="E190" s="1916"/>
      <c r="F190" s="1916"/>
      <c r="G190" s="1916"/>
      <c r="H190" s="1916"/>
      <c r="I190" s="1916"/>
      <c r="J190" s="1916"/>
      <c r="K190" s="1917"/>
      <c r="L190" s="1917"/>
      <c r="M190" s="1918"/>
      <c r="N190" s="1919"/>
      <c r="O190" s="1920"/>
      <c r="P190" s="1921"/>
      <c r="Q190" s="1921"/>
      <c r="R190" s="1921"/>
      <c r="S190" s="1921"/>
      <c r="T190" s="1921"/>
      <c r="U190" s="1921"/>
      <c r="V190" s="1922"/>
      <c r="W190" s="1922"/>
      <c r="X190" s="1923"/>
      <c r="Y190" s="1924"/>
      <c r="Z190" s="1925"/>
      <c r="AA190" s="1931"/>
      <c r="AB190" s="395"/>
      <c r="AC190" s="395"/>
      <c r="AD190" s="395"/>
      <c r="AE190" s="395"/>
      <c r="AF190" s="395"/>
      <c r="AG190" s="395"/>
      <c r="AH190" s="395"/>
      <c r="AI190" s="395"/>
      <c r="AJ190" s="395"/>
      <c r="AK190" s="1125"/>
      <c r="AL190" s="484">
        <v>2260946</v>
      </c>
      <c r="AM190" s="484">
        <v>169571</v>
      </c>
      <c r="AN190" s="484">
        <v>67828</v>
      </c>
      <c r="AO190" s="484">
        <f>AM190+AN190</f>
        <v>237399</v>
      </c>
      <c r="AP190" s="484">
        <v>113047</v>
      </c>
      <c r="AQ190" s="484">
        <f>AO190+AP190</f>
        <v>350446</v>
      </c>
      <c r="AR190" s="484">
        <f>AL190-AQ190</f>
        <v>1910500</v>
      </c>
      <c r="AS190" s="484">
        <f>AL190-AO190</f>
        <v>2023547</v>
      </c>
      <c r="AT190" s="381">
        <f t="shared" si="152"/>
        <v>2023547</v>
      </c>
      <c r="AU190" s="1928">
        <v>9966051</v>
      </c>
      <c r="AV190" s="2340">
        <v>43802</v>
      </c>
      <c r="AW190" s="2370">
        <f t="shared" si="137"/>
        <v>2260946</v>
      </c>
      <c r="AX190" s="375">
        <f t="shared" si="137"/>
        <v>169571</v>
      </c>
      <c r="AY190" s="375">
        <f t="shared" si="129"/>
        <v>67828</v>
      </c>
      <c r="AZ190" s="375">
        <f t="shared" si="129"/>
        <v>237399</v>
      </c>
      <c r="BA190" s="375">
        <f t="shared" si="130"/>
        <v>113047</v>
      </c>
      <c r="BB190" s="375">
        <f t="shared" si="131"/>
        <v>350446</v>
      </c>
      <c r="BC190" s="375">
        <f t="shared" si="131"/>
        <v>1910500</v>
      </c>
      <c r="BD190" s="375">
        <f t="shared" si="132"/>
        <v>2023547</v>
      </c>
      <c r="BE190" s="1015"/>
    </row>
    <row r="191" spans="1:57" s="383" customFormat="1" ht="36.75" customHeight="1" thickBot="1" x14ac:dyDescent="0.3">
      <c r="A191" s="2292"/>
      <c r="B191" s="1929" t="s">
        <v>317</v>
      </c>
      <c r="C191" s="1930" t="s">
        <v>322</v>
      </c>
      <c r="D191" s="2189" t="s">
        <v>323</v>
      </c>
      <c r="E191" s="1916"/>
      <c r="F191" s="1916"/>
      <c r="G191" s="1916"/>
      <c r="H191" s="1916"/>
      <c r="I191" s="1916"/>
      <c r="J191" s="1916"/>
      <c r="K191" s="1917"/>
      <c r="L191" s="1917"/>
      <c r="M191" s="1918"/>
      <c r="N191" s="1919"/>
      <c r="O191" s="1920"/>
      <c r="P191" s="1921"/>
      <c r="Q191" s="1921"/>
      <c r="R191" s="1921"/>
      <c r="S191" s="1921"/>
      <c r="T191" s="1921"/>
      <c r="U191" s="1921"/>
      <c r="V191" s="1922"/>
      <c r="W191" s="1922"/>
      <c r="X191" s="1923"/>
      <c r="Y191" s="1924"/>
      <c r="Z191" s="1925"/>
      <c r="AA191" s="1931"/>
      <c r="AB191" s="395"/>
      <c r="AC191" s="395"/>
      <c r="AD191" s="395"/>
      <c r="AE191" s="395"/>
      <c r="AF191" s="395"/>
      <c r="AG191" s="395"/>
      <c r="AH191" s="395"/>
      <c r="AI191" s="395"/>
      <c r="AJ191" s="395"/>
      <c r="AK191" s="1125"/>
      <c r="AL191" s="484">
        <v>831186</v>
      </c>
      <c r="AM191" s="484">
        <v>79783</v>
      </c>
      <c r="AN191" s="484">
        <v>24936</v>
      </c>
      <c r="AO191" s="484">
        <f>AM191+AN191</f>
        <v>104719</v>
      </c>
      <c r="AP191" s="484">
        <v>41559</v>
      </c>
      <c r="AQ191" s="484">
        <f>AO191+AP191</f>
        <v>146278</v>
      </c>
      <c r="AR191" s="484">
        <f>AL191-AQ191</f>
        <v>684908</v>
      </c>
      <c r="AS191" s="484">
        <f>AL191-AO191</f>
        <v>726467</v>
      </c>
      <c r="AT191" s="381">
        <f t="shared" si="152"/>
        <v>726467</v>
      </c>
      <c r="AU191" s="1928">
        <v>9966059</v>
      </c>
      <c r="AV191" s="2340">
        <v>43818</v>
      </c>
      <c r="AW191" s="2370">
        <f t="shared" si="137"/>
        <v>831186</v>
      </c>
      <c r="AX191" s="375">
        <f t="shared" si="137"/>
        <v>79783</v>
      </c>
      <c r="AY191" s="375">
        <f t="shared" si="129"/>
        <v>24936</v>
      </c>
      <c r="AZ191" s="375">
        <f t="shared" si="129"/>
        <v>104719</v>
      </c>
      <c r="BA191" s="375">
        <f t="shared" si="130"/>
        <v>41559</v>
      </c>
      <c r="BB191" s="375">
        <f t="shared" si="131"/>
        <v>146278</v>
      </c>
      <c r="BC191" s="375">
        <f t="shared" si="131"/>
        <v>684908</v>
      </c>
      <c r="BD191" s="375">
        <f t="shared" si="132"/>
        <v>726467</v>
      </c>
      <c r="BE191" s="1016"/>
    </row>
    <row r="192" spans="1:57" s="315" customFormat="1" ht="24.75" customHeight="1" thickBot="1" x14ac:dyDescent="0.3">
      <c r="A192" s="2137">
        <v>39</v>
      </c>
      <c r="B192" s="800" t="s">
        <v>169</v>
      </c>
      <c r="C192" s="801" t="s">
        <v>186</v>
      </c>
      <c r="D192" s="802">
        <v>7081</v>
      </c>
      <c r="E192" s="803"/>
      <c r="F192" s="803"/>
      <c r="G192" s="803"/>
      <c r="H192" s="803"/>
      <c r="I192" s="803"/>
      <c r="J192" s="803"/>
      <c r="K192" s="804"/>
      <c r="L192" s="804"/>
      <c r="M192" s="805"/>
      <c r="N192" s="806"/>
      <c r="O192" s="807"/>
      <c r="P192" s="408"/>
      <c r="Q192" s="408"/>
      <c r="R192" s="408"/>
      <c r="S192" s="408"/>
      <c r="T192" s="408"/>
      <c r="U192" s="408"/>
      <c r="V192" s="409"/>
      <c r="W192" s="409"/>
      <c r="X192" s="808"/>
      <c r="Y192" s="809"/>
      <c r="Z192" s="411"/>
      <c r="AA192" s="408">
        <v>15061663</v>
      </c>
      <c r="AB192" s="408">
        <v>1054316.4099999999</v>
      </c>
      <c r="AC192" s="408">
        <v>1054316.4099999999</v>
      </c>
      <c r="AD192" s="408">
        <f>AB192+AC192</f>
        <v>2108632.8199999998</v>
      </c>
      <c r="AE192" s="408">
        <v>753083.15</v>
      </c>
      <c r="AF192" s="408">
        <f>AD192+AE192</f>
        <v>2861715.9699999997</v>
      </c>
      <c r="AG192" s="409">
        <f>AA192-AF192</f>
        <v>12199947.030000001</v>
      </c>
      <c r="AH192" s="2139">
        <f>AA192-AD192</f>
        <v>12953030.18</v>
      </c>
      <c r="AI192" s="2140">
        <f>AH192</f>
        <v>12953030.18</v>
      </c>
      <c r="AJ192" s="809">
        <v>88665107</v>
      </c>
      <c r="AK192" s="411">
        <v>43509</v>
      </c>
      <c r="AL192" s="349"/>
      <c r="AM192" s="349"/>
      <c r="AN192" s="349"/>
      <c r="AO192" s="349"/>
      <c r="AP192" s="349"/>
      <c r="AQ192" s="349"/>
      <c r="AR192" s="349"/>
      <c r="AS192" s="349"/>
      <c r="AT192" s="412">
        <f t="shared" si="152"/>
        <v>0</v>
      </c>
      <c r="AU192" s="313"/>
      <c r="AV192" s="332"/>
      <c r="AW192" s="2362">
        <f t="shared" si="137"/>
        <v>15061663</v>
      </c>
      <c r="AX192" s="406">
        <f t="shared" si="137"/>
        <v>1054316.4099999999</v>
      </c>
      <c r="AY192" s="406">
        <f t="shared" si="129"/>
        <v>1054316.4099999999</v>
      </c>
      <c r="AZ192" s="406">
        <f t="shared" si="129"/>
        <v>2108632.8199999998</v>
      </c>
      <c r="BA192" s="406">
        <f t="shared" si="130"/>
        <v>753083.15</v>
      </c>
      <c r="BB192" s="406">
        <f t="shared" si="131"/>
        <v>2861715.9699999997</v>
      </c>
      <c r="BC192" s="406">
        <f t="shared" si="131"/>
        <v>12199947.030000001</v>
      </c>
      <c r="BD192" s="406">
        <f t="shared" si="132"/>
        <v>12953030.18</v>
      </c>
      <c r="BE192" s="963">
        <f>BD192+BD193+BD194+BD195</f>
        <v>55765099.399999999</v>
      </c>
    </row>
    <row r="193" spans="1:57" s="315" customFormat="1" ht="25.5" customHeight="1" thickBot="1" x14ac:dyDescent="0.3">
      <c r="A193" s="2141"/>
      <c r="B193" s="810" t="s">
        <v>169</v>
      </c>
      <c r="C193" s="2142" t="s">
        <v>240</v>
      </c>
      <c r="D193" s="707">
        <v>7081</v>
      </c>
      <c r="E193" s="708"/>
      <c r="F193" s="708"/>
      <c r="G193" s="708"/>
      <c r="H193" s="708"/>
      <c r="I193" s="708"/>
      <c r="J193" s="708"/>
      <c r="K193" s="709"/>
      <c r="L193" s="709"/>
      <c r="M193" s="710"/>
      <c r="N193" s="711"/>
      <c r="O193" s="712"/>
      <c r="P193" s="713"/>
      <c r="Q193" s="713"/>
      <c r="R193" s="713"/>
      <c r="S193" s="713"/>
      <c r="T193" s="713"/>
      <c r="U193" s="713"/>
      <c r="V193" s="714"/>
      <c r="W193" s="714"/>
      <c r="X193" s="715"/>
      <c r="Y193" s="716"/>
      <c r="Z193" s="719"/>
      <c r="AA193" s="310">
        <v>29902327</v>
      </c>
      <c r="AB193" s="713">
        <v>2093162.89</v>
      </c>
      <c r="AC193" s="713">
        <v>2093162.89</v>
      </c>
      <c r="AD193" s="713">
        <f>AB193+AC193</f>
        <v>4186325.78</v>
      </c>
      <c r="AE193" s="713">
        <v>1495116.35</v>
      </c>
      <c r="AF193" s="713">
        <f>AD193+AE193</f>
        <v>5681442.1299999999</v>
      </c>
      <c r="AG193" s="714">
        <f>AA193-AF193</f>
        <v>24220884.870000001</v>
      </c>
      <c r="AH193" s="2144">
        <f>AA193-AD193</f>
        <v>25716001.219999999</v>
      </c>
      <c r="AI193" s="2145">
        <f>AH193</f>
        <v>25716001.219999999</v>
      </c>
      <c r="AJ193" s="716">
        <v>9965756</v>
      </c>
      <c r="AK193" s="332">
        <v>43565</v>
      </c>
      <c r="AL193" s="349"/>
      <c r="AM193" s="349"/>
      <c r="AN193" s="349"/>
      <c r="AO193" s="349"/>
      <c r="AP193" s="349"/>
      <c r="AQ193" s="349"/>
      <c r="AR193" s="349"/>
      <c r="AS193" s="349"/>
      <c r="AT193" s="412">
        <f t="shared" si="152"/>
        <v>0</v>
      </c>
      <c r="AU193" s="313"/>
      <c r="AV193" s="332"/>
      <c r="AW193" s="2362">
        <f t="shared" si="137"/>
        <v>29902327</v>
      </c>
      <c r="AX193" s="406">
        <f t="shared" si="137"/>
        <v>2093162.89</v>
      </c>
      <c r="AY193" s="406">
        <f t="shared" si="129"/>
        <v>2093162.89</v>
      </c>
      <c r="AZ193" s="406">
        <f t="shared" si="129"/>
        <v>4186325.78</v>
      </c>
      <c r="BA193" s="406">
        <f t="shared" si="130"/>
        <v>1495116.35</v>
      </c>
      <c r="BB193" s="406">
        <f t="shared" si="131"/>
        <v>5681442.1299999999</v>
      </c>
      <c r="BC193" s="406">
        <f t="shared" si="131"/>
        <v>24220884.870000001</v>
      </c>
      <c r="BD193" s="406">
        <f t="shared" si="132"/>
        <v>25716001.219999999</v>
      </c>
      <c r="BE193" s="964"/>
    </row>
    <row r="194" spans="1:57" s="315" customFormat="1" ht="23.25" customHeight="1" thickBot="1" x14ac:dyDescent="0.3">
      <c r="A194" s="2141"/>
      <c r="B194" s="2147" t="s">
        <v>169</v>
      </c>
      <c r="C194" s="2148" t="s">
        <v>280</v>
      </c>
      <c r="D194" s="2149">
        <v>7081</v>
      </c>
      <c r="E194" s="2150"/>
      <c r="F194" s="2150"/>
      <c r="G194" s="2150"/>
      <c r="H194" s="2150"/>
      <c r="I194" s="2150"/>
      <c r="J194" s="2150"/>
      <c r="K194" s="2151"/>
      <c r="L194" s="2151"/>
      <c r="M194" s="2152"/>
      <c r="N194" s="2153"/>
      <c r="O194" s="2154"/>
      <c r="P194" s="2155"/>
      <c r="Q194" s="2155"/>
      <c r="R194" s="2155"/>
      <c r="S194" s="2155"/>
      <c r="T194" s="2155"/>
      <c r="U194" s="2155"/>
      <c r="V194" s="2156"/>
      <c r="W194" s="2156"/>
      <c r="X194" s="2157"/>
      <c r="Y194" s="2158"/>
      <c r="Z194" s="2159"/>
      <c r="AA194" s="322"/>
      <c r="AB194" s="2155"/>
      <c r="AC194" s="2155"/>
      <c r="AD194" s="2155"/>
      <c r="AE194" s="2155"/>
      <c r="AF194" s="2155"/>
      <c r="AG194" s="2156"/>
      <c r="AH194" s="2161"/>
      <c r="AI194" s="2162"/>
      <c r="AJ194" s="2158"/>
      <c r="AK194" s="328"/>
      <c r="AL194" s="349"/>
      <c r="AM194" s="349"/>
      <c r="AN194" s="349"/>
      <c r="AO194" s="349"/>
      <c r="AP194" s="349"/>
      <c r="AQ194" s="349"/>
      <c r="AR194" s="349"/>
      <c r="AS194" s="349"/>
      <c r="AT194" s="412">
        <f t="shared" si="152"/>
        <v>0</v>
      </c>
      <c r="AU194" s="313"/>
      <c r="AV194" s="332"/>
      <c r="AW194" s="2362">
        <f t="shared" si="137"/>
        <v>0</v>
      </c>
      <c r="AX194" s="406">
        <f t="shared" si="137"/>
        <v>0</v>
      </c>
      <c r="AY194" s="406">
        <f t="shared" si="129"/>
        <v>0</v>
      </c>
      <c r="AZ194" s="406">
        <f t="shared" si="129"/>
        <v>0</v>
      </c>
      <c r="BA194" s="406">
        <f t="shared" si="130"/>
        <v>0</v>
      </c>
      <c r="BB194" s="406">
        <f t="shared" si="131"/>
        <v>0</v>
      </c>
      <c r="BC194" s="406">
        <f t="shared" si="131"/>
        <v>0</v>
      </c>
      <c r="BD194" s="406">
        <f t="shared" si="132"/>
        <v>0</v>
      </c>
      <c r="BE194" s="964"/>
    </row>
    <row r="195" spans="1:57" s="315" customFormat="1" ht="33.75" customHeight="1" thickBot="1" x14ac:dyDescent="0.3">
      <c r="A195" s="2146"/>
      <c r="B195" s="1934" t="s">
        <v>324</v>
      </c>
      <c r="C195" s="1935" t="s">
        <v>351</v>
      </c>
      <c r="D195" s="720" t="s">
        <v>336</v>
      </c>
      <c r="E195" s="334"/>
      <c r="F195" s="334"/>
      <c r="G195" s="334"/>
      <c r="H195" s="334"/>
      <c r="I195" s="334"/>
      <c r="J195" s="334"/>
      <c r="K195" s="335"/>
      <c r="L195" s="335"/>
      <c r="M195" s="336"/>
      <c r="N195" s="337"/>
      <c r="O195" s="338"/>
      <c r="P195" s="339"/>
      <c r="Q195" s="339"/>
      <c r="R195" s="339"/>
      <c r="S195" s="339"/>
      <c r="T195" s="339"/>
      <c r="U195" s="339"/>
      <c r="V195" s="340"/>
      <c r="W195" s="340"/>
      <c r="X195" s="813"/>
      <c r="Y195" s="341"/>
      <c r="Z195" s="342"/>
      <c r="AA195" s="339"/>
      <c r="AB195" s="339"/>
      <c r="AC195" s="339"/>
      <c r="AD195" s="339"/>
      <c r="AE195" s="339"/>
      <c r="AF195" s="339"/>
      <c r="AG195" s="340"/>
      <c r="AH195" s="2190"/>
      <c r="AI195" s="2191"/>
      <c r="AJ195" s="341"/>
      <c r="AK195" s="342"/>
      <c r="AL195" s="305">
        <v>19538364</v>
      </c>
      <c r="AM195" s="305">
        <v>1465378</v>
      </c>
      <c r="AN195" s="305">
        <v>976918</v>
      </c>
      <c r="AO195" s="305">
        <f t="shared" ref="AO195" si="178">AM195+AN195</f>
        <v>2442296</v>
      </c>
      <c r="AP195" s="305">
        <v>976918</v>
      </c>
      <c r="AQ195" s="305">
        <f t="shared" ref="AQ195" si="179">AO195+AP195</f>
        <v>3419214</v>
      </c>
      <c r="AR195" s="305">
        <f t="shared" ref="AR195" si="180">AL195-AQ195</f>
        <v>16119150</v>
      </c>
      <c r="AS195" s="305">
        <f t="shared" ref="AS195" si="181">AL195-AO195</f>
        <v>17096068</v>
      </c>
      <c r="AT195" s="497">
        <f t="shared" si="152"/>
        <v>17096068</v>
      </c>
      <c r="AU195" s="1135">
        <v>9966200</v>
      </c>
      <c r="AV195" s="1128">
        <v>43885</v>
      </c>
      <c r="AW195" s="2362">
        <f t="shared" si="137"/>
        <v>19538364</v>
      </c>
      <c r="AX195" s="406">
        <f t="shared" si="137"/>
        <v>1465378</v>
      </c>
      <c r="AY195" s="406">
        <f t="shared" si="129"/>
        <v>976918</v>
      </c>
      <c r="AZ195" s="406">
        <f t="shared" si="129"/>
        <v>2442296</v>
      </c>
      <c r="BA195" s="406">
        <f t="shared" si="130"/>
        <v>976918</v>
      </c>
      <c r="BB195" s="406">
        <f t="shared" si="131"/>
        <v>3419214</v>
      </c>
      <c r="BC195" s="406">
        <f t="shared" si="131"/>
        <v>16119150</v>
      </c>
      <c r="BD195" s="406">
        <f t="shared" si="132"/>
        <v>17096068</v>
      </c>
      <c r="BE195" s="965"/>
    </row>
    <row r="196" spans="1:57" s="736" customFormat="1" ht="27.75" customHeight="1" thickBot="1" x14ac:dyDescent="0.3">
      <c r="A196" s="2293">
        <v>40</v>
      </c>
      <c r="B196" s="2192" t="s">
        <v>169</v>
      </c>
      <c r="C196" s="2193" t="s">
        <v>258</v>
      </c>
      <c r="D196" s="2194">
        <v>7041</v>
      </c>
      <c r="E196" s="721"/>
      <c r="F196" s="721"/>
      <c r="G196" s="721"/>
      <c r="H196" s="721"/>
      <c r="I196" s="721"/>
      <c r="J196" s="721"/>
      <c r="K196" s="722"/>
      <c r="L196" s="722"/>
      <c r="M196" s="723"/>
      <c r="N196" s="724"/>
      <c r="O196" s="725"/>
      <c r="P196" s="726"/>
      <c r="Q196" s="726"/>
      <c r="R196" s="726"/>
      <c r="S196" s="726"/>
      <c r="T196" s="726"/>
      <c r="U196" s="726"/>
      <c r="V196" s="727"/>
      <c r="W196" s="727"/>
      <c r="X196" s="728"/>
      <c r="Y196" s="729"/>
      <c r="Z196" s="730"/>
      <c r="AA196" s="726">
        <v>15010514</v>
      </c>
      <c r="AB196" s="726">
        <v>1050735.98</v>
      </c>
      <c r="AC196" s="726">
        <v>1050735.98</v>
      </c>
      <c r="AD196" s="726">
        <f>AB196+AC196</f>
        <v>2101471.96</v>
      </c>
      <c r="AE196" s="726">
        <v>750525.7</v>
      </c>
      <c r="AF196" s="726">
        <f>AD196+AE196</f>
        <v>2851997.66</v>
      </c>
      <c r="AG196" s="727">
        <f>AA196-AF196</f>
        <v>12158516.34</v>
      </c>
      <c r="AH196" s="2195">
        <f>AA196-AD196</f>
        <v>12909042.039999999</v>
      </c>
      <c r="AI196" s="2196">
        <f>AH196</f>
        <v>12909042.039999999</v>
      </c>
      <c r="AJ196" s="729">
        <v>9965844</v>
      </c>
      <c r="AK196" s="731" t="s">
        <v>259</v>
      </c>
      <c r="AL196" s="732"/>
      <c r="AM196" s="732"/>
      <c r="AN196" s="732"/>
      <c r="AO196" s="732"/>
      <c r="AP196" s="732"/>
      <c r="AQ196" s="732"/>
      <c r="AR196" s="732"/>
      <c r="AS196" s="732"/>
      <c r="AT196" s="733">
        <f t="shared" si="152"/>
        <v>0</v>
      </c>
      <c r="AU196" s="734"/>
      <c r="AV196" s="739"/>
      <c r="AW196" s="2363">
        <f t="shared" si="137"/>
        <v>15010514</v>
      </c>
      <c r="AX196" s="735">
        <f t="shared" si="137"/>
        <v>1050735.98</v>
      </c>
      <c r="AY196" s="735">
        <f t="shared" si="129"/>
        <v>1050735.98</v>
      </c>
      <c r="AZ196" s="735">
        <f t="shared" si="129"/>
        <v>2101471.96</v>
      </c>
      <c r="BA196" s="735">
        <f t="shared" si="130"/>
        <v>750525.7</v>
      </c>
      <c r="BB196" s="735">
        <f t="shared" si="131"/>
        <v>2851997.66</v>
      </c>
      <c r="BC196" s="735">
        <f t="shared" si="131"/>
        <v>12158516.34</v>
      </c>
      <c r="BD196" s="735">
        <f t="shared" si="132"/>
        <v>12909042.039999999</v>
      </c>
      <c r="BE196" s="949">
        <f>BD196+BD197+BD198</f>
        <v>37934903.939999998</v>
      </c>
    </row>
    <row r="197" spans="1:57" s="736" customFormat="1" ht="30" customHeight="1" thickBot="1" x14ac:dyDescent="0.3">
      <c r="A197" s="2294"/>
      <c r="B197" s="2197" t="s">
        <v>169</v>
      </c>
      <c r="C197" s="2198" t="s">
        <v>290</v>
      </c>
      <c r="D197" s="2199">
        <v>7041</v>
      </c>
      <c r="E197" s="1786"/>
      <c r="F197" s="1786"/>
      <c r="G197" s="1786"/>
      <c r="H197" s="1786"/>
      <c r="I197" s="1786"/>
      <c r="J197" s="1786"/>
      <c r="K197" s="1787"/>
      <c r="L197" s="1787"/>
      <c r="M197" s="1788"/>
      <c r="N197" s="1789"/>
      <c r="O197" s="1790"/>
      <c r="P197" s="1791"/>
      <c r="Q197" s="1791"/>
      <c r="R197" s="1791"/>
      <c r="S197" s="1791"/>
      <c r="T197" s="1791"/>
      <c r="U197" s="1791"/>
      <c r="V197" s="1792"/>
      <c r="W197" s="1792"/>
      <c r="X197" s="1793"/>
      <c r="Y197" s="1794"/>
      <c r="Z197" s="1795"/>
      <c r="AA197" s="1786">
        <v>16847365</v>
      </c>
      <c r="AB197" s="1786">
        <v>1179315.55</v>
      </c>
      <c r="AC197" s="1786">
        <v>1179315.55</v>
      </c>
      <c r="AD197" s="1786">
        <f>AB197+AC197</f>
        <v>2358631.1</v>
      </c>
      <c r="AE197" s="1786">
        <v>842368.25</v>
      </c>
      <c r="AF197" s="1786">
        <f>AD197+AE197</f>
        <v>3200999.35</v>
      </c>
      <c r="AG197" s="1787">
        <f>AA197-AF197</f>
        <v>13646365.65</v>
      </c>
      <c r="AH197" s="1787">
        <f>AA197-AD197</f>
        <v>14488733.9</v>
      </c>
      <c r="AI197" s="2200">
        <f>AH197</f>
        <v>14488733.9</v>
      </c>
      <c r="AJ197" s="2201" t="s">
        <v>291</v>
      </c>
      <c r="AK197" s="2202">
        <v>43646</v>
      </c>
      <c r="AL197" s="737"/>
      <c r="AM197" s="737"/>
      <c r="AN197" s="737"/>
      <c r="AO197" s="737"/>
      <c r="AP197" s="737"/>
      <c r="AQ197" s="737"/>
      <c r="AR197" s="737"/>
      <c r="AS197" s="737"/>
      <c r="AT197" s="733">
        <f t="shared" si="152"/>
        <v>0</v>
      </c>
      <c r="AU197" s="740"/>
      <c r="AV197" s="1694"/>
      <c r="AW197" s="2363">
        <f t="shared" si="137"/>
        <v>16847365</v>
      </c>
      <c r="AX197" s="735">
        <f t="shared" si="137"/>
        <v>1179315.55</v>
      </c>
      <c r="AY197" s="735">
        <f t="shared" ref="AY197:AZ210" si="182">G197+R197+AC197+AN197</f>
        <v>1179315.55</v>
      </c>
      <c r="AZ197" s="735">
        <f t="shared" si="182"/>
        <v>2358631.1</v>
      </c>
      <c r="BA197" s="735">
        <f t="shared" ref="BA197:BA210" si="183">I197+T197+AE197+AP197</f>
        <v>842368.25</v>
      </c>
      <c r="BB197" s="735">
        <f t="shared" ref="BB197:BC210" si="184">J197+U197+AF197+AQ197</f>
        <v>3200999.35</v>
      </c>
      <c r="BC197" s="735">
        <f t="shared" si="184"/>
        <v>13646365.65</v>
      </c>
      <c r="BD197" s="735">
        <f t="shared" ref="BD197:BD210" si="185">L197+W197+AH197+AS197</f>
        <v>14488733.9</v>
      </c>
      <c r="BE197" s="950"/>
    </row>
    <row r="198" spans="1:57" s="736" customFormat="1" ht="34.5" customHeight="1" thickBot="1" x14ac:dyDescent="0.3">
      <c r="A198" s="2295"/>
      <c r="B198" s="741" t="s">
        <v>324</v>
      </c>
      <c r="C198" s="742" t="s">
        <v>343</v>
      </c>
      <c r="D198" s="743" t="s">
        <v>321</v>
      </c>
      <c r="E198" s="744"/>
      <c r="F198" s="744"/>
      <c r="G198" s="744"/>
      <c r="H198" s="744"/>
      <c r="I198" s="744"/>
      <c r="J198" s="744"/>
      <c r="K198" s="745"/>
      <c r="L198" s="745"/>
      <c r="M198" s="746"/>
      <c r="N198" s="747"/>
      <c r="O198" s="748"/>
      <c r="P198" s="749"/>
      <c r="Q198" s="749"/>
      <c r="R198" s="749"/>
      <c r="S198" s="749"/>
      <c r="T198" s="749"/>
      <c r="U198" s="749"/>
      <c r="V198" s="750"/>
      <c r="W198" s="750"/>
      <c r="X198" s="751"/>
      <c r="Y198" s="752"/>
      <c r="Z198" s="2203"/>
      <c r="AA198" s="2204"/>
      <c r="AB198" s="744"/>
      <c r="AC198" s="744"/>
      <c r="AD198" s="744"/>
      <c r="AE198" s="744"/>
      <c r="AF198" s="744"/>
      <c r="AG198" s="745"/>
      <c r="AH198" s="745"/>
      <c r="AI198" s="2205"/>
      <c r="AJ198" s="753"/>
      <c r="AK198" s="754"/>
      <c r="AL198" s="737">
        <v>12042432</v>
      </c>
      <c r="AM198" s="737">
        <v>903182</v>
      </c>
      <c r="AN198" s="737">
        <v>602122</v>
      </c>
      <c r="AO198" s="737">
        <f t="shared" ref="AO198" si="186">AM198+AN198</f>
        <v>1505304</v>
      </c>
      <c r="AP198" s="737">
        <v>602122</v>
      </c>
      <c r="AQ198" s="737">
        <f t="shared" ref="AQ198" si="187">AO198+AP198</f>
        <v>2107426</v>
      </c>
      <c r="AR198" s="737">
        <f t="shared" ref="AR198" si="188">AL198-AQ198</f>
        <v>9935006</v>
      </c>
      <c r="AS198" s="737">
        <f t="shared" ref="AS198" si="189">AL198-AO198</f>
        <v>10537128</v>
      </c>
      <c r="AT198" s="733">
        <f t="shared" si="152"/>
        <v>10537128</v>
      </c>
      <c r="AU198" s="755" t="s">
        <v>344</v>
      </c>
      <c r="AV198" s="1694">
        <v>43881</v>
      </c>
      <c r="AW198" s="2363">
        <f t="shared" ref="AW198:AX210" si="190">E198+P198+AA198+AL198</f>
        <v>12042432</v>
      </c>
      <c r="AX198" s="735">
        <f t="shared" si="190"/>
        <v>903182</v>
      </c>
      <c r="AY198" s="735">
        <f t="shared" si="182"/>
        <v>602122</v>
      </c>
      <c r="AZ198" s="735">
        <f t="shared" si="182"/>
        <v>1505304</v>
      </c>
      <c r="BA198" s="735">
        <f t="shared" si="183"/>
        <v>602122</v>
      </c>
      <c r="BB198" s="735">
        <f t="shared" si="184"/>
        <v>2107426</v>
      </c>
      <c r="BC198" s="735">
        <f t="shared" si="184"/>
        <v>9935006</v>
      </c>
      <c r="BD198" s="735">
        <f t="shared" si="185"/>
        <v>10537128</v>
      </c>
      <c r="BE198" s="955"/>
    </row>
    <row r="199" spans="1:57" s="1337" customFormat="1" ht="20.25" customHeight="1" thickBot="1" x14ac:dyDescent="0.3">
      <c r="A199" s="2122">
        <v>41</v>
      </c>
      <c r="B199" s="2123" t="s">
        <v>232</v>
      </c>
      <c r="C199" s="2124" t="s">
        <v>284</v>
      </c>
      <c r="D199" s="2125">
        <v>7041</v>
      </c>
      <c r="E199" s="2126"/>
      <c r="F199" s="2126"/>
      <c r="G199" s="2126"/>
      <c r="H199" s="2126"/>
      <c r="I199" s="2126"/>
      <c r="J199" s="2126"/>
      <c r="K199" s="2127"/>
      <c r="L199" s="2127"/>
      <c r="M199" s="2128"/>
      <c r="N199" s="2129"/>
      <c r="O199" s="2130"/>
      <c r="P199" s="1650"/>
      <c r="Q199" s="1650"/>
      <c r="R199" s="1650"/>
      <c r="S199" s="1650"/>
      <c r="T199" s="1650"/>
      <c r="U199" s="1650"/>
      <c r="V199" s="1651"/>
      <c r="W199" s="1651"/>
      <c r="X199" s="2131"/>
      <c r="Y199" s="2132"/>
      <c r="Z199" s="2206"/>
      <c r="AA199" s="1650">
        <v>26816516</v>
      </c>
      <c r="AB199" s="1650">
        <v>1877156.12</v>
      </c>
      <c r="AC199" s="1650">
        <v>1877156.12</v>
      </c>
      <c r="AD199" s="1650">
        <f>AB199+AC199</f>
        <v>3754312.24</v>
      </c>
      <c r="AE199" s="1650">
        <v>1340825.8</v>
      </c>
      <c r="AF199" s="1650">
        <f>AD199+AE199</f>
        <v>5095138.04</v>
      </c>
      <c r="AG199" s="1651">
        <f>AA199-AF199</f>
        <v>21721377.960000001</v>
      </c>
      <c r="AH199" s="2134">
        <f>AA199-AD199</f>
        <v>23062203.759999998</v>
      </c>
      <c r="AI199" s="2135">
        <f>AH199</f>
        <v>23062203.759999998</v>
      </c>
      <c r="AJ199" s="2132">
        <v>8865179</v>
      </c>
      <c r="AK199" s="2133">
        <v>43555</v>
      </c>
      <c r="AL199" s="654"/>
      <c r="AM199" s="654"/>
      <c r="AN199" s="654"/>
      <c r="AO199" s="654"/>
      <c r="AP199" s="654"/>
      <c r="AQ199" s="654"/>
      <c r="AR199" s="654"/>
      <c r="AS199" s="654"/>
      <c r="AT199" s="655">
        <f t="shared" si="152"/>
        <v>0</v>
      </c>
      <c r="AU199" s="656"/>
      <c r="AV199" s="670"/>
      <c r="AW199" s="2357">
        <f t="shared" si="190"/>
        <v>26816516</v>
      </c>
      <c r="AX199" s="1336">
        <f t="shared" si="190"/>
        <v>1877156.12</v>
      </c>
      <c r="AY199" s="1336">
        <f t="shared" si="182"/>
        <v>1877156.12</v>
      </c>
      <c r="AZ199" s="1336">
        <f t="shared" si="182"/>
        <v>3754312.24</v>
      </c>
      <c r="BA199" s="1336">
        <f t="shared" si="183"/>
        <v>1340825.8</v>
      </c>
      <c r="BB199" s="1336">
        <f t="shared" si="184"/>
        <v>5095138.04</v>
      </c>
      <c r="BC199" s="1336">
        <f t="shared" si="184"/>
        <v>21721377.960000001</v>
      </c>
      <c r="BD199" s="1336">
        <f t="shared" si="185"/>
        <v>23062203.759999998</v>
      </c>
      <c r="BE199" s="946">
        <f>BD199+BD200</f>
        <v>26877924</v>
      </c>
    </row>
    <row r="200" spans="1:57" s="1337" customFormat="1" ht="21.75" customHeight="1" thickBot="1" x14ac:dyDescent="0.3">
      <c r="A200" s="2136"/>
      <c r="B200" s="2207" t="s">
        <v>232</v>
      </c>
      <c r="C200" s="2208" t="s">
        <v>233</v>
      </c>
      <c r="D200" s="2209">
        <v>7041</v>
      </c>
      <c r="E200" s="2210"/>
      <c r="F200" s="2210"/>
      <c r="G200" s="2210"/>
      <c r="H200" s="2210"/>
      <c r="I200" s="2210"/>
      <c r="J200" s="2210"/>
      <c r="K200" s="2211"/>
      <c r="L200" s="2211"/>
      <c r="M200" s="2212"/>
      <c r="N200" s="2213"/>
      <c r="O200" s="2214"/>
      <c r="P200" s="2215"/>
      <c r="Q200" s="2215"/>
      <c r="R200" s="2215"/>
      <c r="S200" s="2215"/>
      <c r="T200" s="2215"/>
      <c r="U200" s="2215"/>
      <c r="V200" s="2216"/>
      <c r="W200" s="2216"/>
      <c r="X200" s="2217"/>
      <c r="Y200" s="2218"/>
      <c r="Z200" s="2219"/>
      <c r="AA200" s="2210">
        <v>4436884</v>
      </c>
      <c r="AB200" s="2210">
        <v>310581.88</v>
      </c>
      <c r="AC200" s="2210">
        <v>310581.88</v>
      </c>
      <c r="AD200" s="2210">
        <f>AB200+AC200</f>
        <v>621163.76</v>
      </c>
      <c r="AE200" s="2210">
        <v>221844.2</v>
      </c>
      <c r="AF200" s="2210">
        <f>AD200+AE200</f>
        <v>843007.96</v>
      </c>
      <c r="AG200" s="2211">
        <f>AA200-AF200</f>
        <v>3593876.04</v>
      </c>
      <c r="AH200" s="2211">
        <f>AA200-AD200</f>
        <v>3815720.24</v>
      </c>
      <c r="AI200" s="2220">
        <f>AH200</f>
        <v>3815720.24</v>
      </c>
      <c r="AJ200" s="2221" t="s">
        <v>288</v>
      </c>
      <c r="AK200" s="2222">
        <v>43646</v>
      </c>
      <c r="AL200" s="661"/>
      <c r="AM200" s="661"/>
      <c r="AN200" s="661"/>
      <c r="AO200" s="661"/>
      <c r="AP200" s="661"/>
      <c r="AQ200" s="661"/>
      <c r="AR200" s="661"/>
      <c r="AS200" s="661"/>
      <c r="AT200" s="655">
        <f t="shared" si="152"/>
        <v>0</v>
      </c>
      <c r="AU200" s="687"/>
      <c r="AV200" s="2335"/>
      <c r="AW200" s="2357">
        <f t="shared" si="190"/>
        <v>4436884</v>
      </c>
      <c r="AX200" s="1336">
        <f t="shared" si="190"/>
        <v>310581.88</v>
      </c>
      <c r="AY200" s="1336">
        <f t="shared" si="182"/>
        <v>310581.88</v>
      </c>
      <c r="AZ200" s="1336">
        <f t="shared" si="182"/>
        <v>621163.76</v>
      </c>
      <c r="BA200" s="1336">
        <f t="shared" si="183"/>
        <v>221844.2</v>
      </c>
      <c r="BB200" s="1336">
        <f t="shared" si="184"/>
        <v>843007.96</v>
      </c>
      <c r="BC200" s="1336">
        <f t="shared" si="184"/>
        <v>3593876.04</v>
      </c>
      <c r="BD200" s="1336">
        <f t="shared" si="185"/>
        <v>3815720.24</v>
      </c>
      <c r="BE200" s="948"/>
    </row>
    <row r="201" spans="1:57" s="634" customFormat="1" ht="22.5" customHeight="1" thickBot="1" x14ac:dyDescent="0.3">
      <c r="A201" s="937">
        <v>42</v>
      </c>
      <c r="B201" s="836" t="s">
        <v>169</v>
      </c>
      <c r="C201" s="837" t="s">
        <v>170</v>
      </c>
      <c r="D201" s="838">
        <v>7081</v>
      </c>
      <c r="E201" s="839"/>
      <c r="F201" s="839"/>
      <c r="G201" s="839"/>
      <c r="H201" s="839"/>
      <c r="I201" s="839"/>
      <c r="J201" s="839"/>
      <c r="K201" s="840"/>
      <c r="L201" s="840"/>
      <c r="M201" s="841"/>
      <c r="N201" s="842"/>
      <c r="O201" s="843"/>
      <c r="P201" s="844"/>
      <c r="Q201" s="844"/>
      <c r="R201" s="844"/>
      <c r="S201" s="844"/>
      <c r="T201" s="844"/>
      <c r="U201" s="844"/>
      <c r="V201" s="845"/>
      <c r="W201" s="845"/>
      <c r="X201" s="846"/>
      <c r="Y201" s="847"/>
      <c r="Z201" s="1949"/>
      <c r="AA201" s="1115">
        <v>51500068</v>
      </c>
      <c r="AB201" s="844">
        <v>3605004.76</v>
      </c>
      <c r="AC201" s="844">
        <v>3605004.76</v>
      </c>
      <c r="AD201" s="844">
        <f t="shared" ref="AD201:AD209" si="191">AB201+AC201</f>
        <v>7210009.5199999996</v>
      </c>
      <c r="AE201" s="844">
        <v>2575003.4</v>
      </c>
      <c r="AF201" s="844">
        <f t="shared" ref="AF201:AF209" si="192">AD201+AE201</f>
        <v>9785012.9199999999</v>
      </c>
      <c r="AG201" s="845">
        <f t="shared" ref="AG201:AG209" si="193">AA201-AF201</f>
        <v>41715055.079999998</v>
      </c>
      <c r="AH201" s="845">
        <f t="shared" ref="AH201:AH209" si="194">AA201-AD201</f>
        <v>44290058.480000004</v>
      </c>
      <c r="AI201" s="846">
        <f t="shared" ref="AI201:AI209" si="195">AH201</f>
        <v>44290058.480000004</v>
      </c>
      <c r="AJ201" s="847">
        <v>263764</v>
      </c>
      <c r="AK201" s="848" t="s">
        <v>166</v>
      </c>
      <c r="AL201" s="237"/>
      <c r="AM201" s="237"/>
      <c r="AN201" s="237"/>
      <c r="AO201" s="237"/>
      <c r="AP201" s="237"/>
      <c r="AQ201" s="237"/>
      <c r="AR201" s="237"/>
      <c r="AS201" s="237"/>
      <c r="AT201" s="632">
        <f t="shared" ref="AT201:AT210" si="196">AS201</f>
        <v>0</v>
      </c>
      <c r="AU201" s="633"/>
      <c r="AV201" s="635"/>
      <c r="AW201" s="2364">
        <f t="shared" si="190"/>
        <v>51500068</v>
      </c>
      <c r="AX201" s="851">
        <f t="shared" si="190"/>
        <v>3605004.76</v>
      </c>
      <c r="AY201" s="851">
        <f t="shared" si="182"/>
        <v>3605004.76</v>
      </c>
      <c r="AZ201" s="851">
        <f t="shared" si="182"/>
        <v>7210009.5199999996</v>
      </c>
      <c r="BA201" s="851">
        <f t="shared" si="183"/>
        <v>2575003.4</v>
      </c>
      <c r="BB201" s="851">
        <f t="shared" si="184"/>
        <v>9785012.9199999999</v>
      </c>
      <c r="BC201" s="851">
        <f t="shared" si="184"/>
        <v>41715055.079999998</v>
      </c>
      <c r="BD201" s="851">
        <f t="shared" si="185"/>
        <v>44290058.480000004</v>
      </c>
      <c r="BE201" s="970">
        <f>BD201+BD202+BD203</f>
        <v>89233411.659999996</v>
      </c>
    </row>
    <row r="202" spans="1:57" s="634" customFormat="1" ht="24" customHeight="1" thickBot="1" x14ac:dyDescent="0.3">
      <c r="A202" s="938"/>
      <c r="B202" s="852" t="s">
        <v>169</v>
      </c>
      <c r="C202" s="853" t="s">
        <v>187</v>
      </c>
      <c r="D202" s="624"/>
      <c r="E202" s="234"/>
      <c r="F202" s="234"/>
      <c r="G202" s="234"/>
      <c r="H202" s="234"/>
      <c r="I202" s="234"/>
      <c r="J202" s="234"/>
      <c r="K202" s="235"/>
      <c r="L202" s="235"/>
      <c r="M202" s="625"/>
      <c r="N202" s="626"/>
      <c r="O202" s="627"/>
      <c r="P202" s="628"/>
      <c r="Q202" s="628"/>
      <c r="R202" s="628"/>
      <c r="S202" s="628"/>
      <c r="T202" s="628"/>
      <c r="U202" s="628"/>
      <c r="V202" s="629"/>
      <c r="W202" s="629"/>
      <c r="X202" s="854"/>
      <c r="Y202" s="630"/>
      <c r="Z202" s="631"/>
      <c r="AA202" s="1116">
        <v>36727928</v>
      </c>
      <c r="AB202" s="628">
        <v>2570954.96</v>
      </c>
      <c r="AC202" s="628">
        <v>2570954.96</v>
      </c>
      <c r="AD202" s="628">
        <f t="shared" si="191"/>
        <v>5141909.92</v>
      </c>
      <c r="AE202" s="628">
        <v>1836396.4</v>
      </c>
      <c r="AF202" s="628">
        <f t="shared" si="192"/>
        <v>6978306.3200000003</v>
      </c>
      <c r="AG202" s="629">
        <f t="shared" si="193"/>
        <v>29749621.68</v>
      </c>
      <c r="AH202" s="629">
        <f t="shared" si="194"/>
        <v>31586018.079999998</v>
      </c>
      <c r="AI202" s="854">
        <f t="shared" si="195"/>
        <v>31586018.079999998</v>
      </c>
      <c r="AJ202" s="630">
        <v>8865104</v>
      </c>
      <c r="AK202" s="635" t="s">
        <v>188</v>
      </c>
      <c r="AL202" s="237"/>
      <c r="AM202" s="237"/>
      <c r="AN202" s="237"/>
      <c r="AO202" s="237"/>
      <c r="AP202" s="237"/>
      <c r="AQ202" s="237"/>
      <c r="AR202" s="237"/>
      <c r="AS202" s="237"/>
      <c r="AT202" s="632">
        <f t="shared" si="196"/>
        <v>0</v>
      </c>
      <c r="AU202" s="633"/>
      <c r="AV202" s="635"/>
      <c r="AW202" s="2364">
        <f t="shared" si="190"/>
        <v>36727928</v>
      </c>
      <c r="AX202" s="851">
        <f t="shared" si="190"/>
        <v>2570954.96</v>
      </c>
      <c r="AY202" s="851">
        <f t="shared" si="182"/>
        <v>2570954.96</v>
      </c>
      <c r="AZ202" s="851">
        <f t="shared" si="182"/>
        <v>5141909.92</v>
      </c>
      <c r="BA202" s="851">
        <f t="shared" si="183"/>
        <v>1836396.4</v>
      </c>
      <c r="BB202" s="851">
        <f t="shared" si="184"/>
        <v>6978306.3200000003</v>
      </c>
      <c r="BC202" s="851">
        <f t="shared" si="184"/>
        <v>29749621.68</v>
      </c>
      <c r="BD202" s="851">
        <f t="shared" si="185"/>
        <v>31586018.079999998</v>
      </c>
      <c r="BE202" s="971"/>
    </row>
    <row r="203" spans="1:57" s="634" customFormat="1" ht="23.25" customHeight="1" thickBot="1" x14ac:dyDescent="0.3">
      <c r="A203" s="939"/>
      <c r="B203" s="858" t="s">
        <v>169</v>
      </c>
      <c r="C203" s="859" t="s">
        <v>239</v>
      </c>
      <c r="D203" s="860">
        <v>7041</v>
      </c>
      <c r="E203" s="861"/>
      <c r="F203" s="861"/>
      <c r="G203" s="861"/>
      <c r="H203" s="861"/>
      <c r="I203" s="861"/>
      <c r="J203" s="861"/>
      <c r="K203" s="862"/>
      <c r="L203" s="862"/>
      <c r="M203" s="863"/>
      <c r="N203" s="864"/>
      <c r="O203" s="865"/>
      <c r="P203" s="866"/>
      <c r="Q203" s="866"/>
      <c r="R203" s="866"/>
      <c r="S203" s="866"/>
      <c r="T203" s="866"/>
      <c r="U203" s="866"/>
      <c r="V203" s="867"/>
      <c r="W203" s="867"/>
      <c r="X203" s="868"/>
      <c r="Y203" s="869"/>
      <c r="Z203" s="870"/>
      <c r="AA203" s="1117">
        <v>15531785</v>
      </c>
      <c r="AB203" s="866">
        <v>1087224.95</v>
      </c>
      <c r="AC203" s="866">
        <v>1087224.95</v>
      </c>
      <c r="AD203" s="866">
        <f t="shared" si="191"/>
        <v>2174449.9</v>
      </c>
      <c r="AE203" s="866">
        <v>776589.25</v>
      </c>
      <c r="AF203" s="866">
        <f t="shared" si="192"/>
        <v>2951039.15</v>
      </c>
      <c r="AG203" s="867">
        <f t="shared" si="193"/>
        <v>12580745.85</v>
      </c>
      <c r="AH203" s="867">
        <f t="shared" si="194"/>
        <v>13357335.1</v>
      </c>
      <c r="AI203" s="868">
        <f t="shared" si="195"/>
        <v>13357335.1</v>
      </c>
      <c r="AJ203" s="869">
        <v>9965755</v>
      </c>
      <c r="AK203" s="874">
        <v>43565</v>
      </c>
      <c r="AL203" s="237"/>
      <c r="AM203" s="237"/>
      <c r="AN203" s="237"/>
      <c r="AO203" s="237"/>
      <c r="AP203" s="237"/>
      <c r="AQ203" s="237"/>
      <c r="AR203" s="237"/>
      <c r="AS203" s="237"/>
      <c r="AT203" s="632">
        <f t="shared" si="196"/>
        <v>0</v>
      </c>
      <c r="AU203" s="633"/>
      <c r="AV203" s="635"/>
      <c r="AW203" s="2364">
        <f t="shared" si="190"/>
        <v>15531785</v>
      </c>
      <c r="AX203" s="851">
        <f t="shared" si="190"/>
        <v>1087224.95</v>
      </c>
      <c r="AY203" s="851">
        <f t="shared" si="182"/>
        <v>1087224.95</v>
      </c>
      <c r="AZ203" s="851">
        <f t="shared" si="182"/>
        <v>2174449.9</v>
      </c>
      <c r="BA203" s="851">
        <f t="shared" si="183"/>
        <v>776589.25</v>
      </c>
      <c r="BB203" s="851">
        <f t="shared" si="184"/>
        <v>2951039.15</v>
      </c>
      <c r="BC203" s="851">
        <f t="shared" si="184"/>
        <v>12580745.85</v>
      </c>
      <c r="BD203" s="851">
        <f t="shared" si="185"/>
        <v>13357335.1</v>
      </c>
      <c r="BE203" s="972"/>
    </row>
    <row r="204" spans="1:57" s="518" customFormat="1" ht="34.5" customHeight="1" thickBot="1" x14ac:dyDescent="0.3">
      <c r="A204" s="2296">
        <v>43</v>
      </c>
      <c r="B204" s="588" t="s">
        <v>319</v>
      </c>
      <c r="C204" s="589" t="s">
        <v>320</v>
      </c>
      <c r="D204" s="590" t="s">
        <v>321</v>
      </c>
      <c r="E204" s="576"/>
      <c r="F204" s="576"/>
      <c r="G204" s="576"/>
      <c r="H204" s="576"/>
      <c r="I204" s="576"/>
      <c r="J204" s="576"/>
      <c r="K204" s="577"/>
      <c r="L204" s="577"/>
      <c r="M204" s="578"/>
      <c r="N204" s="579"/>
      <c r="O204" s="580"/>
      <c r="P204" s="581"/>
      <c r="Q204" s="581"/>
      <c r="R204" s="581"/>
      <c r="S204" s="581"/>
      <c r="T204" s="581"/>
      <c r="U204" s="581"/>
      <c r="V204" s="582"/>
      <c r="W204" s="582"/>
      <c r="X204" s="760"/>
      <c r="Y204" s="583"/>
      <c r="Z204" s="584"/>
      <c r="AA204" s="761"/>
      <c r="AB204" s="586"/>
      <c r="AC204" s="586"/>
      <c r="AD204" s="586"/>
      <c r="AE204" s="586"/>
      <c r="AF204" s="586"/>
      <c r="AG204" s="586"/>
      <c r="AH204" s="586"/>
      <c r="AI204" s="586"/>
      <c r="AJ204" s="586"/>
      <c r="AK204" s="587"/>
      <c r="AL204" s="585">
        <v>12387126</v>
      </c>
      <c r="AM204" s="585">
        <v>929034.45</v>
      </c>
      <c r="AN204" s="585">
        <v>619356.30000000005</v>
      </c>
      <c r="AO204" s="585">
        <f>AM204+AN204</f>
        <v>1548390.75</v>
      </c>
      <c r="AP204" s="585">
        <v>619356.30000000005</v>
      </c>
      <c r="AQ204" s="585">
        <f>AO204+AP204</f>
        <v>2167747.0499999998</v>
      </c>
      <c r="AR204" s="585">
        <f>AL204-AQ204</f>
        <v>10219378.949999999</v>
      </c>
      <c r="AS204" s="585">
        <f>AL204-AO204</f>
        <v>10838735.25</v>
      </c>
      <c r="AT204" s="521">
        <f>AS204</f>
        <v>10838735.25</v>
      </c>
      <c r="AU204" s="591">
        <v>9966054</v>
      </c>
      <c r="AV204" s="2334">
        <v>43809</v>
      </c>
      <c r="AW204" s="2355">
        <f t="shared" si="190"/>
        <v>12387126</v>
      </c>
      <c r="AX204" s="508">
        <f t="shared" si="190"/>
        <v>929034.45</v>
      </c>
      <c r="AY204" s="508">
        <f t="shared" si="182"/>
        <v>619356.30000000005</v>
      </c>
      <c r="AZ204" s="508">
        <f t="shared" si="182"/>
        <v>1548390.75</v>
      </c>
      <c r="BA204" s="508">
        <f t="shared" si="183"/>
        <v>619356.30000000005</v>
      </c>
      <c r="BB204" s="508">
        <f t="shared" si="184"/>
        <v>2167747.0499999998</v>
      </c>
      <c r="BC204" s="508">
        <f t="shared" si="184"/>
        <v>10219378.949999999</v>
      </c>
      <c r="BD204" s="508">
        <f t="shared" si="185"/>
        <v>10838735.25</v>
      </c>
      <c r="BE204" s="973">
        <f>BD204+BD205</f>
        <v>38344405.25</v>
      </c>
    </row>
    <row r="205" spans="1:57" s="518" customFormat="1" ht="33.75" customHeight="1" thickBot="1" x14ac:dyDescent="0.3">
      <c r="A205" s="2297"/>
      <c r="B205" s="588" t="s">
        <v>319</v>
      </c>
      <c r="C205" s="589" t="s">
        <v>354</v>
      </c>
      <c r="D205" s="590" t="s">
        <v>321</v>
      </c>
      <c r="E205" s="576"/>
      <c r="F205" s="576"/>
      <c r="G205" s="576"/>
      <c r="H205" s="576"/>
      <c r="I205" s="576"/>
      <c r="J205" s="576"/>
      <c r="K205" s="577"/>
      <c r="L205" s="577"/>
      <c r="M205" s="578"/>
      <c r="N205" s="579"/>
      <c r="O205" s="580"/>
      <c r="P205" s="581"/>
      <c r="Q205" s="581"/>
      <c r="R205" s="581"/>
      <c r="S205" s="581"/>
      <c r="T205" s="581"/>
      <c r="U205" s="581"/>
      <c r="V205" s="582"/>
      <c r="W205" s="582"/>
      <c r="X205" s="760"/>
      <c r="Y205" s="583"/>
      <c r="Z205" s="584"/>
      <c r="AA205" s="761"/>
      <c r="AB205" s="586"/>
      <c r="AC205" s="586"/>
      <c r="AD205" s="586"/>
      <c r="AE205" s="586"/>
      <c r="AF205" s="586"/>
      <c r="AG205" s="586"/>
      <c r="AH205" s="586"/>
      <c r="AI205" s="586"/>
      <c r="AJ205" s="586"/>
      <c r="AK205" s="587"/>
      <c r="AL205" s="585">
        <v>31435052</v>
      </c>
      <c r="AM205" s="585">
        <v>2357629</v>
      </c>
      <c r="AN205" s="585">
        <v>1571753</v>
      </c>
      <c r="AO205" s="585">
        <f>AM205+AN205</f>
        <v>3929382</v>
      </c>
      <c r="AP205" s="585">
        <v>1571753</v>
      </c>
      <c r="AQ205" s="585">
        <f>AO205+AP205</f>
        <v>5501135</v>
      </c>
      <c r="AR205" s="585">
        <f>AL205-AQ205</f>
        <v>25933917</v>
      </c>
      <c r="AS205" s="585">
        <f>AL205-AO205</f>
        <v>27505670</v>
      </c>
      <c r="AT205" s="521">
        <f>AS205</f>
        <v>27505670</v>
      </c>
      <c r="AU205" s="591">
        <v>9966201</v>
      </c>
      <c r="AV205" s="2334">
        <v>43885</v>
      </c>
      <c r="AW205" s="2355">
        <f t="shared" si="190"/>
        <v>31435052</v>
      </c>
      <c r="AX205" s="508">
        <f t="shared" si="190"/>
        <v>2357629</v>
      </c>
      <c r="AY205" s="508">
        <f t="shared" si="182"/>
        <v>1571753</v>
      </c>
      <c r="AZ205" s="508">
        <f t="shared" si="182"/>
        <v>3929382</v>
      </c>
      <c r="BA205" s="508">
        <f t="shared" si="183"/>
        <v>1571753</v>
      </c>
      <c r="BB205" s="508">
        <f t="shared" si="184"/>
        <v>5501135</v>
      </c>
      <c r="BC205" s="508">
        <f t="shared" si="184"/>
        <v>25933917</v>
      </c>
      <c r="BD205" s="508">
        <f t="shared" si="185"/>
        <v>27505670</v>
      </c>
      <c r="BE205" s="975"/>
    </row>
    <row r="206" spans="1:57" s="539" customFormat="1" ht="33.75" customHeight="1" thickBot="1" x14ac:dyDescent="0.3">
      <c r="A206" s="2223">
        <v>44</v>
      </c>
      <c r="B206" s="2224" t="s">
        <v>169</v>
      </c>
      <c r="C206" s="2225" t="s">
        <v>189</v>
      </c>
      <c r="D206" s="2226">
        <v>7041</v>
      </c>
      <c r="E206" s="2227"/>
      <c r="F206" s="2227"/>
      <c r="G206" s="2227"/>
      <c r="H206" s="2227"/>
      <c r="I206" s="2227"/>
      <c r="J206" s="2227"/>
      <c r="K206" s="2228"/>
      <c r="L206" s="2228"/>
      <c r="M206" s="2229"/>
      <c r="N206" s="2230"/>
      <c r="O206" s="2231"/>
      <c r="P206" s="2232"/>
      <c r="Q206" s="2232"/>
      <c r="R206" s="2232"/>
      <c r="S206" s="2232"/>
      <c r="T206" s="2232"/>
      <c r="U206" s="2232"/>
      <c r="V206" s="2233"/>
      <c r="W206" s="2233"/>
      <c r="X206" s="2234"/>
      <c r="Y206" s="2235"/>
      <c r="Z206" s="2236"/>
      <c r="AA206" s="2232">
        <v>23244978</v>
      </c>
      <c r="AB206" s="2232">
        <v>1627148.46</v>
      </c>
      <c r="AC206" s="2232">
        <v>1627148.46</v>
      </c>
      <c r="AD206" s="2232">
        <f t="shared" si="191"/>
        <v>3254296.92</v>
      </c>
      <c r="AE206" s="2232">
        <v>1162248.8999999999</v>
      </c>
      <c r="AF206" s="2232">
        <f t="shared" si="192"/>
        <v>4416545.82</v>
      </c>
      <c r="AG206" s="2233">
        <f t="shared" si="193"/>
        <v>18828432.18</v>
      </c>
      <c r="AH206" s="2237">
        <f t="shared" si="194"/>
        <v>19990681.079999998</v>
      </c>
      <c r="AI206" s="2238">
        <f t="shared" si="195"/>
        <v>19990681.079999998</v>
      </c>
      <c r="AJ206" s="2235">
        <v>8865105</v>
      </c>
      <c r="AK206" s="2236" t="s">
        <v>190</v>
      </c>
      <c r="AL206" s="536"/>
      <c r="AM206" s="536"/>
      <c r="AN206" s="536"/>
      <c r="AO206" s="536"/>
      <c r="AP206" s="536"/>
      <c r="AQ206" s="536"/>
      <c r="AR206" s="536"/>
      <c r="AS206" s="536"/>
      <c r="AT206" s="537">
        <f t="shared" si="196"/>
        <v>0</v>
      </c>
      <c r="AU206" s="538"/>
      <c r="AV206" s="541"/>
      <c r="AW206" s="2371">
        <f t="shared" si="190"/>
        <v>23244978</v>
      </c>
      <c r="AX206" s="1505">
        <f t="shared" si="190"/>
        <v>1627148.46</v>
      </c>
      <c r="AY206" s="1505">
        <f t="shared" si="182"/>
        <v>1627148.46</v>
      </c>
      <c r="AZ206" s="1505">
        <f t="shared" si="182"/>
        <v>3254296.92</v>
      </c>
      <c r="BA206" s="1505">
        <f t="shared" si="183"/>
        <v>1162248.8999999999</v>
      </c>
      <c r="BB206" s="1505">
        <f t="shared" si="184"/>
        <v>4416545.82</v>
      </c>
      <c r="BC206" s="1505">
        <f t="shared" si="184"/>
        <v>18828432.18</v>
      </c>
      <c r="BD206" s="1505">
        <f t="shared" si="185"/>
        <v>19990681.079999998</v>
      </c>
      <c r="BE206" s="968">
        <f>BD206+BD207+BD208+BD209+BD210</f>
        <v>70988875.239999995</v>
      </c>
    </row>
    <row r="207" spans="1:57" s="539" customFormat="1" ht="33.75" customHeight="1" thickBot="1" x14ac:dyDescent="0.3">
      <c r="A207" s="1503"/>
      <c r="B207" s="2239" t="s">
        <v>169</v>
      </c>
      <c r="C207" s="1504" t="s">
        <v>218</v>
      </c>
      <c r="D207" s="526">
        <v>7041</v>
      </c>
      <c r="E207" s="527"/>
      <c r="F207" s="527"/>
      <c r="G207" s="527"/>
      <c r="H207" s="527"/>
      <c r="I207" s="527"/>
      <c r="J207" s="527"/>
      <c r="K207" s="528"/>
      <c r="L207" s="528"/>
      <c r="M207" s="529"/>
      <c r="N207" s="530"/>
      <c r="O207" s="531"/>
      <c r="P207" s="532"/>
      <c r="Q207" s="532"/>
      <c r="R207" s="532"/>
      <c r="S207" s="532"/>
      <c r="T207" s="532"/>
      <c r="U207" s="532"/>
      <c r="V207" s="533"/>
      <c r="W207" s="533"/>
      <c r="X207" s="638"/>
      <c r="Y207" s="534"/>
      <c r="Z207" s="535"/>
      <c r="AA207" s="2240">
        <v>22263325</v>
      </c>
      <c r="AB207" s="532">
        <v>1558432.75</v>
      </c>
      <c r="AC207" s="532">
        <v>1558432.75</v>
      </c>
      <c r="AD207" s="532">
        <f t="shared" si="191"/>
        <v>3116865.5</v>
      </c>
      <c r="AE207" s="532">
        <v>1113166.25</v>
      </c>
      <c r="AF207" s="532">
        <f t="shared" si="192"/>
        <v>4230031.75</v>
      </c>
      <c r="AG207" s="533">
        <f t="shared" si="193"/>
        <v>18033293.25</v>
      </c>
      <c r="AH207" s="2241">
        <f t="shared" si="194"/>
        <v>19146459.5</v>
      </c>
      <c r="AI207" s="2242">
        <f t="shared" si="195"/>
        <v>19146459.5</v>
      </c>
      <c r="AJ207" s="534">
        <v>8865146</v>
      </c>
      <c r="AK207" s="541">
        <v>43549</v>
      </c>
      <c r="AL207" s="536"/>
      <c r="AM207" s="536"/>
      <c r="AN207" s="536"/>
      <c r="AO207" s="536"/>
      <c r="AP207" s="536"/>
      <c r="AQ207" s="536"/>
      <c r="AR207" s="536"/>
      <c r="AS207" s="536"/>
      <c r="AT207" s="537">
        <f t="shared" si="196"/>
        <v>0</v>
      </c>
      <c r="AU207" s="538"/>
      <c r="AV207" s="541"/>
      <c r="AW207" s="2371">
        <f t="shared" si="190"/>
        <v>22263325</v>
      </c>
      <c r="AX207" s="1505">
        <f t="shared" si="190"/>
        <v>1558432.75</v>
      </c>
      <c r="AY207" s="1505">
        <f t="shared" si="182"/>
        <v>1558432.75</v>
      </c>
      <c r="AZ207" s="1505">
        <f t="shared" si="182"/>
        <v>3116865.5</v>
      </c>
      <c r="BA207" s="1505">
        <f t="shared" si="183"/>
        <v>1113166.25</v>
      </c>
      <c r="BB207" s="1505">
        <f t="shared" si="184"/>
        <v>4230031.75</v>
      </c>
      <c r="BC207" s="1505">
        <f t="shared" si="184"/>
        <v>18033293.25</v>
      </c>
      <c r="BD207" s="1505">
        <f t="shared" si="185"/>
        <v>19146459.5</v>
      </c>
      <c r="BE207" s="969"/>
    </row>
    <row r="208" spans="1:57" s="539" customFormat="1" ht="33.75" customHeight="1" thickBot="1" x14ac:dyDescent="0.3">
      <c r="A208" s="1503"/>
      <c r="B208" s="2239" t="s">
        <v>169</v>
      </c>
      <c r="C208" s="1504" t="s">
        <v>238</v>
      </c>
      <c r="D208" s="526">
        <v>7041</v>
      </c>
      <c r="E208" s="527"/>
      <c r="F208" s="527"/>
      <c r="G208" s="527"/>
      <c r="H208" s="527"/>
      <c r="I208" s="527"/>
      <c r="J208" s="527"/>
      <c r="K208" s="528"/>
      <c r="L208" s="528"/>
      <c r="M208" s="529"/>
      <c r="N208" s="530"/>
      <c r="O208" s="531"/>
      <c r="P208" s="532"/>
      <c r="Q208" s="532"/>
      <c r="R208" s="532"/>
      <c r="S208" s="532"/>
      <c r="T208" s="532"/>
      <c r="U208" s="532"/>
      <c r="V208" s="533"/>
      <c r="W208" s="533"/>
      <c r="X208" s="638"/>
      <c r="Y208" s="534"/>
      <c r="Z208" s="535"/>
      <c r="AA208" s="2240">
        <v>10168500</v>
      </c>
      <c r="AB208" s="532">
        <v>711795</v>
      </c>
      <c r="AC208" s="532">
        <v>711795</v>
      </c>
      <c r="AD208" s="532">
        <f t="shared" si="191"/>
        <v>1423590</v>
      </c>
      <c r="AE208" s="532">
        <v>508425</v>
      </c>
      <c r="AF208" s="532">
        <f t="shared" si="192"/>
        <v>1932015</v>
      </c>
      <c r="AG208" s="533">
        <f t="shared" si="193"/>
        <v>8236485</v>
      </c>
      <c r="AH208" s="2241">
        <f t="shared" si="194"/>
        <v>8744910</v>
      </c>
      <c r="AI208" s="2242">
        <f t="shared" si="195"/>
        <v>8744910</v>
      </c>
      <c r="AJ208" s="534">
        <v>9965754</v>
      </c>
      <c r="AK208" s="541">
        <v>43565</v>
      </c>
      <c r="AL208" s="536"/>
      <c r="AM208" s="536"/>
      <c r="AN208" s="536"/>
      <c r="AO208" s="536"/>
      <c r="AP208" s="536"/>
      <c r="AQ208" s="536"/>
      <c r="AR208" s="536"/>
      <c r="AS208" s="536"/>
      <c r="AT208" s="537">
        <f t="shared" si="196"/>
        <v>0</v>
      </c>
      <c r="AU208" s="538"/>
      <c r="AV208" s="541"/>
      <c r="AW208" s="2371">
        <f t="shared" si="190"/>
        <v>10168500</v>
      </c>
      <c r="AX208" s="1505">
        <f t="shared" si="190"/>
        <v>711795</v>
      </c>
      <c r="AY208" s="1505">
        <f t="shared" si="182"/>
        <v>711795</v>
      </c>
      <c r="AZ208" s="1505">
        <f t="shared" si="182"/>
        <v>1423590</v>
      </c>
      <c r="BA208" s="1505">
        <f t="shared" si="183"/>
        <v>508425</v>
      </c>
      <c r="BB208" s="1505">
        <f t="shared" si="184"/>
        <v>1932015</v>
      </c>
      <c r="BC208" s="1505">
        <f t="shared" si="184"/>
        <v>8236485</v>
      </c>
      <c r="BD208" s="1505">
        <f t="shared" si="185"/>
        <v>8744910</v>
      </c>
      <c r="BE208" s="969"/>
    </row>
    <row r="209" spans="1:59" s="539" customFormat="1" ht="33.75" customHeight="1" thickBot="1" x14ac:dyDescent="0.3">
      <c r="A209" s="1503"/>
      <c r="B209" s="2243" t="s">
        <v>169</v>
      </c>
      <c r="C209" s="2244" t="s">
        <v>272</v>
      </c>
      <c r="D209" s="2245">
        <v>7041</v>
      </c>
      <c r="E209" s="2246"/>
      <c r="F209" s="2246"/>
      <c r="G209" s="2246"/>
      <c r="H209" s="2246"/>
      <c r="I209" s="2246"/>
      <c r="J209" s="2246"/>
      <c r="K209" s="2247"/>
      <c r="L209" s="2247"/>
      <c r="M209" s="2248"/>
      <c r="N209" s="2249"/>
      <c r="O209" s="2250"/>
      <c r="P209" s="2251"/>
      <c r="Q209" s="2251"/>
      <c r="R209" s="2251"/>
      <c r="S209" s="2251"/>
      <c r="T209" s="2251"/>
      <c r="U209" s="2251"/>
      <c r="V209" s="2252"/>
      <c r="W209" s="2252"/>
      <c r="X209" s="2253"/>
      <c r="Y209" s="2254"/>
      <c r="Z209" s="2255"/>
      <c r="AA209" s="2256">
        <v>13101081</v>
      </c>
      <c r="AB209" s="2251">
        <v>917075.67</v>
      </c>
      <c r="AC209" s="2251">
        <v>917075.67</v>
      </c>
      <c r="AD209" s="2251">
        <f t="shared" si="191"/>
        <v>1834151.34</v>
      </c>
      <c r="AE209" s="2251">
        <v>655054.05000000005</v>
      </c>
      <c r="AF209" s="2251">
        <f t="shared" si="192"/>
        <v>2489205.39</v>
      </c>
      <c r="AG209" s="2252">
        <f t="shared" si="193"/>
        <v>10611875.609999999</v>
      </c>
      <c r="AH209" s="2257">
        <f t="shared" si="194"/>
        <v>11266929.66</v>
      </c>
      <c r="AI209" s="2258">
        <f t="shared" si="195"/>
        <v>11266929.66</v>
      </c>
      <c r="AJ209" s="2254">
        <v>9965928</v>
      </c>
      <c r="AK209" s="1506" t="s">
        <v>270</v>
      </c>
      <c r="AL209" s="536"/>
      <c r="AM209" s="536"/>
      <c r="AN209" s="536"/>
      <c r="AO209" s="536"/>
      <c r="AP209" s="536"/>
      <c r="AQ209" s="536"/>
      <c r="AR209" s="536"/>
      <c r="AS209" s="536"/>
      <c r="AT209" s="537">
        <f t="shared" si="196"/>
        <v>0</v>
      </c>
      <c r="AU209" s="538"/>
      <c r="AV209" s="541"/>
      <c r="AW209" s="2371">
        <f t="shared" si="190"/>
        <v>13101081</v>
      </c>
      <c r="AX209" s="1505">
        <f t="shared" si="190"/>
        <v>917075.67</v>
      </c>
      <c r="AY209" s="1505">
        <f t="shared" si="182"/>
        <v>917075.67</v>
      </c>
      <c r="AZ209" s="1505">
        <f t="shared" si="182"/>
        <v>1834151.34</v>
      </c>
      <c r="BA209" s="1505">
        <f t="shared" si="183"/>
        <v>655054.05000000005</v>
      </c>
      <c r="BB209" s="1505">
        <f t="shared" si="184"/>
        <v>2489205.39</v>
      </c>
      <c r="BC209" s="1505">
        <f t="shared" si="184"/>
        <v>10611875.609999999</v>
      </c>
      <c r="BD209" s="1505">
        <f t="shared" si="185"/>
        <v>11266929.66</v>
      </c>
      <c r="BE209" s="969"/>
    </row>
    <row r="210" spans="1:59" s="539" customFormat="1" ht="33.75" customHeight="1" x14ac:dyDescent="0.25">
      <c r="A210" s="1503"/>
      <c r="B210" s="1507" t="s">
        <v>324</v>
      </c>
      <c r="C210" s="1508" t="s">
        <v>330</v>
      </c>
      <c r="D210" s="542" t="s">
        <v>321</v>
      </c>
      <c r="E210" s="1509"/>
      <c r="F210" s="1509"/>
      <c r="G210" s="1509"/>
      <c r="H210" s="1509"/>
      <c r="I210" s="1509"/>
      <c r="J210" s="1509"/>
      <c r="K210" s="1510"/>
      <c r="L210" s="1510"/>
      <c r="M210" s="1511"/>
      <c r="N210" s="1512"/>
      <c r="O210" s="1513"/>
      <c r="P210" s="1514"/>
      <c r="Q210" s="1514"/>
      <c r="R210" s="1514"/>
      <c r="S210" s="1514"/>
      <c r="T210" s="1514"/>
      <c r="U210" s="1514"/>
      <c r="V210" s="1515"/>
      <c r="W210" s="1515"/>
      <c r="X210" s="637"/>
      <c r="Y210" s="1516"/>
      <c r="Z210" s="1517"/>
      <c r="AA210" s="2259"/>
      <c r="AB210" s="1514"/>
      <c r="AC210" s="1514"/>
      <c r="AD210" s="1514"/>
      <c r="AE210" s="1514"/>
      <c r="AF210" s="1514"/>
      <c r="AG210" s="1515"/>
      <c r="AH210" s="2260"/>
      <c r="AI210" s="2261"/>
      <c r="AJ210" s="1516"/>
      <c r="AK210" s="1517"/>
      <c r="AL210" s="540">
        <v>13531309</v>
      </c>
      <c r="AM210" s="540">
        <v>1014848</v>
      </c>
      <c r="AN210" s="540">
        <v>676566</v>
      </c>
      <c r="AO210" s="540">
        <f t="shared" ref="AO210" si="197">AM210+AN210</f>
        <v>1691414</v>
      </c>
      <c r="AP210" s="540">
        <v>676566</v>
      </c>
      <c r="AQ210" s="540">
        <f t="shared" ref="AQ210" si="198">AO210+AP210</f>
        <v>2367980</v>
      </c>
      <c r="AR210" s="540">
        <f t="shared" ref="AR210" si="199">AL210-AQ210</f>
        <v>11163329</v>
      </c>
      <c r="AS210" s="540">
        <f t="shared" ref="AS210" si="200">AL210-AO210</f>
        <v>11839895</v>
      </c>
      <c r="AT210" s="537">
        <f t="shared" si="196"/>
        <v>11839895</v>
      </c>
      <c r="AU210" s="1518">
        <v>9966136</v>
      </c>
      <c r="AV210" s="639">
        <v>43857</v>
      </c>
      <c r="AW210" s="2371">
        <f t="shared" si="190"/>
        <v>13531309</v>
      </c>
      <c r="AX210" s="1505">
        <f t="shared" si="190"/>
        <v>1014848</v>
      </c>
      <c r="AY210" s="1505">
        <f t="shared" si="182"/>
        <v>676566</v>
      </c>
      <c r="AZ210" s="1505">
        <f t="shared" si="182"/>
        <v>1691414</v>
      </c>
      <c r="BA210" s="1505">
        <f t="shared" si="183"/>
        <v>676566</v>
      </c>
      <c r="BB210" s="1505">
        <f t="shared" si="184"/>
        <v>2367980</v>
      </c>
      <c r="BC210" s="1505">
        <f t="shared" si="184"/>
        <v>11163329</v>
      </c>
      <c r="BD210" s="1505">
        <f t="shared" si="185"/>
        <v>11839895</v>
      </c>
      <c r="BE210" s="969"/>
    </row>
    <row r="211" spans="1:59" ht="52.5" customHeight="1" x14ac:dyDescent="0.25">
      <c r="A211" s="2298"/>
      <c r="B211" s="329"/>
      <c r="C211" s="330"/>
      <c r="D211" s="219"/>
      <c r="E211" s="234"/>
      <c r="F211" s="34"/>
      <c r="G211" s="161"/>
      <c r="H211" s="34"/>
      <c r="I211" s="34"/>
      <c r="J211" s="34"/>
      <c r="K211" s="35"/>
      <c r="L211" s="162"/>
      <c r="M211" s="193"/>
      <c r="N211" s="187"/>
      <c r="O211" s="188"/>
      <c r="P211" s="628"/>
      <c r="Q211" s="209"/>
      <c r="R211" s="209"/>
      <c r="S211" s="216"/>
      <c r="T211" s="209"/>
      <c r="U211" s="209"/>
      <c r="V211" s="210"/>
      <c r="W211" s="211"/>
      <c r="X211" s="298"/>
      <c r="Y211" s="212"/>
      <c r="Z211" s="218"/>
      <c r="AA211" s="1113"/>
      <c r="AB211" s="223"/>
      <c r="AC211" s="223"/>
      <c r="AD211" s="223"/>
      <c r="AE211" s="223"/>
      <c r="AF211" s="223"/>
      <c r="AG211" s="223"/>
      <c r="AH211" s="223"/>
      <c r="AI211" s="223"/>
      <c r="AJ211" s="223"/>
      <c r="AK211" s="331"/>
      <c r="AL211" s="348"/>
      <c r="AM211" s="26"/>
      <c r="AN211" s="26"/>
      <c r="AO211" s="1136"/>
      <c r="AP211" s="26"/>
      <c r="AQ211" s="26"/>
      <c r="AR211" s="26"/>
      <c r="AS211" s="1136"/>
      <c r="AT211" s="345">
        <f t="shared" ref="AT211" si="201">AS211</f>
        <v>0</v>
      </c>
      <c r="AU211" s="30"/>
      <c r="AV211" s="2341"/>
      <c r="AW211" s="2372"/>
      <c r="AX211" s="34"/>
      <c r="AY211" s="34"/>
      <c r="AZ211" s="161"/>
      <c r="BA211" s="34"/>
      <c r="BB211" s="34"/>
      <c r="BC211" s="35"/>
      <c r="BD211" s="366"/>
      <c r="BE211" s="297"/>
    </row>
    <row r="212" spans="1:59" s="6" customFormat="1" x14ac:dyDescent="0.25">
      <c r="A212" s="2299"/>
      <c r="B212" s="189"/>
      <c r="C212" s="190"/>
      <c r="D212" s="191"/>
      <c r="E212" s="1090"/>
      <c r="F212" s="177"/>
      <c r="G212" s="183"/>
      <c r="H212" s="176"/>
      <c r="I212" s="177"/>
      <c r="J212" s="177"/>
      <c r="K212" s="177"/>
      <c r="L212" s="193"/>
      <c r="M212" s="193">
        <f t="shared" si="114"/>
        <v>0</v>
      </c>
      <c r="N212" s="185"/>
      <c r="O212" s="186"/>
      <c r="P212" s="1090"/>
      <c r="Q212" s="177"/>
      <c r="R212" s="177"/>
      <c r="S212" s="184"/>
      <c r="T212" s="177"/>
      <c r="U212" s="177"/>
      <c r="V212" s="177"/>
      <c r="W212" s="193"/>
      <c r="X212" s="217"/>
      <c r="Y212" s="178"/>
      <c r="Z212" s="179"/>
      <c r="AA212" s="1118"/>
      <c r="AB212" s="224"/>
      <c r="AC212" s="224"/>
      <c r="AD212" s="224"/>
      <c r="AE212" s="224"/>
      <c r="AF212" s="224"/>
      <c r="AG212" s="224"/>
      <c r="AH212" s="224"/>
      <c r="AI212" s="224"/>
      <c r="AJ212" s="180"/>
      <c r="AK212" s="888"/>
      <c r="AL212" s="1119"/>
      <c r="AM212" s="128"/>
      <c r="AN212" s="128"/>
      <c r="AO212" s="128"/>
      <c r="AP212" s="128"/>
      <c r="AQ212" s="128"/>
      <c r="AR212" s="128"/>
      <c r="AS212" s="128"/>
      <c r="AT212" s="128"/>
      <c r="AU212" s="180"/>
      <c r="AV212" s="888"/>
      <c r="AW212" s="2373">
        <f>E212+P212</f>
        <v>0</v>
      </c>
      <c r="AX212" s="351"/>
      <c r="AY212" s="352">
        <f t="shared" ref="AY212:BD212" si="202">G212+R212</f>
        <v>0</v>
      </c>
      <c r="AZ212" s="213">
        <f t="shared" si="202"/>
        <v>0</v>
      </c>
      <c r="BA212" s="352">
        <f t="shared" si="202"/>
        <v>0</v>
      </c>
      <c r="BB212" s="352">
        <f t="shared" si="202"/>
        <v>0</v>
      </c>
      <c r="BC212" s="352">
        <f t="shared" si="202"/>
        <v>0</v>
      </c>
      <c r="BD212" s="353">
        <f t="shared" si="202"/>
        <v>0</v>
      </c>
      <c r="BE212" s="354"/>
    </row>
    <row r="213" spans="1:59" s="6" customFormat="1" ht="31.5" customHeight="1" thickBot="1" x14ac:dyDescent="0.3">
      <c r="A213" s="2300"/>
      <c r="B213" s="2301"/>
      <c r="C213" s="2302" t="s">
        <v>25</v>
      </c>
      <c r="D213" s="2302"/>
      <c r="E213" s="2303">
        <f t="shared" ref="E213:M213" si="203">SUM(E4:E212)</f>
        <v>103891263.74000001</v>
      </c>
      <c r="F213" s="2304">
        <f t="shared" si="203"/>
        <v>6233476.0200000005</v>
      </c>
      <c r="G213" s="2305">
        <f t="shared" si="203"/>
        <v>6385281.8599999994</v>
      </c>
      <c r="H213" s="2304">
        <f t="shared" si="203"/>
        <v>12618757.880000001</v>
      </c>
      <c r="I213" s="2304">
        <f t="shared" si="203"/>
        <v>5368067.8600000003</v>
      </c>
      <c r="J213" s="2304">
        <f t="shared" si="203"/>
        <v>17986825.740000002</v>
      </c>
      <c r="K213" s="2304">
        <f t="shared" si="203"/>
        <v>85904438.080000013</v>
      </c>
      <c r="L213" s="2304">
        <f t="shared" si="203"/>
        <v>91272505.859999999</v>
      </c>
      <c r="M213" s="2306">
        <f t="shared" si="203"/>
        <v>91272505.859999999</v>
      </c>
      <c r="N213" s="2307"/>
      <c r="O213" s="2308"/>
      <c r="P213" s="2309">
        <f t="shared" ref="P213:X213" si="204">SUM(P4:P212)</f>
        <v>754823926.12399995</v>
      </c>
      <c r="Q213" s="2310">
        <f t="shared" si="204"/>
        <v>47478731.412800007</v>
      </c>
      <c r="R213" s="2310">
        <f t="shared" si="204"/>
        <v>50974775.921999998</v>
      </c>
      <c r="S213" s="2311">
        <f t="shared" si="204"/>
        <v>98453507.33479999</v>
      </c>
      <c r="T213" s="2312">
        <f t="shared" si="204"/>
        <v>39744471.515999995</v>
      </c>
      <c r="U213" s="2313">
        <f t="shared" si="204"/>
        <v>138197978.85080001</v>
      </c>
      <c r="V213" s="2313">
        <f t="shared" si="204"/>
        <v>616625947.27319992</v>
      </c>
      <c r="W213" s="2313">
        <f t="shared" si="204"/>
        <v>656370418.78920019</v>
      </c>
      <c r="X213" s="2314">
        <f t="shared" si="204"/>
        <v>656370418.78920007</v>
      </c>
      <c r="Y213" s="2315"/>
      <c r="Z213" s="2316"/>
      <c r="AA213" s="2317">
        <f t="shared" ref="AA213:AI213" si="205">SUM(AA4:AA212)</f>
        <v>1127149439.4699998</v>
      </c>
      <c r="AB213" s="2314">
        <f t="shared" si="205"/>
        <v>78902911.538999975</v>
      </c>
      <c r="AC213" s="2314">
        <f t="shared" si="205"/>
        <v>77893352.968999982</v>
      </c>
      <c r="AD213" s="2314">
        <f t="shared" si="205"/>
        <v>156796304.50799996</v>
      </c>
      <c r="AE213" s="2314">
        <f t="shared" si="205"/>
        <v>63957471.179999985</v>
      </c>
      <c r="AF213" s="2314">
        <f t="shared" si="205"/>
        <v>220753775.68799996</v>
      </c>
      <c r="AG213" s="2314">
        <f t="shared" si="205"/>
        <v>906395663.78199983</v>
      </c>
      <c r="AH213" s="2318">
        <f t="shared" si="205"/>
        <v>970352944.96199989</v>
      </c>
      <c r="AI213" s="2318">
        <f t="shared" si="205"/>
        <v>970352944.96199989</v>
      </c>
      <c r="AJ213" s="222"/>
      <c r="AK213" s="889"/>
      <c r="AL213" s="2319">
        <f t="shared" ref="AL213:AT213" si="206">SUM(AL4:AL211)</f>
        <v>281387399</v>
      </c>
      <c r="AM213" s="2320">
        <f t="shared" si="206"/>
        <v>21128882.449999999</v>
      </c>
      <c r="AN213" s="2320">
        <f t="shared" si="206"/>
        <v>14000787.300000001</v>
      </c>
      <c r="AO213" s="2320">
        <f t="shared" si="206"/>
        <v>35129669.75</v>
      </c>
      <c r="AP213" s="2320">
        <f t="shared" si="206"/>
        <v>14069373.300000001</v>
      </c>
      <c r="AQ213" s="2320">
        <f t="shared" si="206"/>
        <v>49199043.049999997</v>
      </c>
      <c r="AR213" s="2320">
        <f t="shared" si="206"/>
        <v>232188355.94999999</v>
      </c>
      <c r="AS213" s="2320">
        <f t="shared" si="206"/>
        <v>246257729.25</v>
      </c>
      <c r="AT213" s="2320">
        <f t="shared" si="206"/>
        <v>246257729.25</v>
      </c>
      <c r="AU213" s="222"/>
      <c r="AV213" s="889"/>
      <c r="AW213" s="2374">
        <f t="shared" ref="AW213:BE213" si="207">SUM(AW4:AW212)</f>
        <v>2267252028.3340001</v>
      </c>
      <c r="AX213" s="236">
        <f t="shared" si="207"/>
        <v>153744001.42179996</v>
      </c>
      <c r="AY213" s="236">
        <f t="shared" si="207"/>
        <v>149254198.051</v>
      </c>
      <c r="AZ213" s="236">
        <f t="shared" si="207"/>
        <v>302998239.4727999</v>
      </c>
      <c r="BA213" s="236">
        <f t="shared" si="207"/>
        <v>123139383.85600004</v>
      </c>
      <c r="BB213" s="236">
        <f t="shared" si="207"/>
        <v>426137623.32879978</v>
      </c>
      <c r="BC213" s="236">
        <f t="shared" si="207"/>
        <v>1841114405.0851996</v>
      </c>
      <c r="BD213" s="355">
        <f t="shared" si="207"/>
        <v>1964253598.8611989</v>
      </c>
      <c r="BE213" s="300">
        <f t="shared" si="207"/>
        <v>1964253598.8612001</v>
      </c>
    </row>
    <row r="214" spans="1:59" s="6" customFormat="1" x14ac:dyDescent="0.25">
      <c r="A214" s="164"/>
      <c r="B214" s="165"/>
      <c r="C214" s="165"/>
      <c r="D214" s="165"/>
      <c r="E214" s="1091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091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091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120"/>
      <c r="AM214" s="367"/>
      <c r="AN214" s="367"/>
      <c r="AO214" s="367"/>
      <c r="AP214" s="367"/>
      <c r="AQ214" s="367"/>
      <c r="AR214" s="367"/>
      <c r="AS214" s="367"/>
      <c r="AT214" s="367"/>
      <c r="AU214" s="164"/>
      <c r="AV214" s="164"/>
      <c r="AW214" s="164"/>
      <c r="AX214" s="164"/>
      <c r="AY214" s="1"/>
      <c r="AZ214" s="1"/>
      <c r="BA214" s="1"/>
      <c r="BB214" s="1"/>
      <c r="BC214" s="1"/>
      <c r="BD214" s="1"/>
      <c r="BE214" s="1"/>
    </row>
    <row r="215" spans="1:59" s="6" customFormat="1" x14ac:dyDescent="0.25">
      <c r="A215" s="164"/>
      <c r="B215" s="163" t="s">
        <v>22</v>
      </c>
      <c r="C215" s="165"/>
      <c r="D215" s="165"/>
      <c r="E215" s="1091"/>
      <c r="F215" s="204"/>
      <c r="G215" s="204"/>
      <c r="H215" s="204"/>
      <c r="L215" s="165"/>
      <c r="M215" s="165"/>
      <c r="N215" s="166"/>
      <c r="O215" s="1037"/>
      <c r="P215" s="1099"/>
      <c r="Q215" s="1037"/>
      <c r="R215" s="1037"/>
      <c r="S215" s="1037"/>
      <c r="T215" s="1037"/>
      <c r="U215" s="1037"/>
      <c r="V215" s="1037"/>
      <c r="W215" s="165"/>
      <c r="X215" s="165"/>
      <c r="Y215" s="165"/>
      <c r="Z215" s="165"/>
      <c r="AA215" s="1091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120"/>
      <c r="AM215" s="367"/>
      <c r="AN215" s="367"/>
      <c r="AO215" s="367"/>
      <c r="AP215" s="367"/>
      <c r="AQ215" s="367"/>
      <c r="AR215" s="367"/>
      <c r="AS215" s="367"/>
      <c r="AT215" s="367"/>
      <c r="AU215" s="164"/>
      <c r="AV215" s="164"/>
      <c r="AW215" s="164"/>
      <c r="AX215" s="164"/>
      <c r="AY215" s="302"/>
      <c r="AZ215" s="302"/>
      <c r="BA215" s="302"/>
      <c r="BB215" s="302"/>
      <c r="BC215" s="1037"/>
      <c r="BD215" s="1037"/>
      <c r="BE215" s="302"/>
      <c r="BF215" s="1013" t="s">
        <v>262</v>
      </c>
      <c r="BG215" s="1013"/>
    </row>
    <row r="216" spans="1:59" s="6" customFormat="1" ht="28.5" customHeight="1" x14ac:dyDescent="0.25">
      <c r="A216" s="164"/>
      <c r="B216" s="181" t="s">
        <v>16</v>
      </c>
      <c r="C216" s="52">
        <f>AX213</f>
        <v>153744001.42179996</v>
      </c>
      <c r="D216" s="167"/>
      <c r="E216" s="1091"/>
      <c r="F216" s="168"/>
      <c r="G216" s="168"/>
      <c r="H216" s="169"/>
      <c r="L216" s="166"/>
      <c r="M216" s="166"/>
      <c r="N216" s="165"/>
      <c r="O216" s="1037"/>
      <c r="P216" s="1099"/>
      <c r="Q216" s="194"/>
      <c r="R216" s="195"/>
      <c r="S216" s="194"/>
      <c r="T216" s="194"/>
      <c r="U216" s="194"/>
      <c r="V216" s="194"/>
      <c r="W216" s="165"/>
      <c r="X216" s="165"/>
      <c r="Y216" s="165"/>
      <c r="Z216" s="165"/>
      <c r="AA216" s="1091"/>
      <c r="AB216" s="165"/>
      <c r="AC216" s="165"/>
      <c r="AD216" s="165"/>
      <c r="AE216" s="165"/>
      <c r="AF216" s="165"/>
      <c r="AG216" s="165"/>
      <c r="AH216" s="1012" t="s">
        <v>204</v>
      </c>
      <c r="AI216" s="1012"/>
      <c r="AJ216" s="1012"/>
      <c r="AK216" s="1012"/>
      <c r="AL216" s="1121"/>
      <c r="AM216" s="350"/>
      <c r="AN216" s="350"/>
      <c r="AO216" s="350"/>
      <c r="AP216" s="350"/>
      <c r="AQ216" s="350"/>
      <c r="AR216" s="350"/>
      <c r="AS216" s="350"/>
      <c r="AT216" s="350"/>
      <c r="AU216" s="301"/>
      <c r="AV216" s="301"/>
      <c r="AW216" s="301"/>
      <c r="AX216" s="301"/>
      <c r="AY216" s="356"/>
      <c r="AZ216" s="302"/>
      <c r="BA216" s="194"/>
      <c r="BB216" s="1012" t="s">
        <v>200</v>
      </c>
      <c r="BC216" s="1012"/>
      <c r="BD216" s="1012"/>
      <c r="BE216" s="194"/>
      <c r="BF216" s="1013"/>
      <c r="BG216" s="1013"/>
    </row>
    <row r="217" spans="1:59" s="6" customFormat="1" ht="18" customHeight="1" x14ac:dyDescent="0.25">
      <c r="A217" s="164"/>
      <c r="B217" s="181" t="s">
        <v>17</v>
      </c>
      <c r="C217" s="52">
        <f>AY213</f>
        <v>149254198.051</v>
      </c>
      <c r="D217" s="167"/>
      <c r="E217" s="1091"/>
      <c r="F217" s="168"/>
      <c r="G217" s="169"/>
      <c r="H217" s="169"/>
      <c r="L217" s="166"/>
      <c r="M217" s="166"/>
      <c r="N217" s="165"/>
      <c r="O217" s="196"/>
      <c r="P217" s="1100"/>
      <c r="Q217" s="198"/>
      <c r="R217" s="198"/>
      <c r="S217" s="198"/>
      <c r="T217" s="197"/>
      <c r="U217" s="197"/>
      <c r="V217" s="197"/>
      <c r="W217" s="165"/>
      <c r="X217" s="165"/>
      <c r="Y217" s="165"/>
      <c r="Z217" s="165"/>
      <c r="AA217" s="1091"/>
      <c r="AB217" s="165"/>
      <c r="AC217" s="165"/>
      <c r="AD217" s="165"/>
      <c r="AE217" s="165"/>
      <c r="AF217" s="165"/>
      <c r="AG217" s="165"/>
      <c r="AH217" s="198"/>
      <c r="AI217" s="1005" t="s">
        <v>199</v>
      </c>
      <c r="AJ217" s="1005"/>
      <c r="AK217" s="1007">
        <v>206.94</v>
      </c>
      <c r="AL217" s="1007"/>
      <c r="AM217" s="1007"/>
      <c r="AN217" s="1007"/>
      <c r="AO217" s="1007"/>
      <c r="AP217" s="1007"/>
      <c r="AQ217" s="1007"/>
      <c r="AR217" s="1007"/>
      <c r="AS217" s="1007"/>
      <c r="AT217" s="1007"/>
      <c r="AU217" s="1007"/>
      <c r="AV217" s="1007"/>
      <c r="AW217" s="1007"/>
      <c r="AX217" s="1007"/>
      <c r="AY217" s="1007"/>
      <c r="AZ217" s="196"/>
      <c r="BA217" s="357"/>
      <c r="BB217" s="357"/>
      <c r="BC217" s="992" t="s">
        <v>201</v>
      </c>
      <c r="BD217" s="992"/>
      <c r="BE217" s="299">
        <v>9.2200000000000006</v>
      </c>
      <c r="BF217" s="202"/>
    </row>
    <row r="218" spans="1:59" s="6" customFormat="1" ht="29.25" customHeight="1" x14ac:dyDescent="0.25">
      <c r="A218" s="164"/>
      <c r="B218" s="182" t="s">
        <v>15</v>
      </c>
      <c r="C218" s="56">
        <f>SUM(C216:C217)</f>
        <v>302998199.47279996</v>
      </c>
      <c r="D218" s="170"/>
      <c r="E218" s="1092"/>
      <c r="F218" s="169"/>
      <c r="G218" s="169"/>
      <c r="H218" s="169"/>
      <c r="L218" s="166"/>
      <c r="M218" s="166"/>
      <c r="N218" s="165"/>
      <c r="O218" s="196"/>
      <c r="P218" s="1100"/>
      <c r="Q218" s="197"/>
      <c r="R218" s="197"/>
      <c r="S218" s="197"/>
      <c r="T218" s="197"/>
      <c r="U218" s="197"/>
      <c r="V218" s="197"/>
      <c r="W218" s="165"/>
      <c r="X218" s="165"/>
      <c r="Y218" s="165"/>
      <c r="Z218" s="165"/>
      <c r="AA218" s="1091"/>
      <c r="AB218" s="165"/>
      <c r="AC218" s="165"/>
      <c r="AD218" s="1036"/>
      <c r="AE218" s="1036"/>
      <c r="AF218" s="228"/>
      <c r="AG218" s="165"/>
      <c r="AH218" s="198"/>
      <c r="AI218" s="1005" t="s">
        <v>205</v>
      </c>
      <c r="AJ218" s="1005"/>
      <c r="AK218" s="1007">
        <v>1219.03</v>
      </c>
      <c r="AL218" s="1007"/>
      <c r="AM218" s="1007"/>
      <c r="AN218" s="1007"/>
      <c r="AO218" s="1007"/>
      <c r="AP218" s="1007"/>
      <c r="AQ218" s="1007"/>
      <c r="AR218" s="1007"/>
      <c r="AS218" s="1007"/>
      <c r="AT218" s="1007"/>
      <c r="AU218" s="1007"/>
      <c r="AV218" s="1007"/>
      <c r="AW218" s="1007"/>
      <c r="AX218" s="1007"/>
      <c r="AY218" s="1007"/>
      <c r="AZ218" s="196"/>
      <c r="BA218" s="357"/>
      <c r="BB218" s="357"/>
      <c r="BC218" s="992" t="s">
        <v>70</v>
      </c>
      <c r="BD218" s="992"/>
      <c r="BE218" s="299">
        <v>349.05</v>
      </c>
      <c r="BF218" s="202"/>
    </row>
    <row r="219" spans="1:59" s="6" customFormat="1" ht="18.75" customHeight="1" x14ac:dyDescent="0.25">
      <c r="A219" s="164"/>
      <c r="B219" s="182" t="s">
        <v>35</v>
      </c>
      <c r="C219" s="192">
        <f>AW213</f>
        <v>2267252028.3340001</v>
      </c>
      <c r="D219" s="170"/>
      <c r="E219" s="1091"/>
      <c r="F219" s="205"/>
      <c r="G219" s="172"/>
      <c r="H219" s="173"/>
      <c r="L219" s="165"/>
      <c r="M219" s="165"/>
      <c r="N219" s="165"/>
      <c r="O219" s="196"/>
      <c r="P219" s="1100"/>
      <c r="Q219" s="197"/>
      <c r="R219" s="197"/>
      <c r="S219" s="197"/>
      <c r="T219" s="197"/>
      <c r="U219" s="199"/>
      <c r="V219" s="199"/>
      <c r="W219" s="166"/>
      <c r="X219" s="165"/>
      <c r="Y219" s="165"/>
      <c r="Z219" s="165"/>
      <c r="AA219" s="1091"/>
      <c r="AB219" s="165"/>
      <c r="AC219" s="165"/>
      <c r="AD219" s="165"/>
      <c r="AE219" s="165"/>
      <c r="AF219" s="165"/>
      <c r="AG219" s="165"/>
      <c r="AH219" s="198"/>
      <c r="AI219" s="1005" t="s">
        <v>206</v>
      </c>
      <c r="AJ219" s="1005"/>
      <c r="AK219" s="1007">
        <v>2370.9499999999998</v>
      </c>
      <c r="AL219" s="1007"/>
      <c r="AM219" s="1007"/>
      <c r="AN219" s="1007"/>
      <c r="AO219" s="1007"/>
      <c r="AP219" s="1007"/>
      <c r="AQ219" s="1007"/>
      <c r="AR219" s="1007"/>
      <c r="AS219" s="1007"/>
      <c r="AT219" s="1007"/>
      <c r="AU219" s="1007"/>
      <c r="AV219" s="1007"/>
      <c r="AW219" s="1007"/>
      <c r="AX219" s="1007"/>
      <c r="AY219" s="1007"/>
      <c r="AZ219" s="196"/>
      <c r="BA219" s="357"/>
      <c r="BB219" s="357"/>
      <c r="BC219" s="992" t="s">
        <v>71</v>
      </c>
      <c r="BD219" s="992"/>
      <c r="BE219" s="299">
        <v>789.79</v>
      </c>
      <c r="BF219" s="198"/>
    </row>
    <row r="220" spans="1:59" s="6" customFormat="1" ht="17.25" customHeight="1" x14ac:dyDescent="0.25">
      <c r="A220" s="164"/>
      <c r="B220" s="182" t="s">
        <v>26</v>
      </c>
      <c r="C220" s="214">
        <f>C219-C218</f>
        <v>1964253828.8612001</v>
      </c>
      <c r="D220" s="174"/>
      <c r="E220" s="1091"/>
      <c r="F220" s="206"/>
      <c r="G220" s="175"/>
      <c r="H220" s="169"/>
      <c r="L220" s="166"/>
      <c r="M220" s="166"/>
      <c r="N220" s="165"/>
      <c r="O220" s="196"/>
      <c r="P220" s="1100"/>
      <c r="Q220" s="197"/>
      <c r="R220" s="197"/>
      <c r="S220" s="197"/>
      <c r="T220" s="197"/>
      <c r="U220" s="197"/>
      <c r="V220" s="197"/>
      <c r="W220" s="165"/>
      <c r="X220" s="165"/>
      <c r="Y220" s="165"/>
      <c r="Z220" s="165"/>
      <c r="AA220" s="1091"/>
      <c r="AB220" s="165"/>
      <c r="AC220" s="165"/>
      <c r="AD220" s="165"/>
      <c r="AE220" s="165"/>
      <c r="AF220" s="165"/>
      <c r="AG220" s="165"/>
      <c r="AH220" s="198"/>
      <c r="AI220" s="1006" t="s">
        <v>43</v>
      </c>
      <c r="AJ220" s="1006"/>
      <c r="AK220" s="1008">
        <f>SUM(AK217:AK219)</f>
        <v>3796.92</v>
      </c>
      <c r="AL220" s="1008"/>
      <c r="AM220" s="1008"/>
      <c r="AN220" s="1008"/>
      <c r="AO220" s="1008"/>
      <c r="AP220" s="1008"/>
      <c r="AQ220" s="1008"/>
      <c r="AR220" s="1008"/>
      <c r="AS220" s="1008"/>
      <c r="AT220" s="1008"/>
      <c r="AU220" s="1008"/>
      <c r="AV220" s="1008"/>
      <c r="AW220" s="1008"/>
      <c r="AX220" s="1008"/>
      <c r="AY220" s="1009"/>
      <c r="AZ220" s="196"/>
      <c r="BA220" s="357" t="s">
        <v>212</v>
      </c>
      <c r="BB220" s="358"/>
      <c r="BC220" s="992" t="s">
        <v>202</v>
      </c>
      <c r="BD220" s="992"/>
      <c r="BE220" s="359">
        <v>833.78</v>
      </c>
      <c r="BF220" s="202"/>
    </row>
    <row r="221" spans="1:59" s="6" customFormat="1" ht="23.25" x14ac:dyDescent="0.25">
      <c r="A221" s="164"/>
      <c r="B221" s="165"/>
      <c r="C221" s="166"/>
      <c r="D221" s="166"/>
      <c r="E221" s="1091"/>
      <c r="F221" s="171"/>
      <c r="G221" s="172"/>
      <c r="H221" s="173"/>
      <c r="L221" s="165"/>
      <c r="M221" s="165"/>
      <c r="N221" s="165"/>
      <c r="O221" s="196"/>
      <c r="P221" s="1100"/>
      <c r="Q221" s="197"/>
      <c r="R221" s="197"/>
      <c r="S221" s="197"/>
      <c r="T221" s="197"/>
      <c r="U221" s="199"/>
      <c r="V221" s="199"/>
      <c r="W221" s="166"/>
      <c r="X221" s="165"/>
      <c r="Y221" s="165"/>
      <c r="Z221" s="165"/>
      <c r="AA221" s="1091"/>
      <c r="AB221" s="165"/>
      <c r="AC221" s="165"/>
      <c r="AD221" s="165"/>
      <c r="AE221" s="165"/>
      <c r="AF221" s="165"/>
      <c r="AG221" s="165"/>
      <c r="AH221" s="198"/>
      <c r="AL221" s="1122"/>
      <c r="AM221" s="368"/>
      <c r="AN221" s="368"/>
      <c r="AO221" s="368"/>
      <c r="AP221" s="368"/>
      <c r="AQ221" s="368"/>
      <c r="AR221" s="368"/>
      <c r="AS221" s="368"/>
      <c r="AT221" s="368"/>
      <c r="AU221" s="1"/>
      <c r="AV221" s="1"/>
      <c r="AW221" s="1"/>
      <c r="AX221" s="1"/>
      <c r="AY221" s="196"/>
      <c r="AZ221" s="196"/>
      <c r="BA221" s="357"/>
      <c r="BB221" s="357"/>
      <c r="BC221" s="994" t="s">
        <v>25</v>
      </c>
      <c r="BD221" s="995"/>
      <c r="BE221" s="360">
        <f>SUM(BE217:BE220)</f>
        <v>1981.84</v>
      </c>
      <c r="BF221" s="225"/>
    </row>
    <row r="222" spans="1:59" s="6" customFormat="1" ht="23.25" x14ac:dyDescent="0.25">
      <c r="A222" s="43"/>
      <c r="B222" s="44"/>
      <c r="C222" s="62"/>
      <c r="D222" s="44"/>
      <c r="E222" s="1093"/>
      <c r="F222" s="44"/>
      <c r="G222" s="44"/>
      <c r="H222" s="44"/>
      <c r="I222" s="44"/>
      <c r="J222" s="44"/>
      <c r="K222" s="44"/>
      <c r="L222" s="44"/>
      <c r="M222" s="44"/>
      <c r="N222" s="44"/>
      <c r="O222" s="196"/>
      <c r="P222" s="1095"/>
      <c r="R222" s="197"/>
      <c r="S222" s="197"/>
      <c r="T222" s="197"/>
      <c r="U222" s="197"/>
      <c r="V222" s="197"/>
      <c r="AA222" s="1095"/>
      <c r="AL222" s="1122"/>
      <c r="AM222" s="368"/>
      <c r="AN222" s="368"/>
      <c r="AO222" s="368"/>
      <c r="AP222" s="368"/>
      <c r="AQ222" s="368"/>
      <c r="AR222" s="368"/>
      <c r="AS222" s="368"/>
      <c r="AT222" s="368"/>
      <c r="AU222" s="1"/>
      <c r="AV222" s="1"/>
      <c r="AW222" s="1"/>
      <c r="AX222" s="1"/>
      <c r="AY222" s="196"/>
      <c r="AZ222" s="997" t="s">
        <v>210</v>
      </c>
      <c r="BA222" s="998"/>
      <c r="BB222" s="999"/>
      <c r="BC222" s="361"/>
      <c r="BD222" s="361"/>
      <c r="BE222" s="362"/>
      <c r="BF222" s="225"/>
    </row>
    <row r="223" spans="1:59" s="6" customFormat="1" ht="25.5" x14ac:dyDescent="0.35">
      <c r="A223" s="43"/>
      <c r="B223" s="44"/>
      <c r="C223" s="44"/>
      <c r="D223" s="44"/>
      <c r="E223" s="1094"/>
      <c r="F223" s="44"/>
      <c r="G223" s="44"/>
      <c r="H223" s="44"/>
      <c r="I223" s="44"/>
      <c r="J223" s="44"/>
      <c r="K223" s="44"/>
      <c r="L223" s="44"/>
      <c r="M223" s="44"/>
      <c r="N223" s="44"/>
      <c r="O223" s="196"/>
      <c r="P223" s="1100"/>
      <c r="Q223" s="197"/>
      <c r="R223" s="197"/>
      <c r="S223" s="197"/>
      <c r="T223" s="197"/>
      <c r="U223" s="197"/>
      <c r="V223" s="197"/>
      <c r="AA223" s="1095"/>
      <c r="AB223" s="232" t="s">
        <v>231</v>
      </c>
      <c r="AF223" s="231" t="s">
        <v>226</v>
      </c>
      <c r="AG223" s="128"/>
      <c r="AH223" s="128"/>
      <c r="AL223" s="1122"/>
      <c r="AM223" s="368"/>
      <c r="AN223" s="368"/>
      <c r="AO223" s="368"/>
      <c r="AP223" s="368"/>
      <c r="AQ223" s="368"/>
      <c r="AR223" s="368"/>
      <c r="AS223" s="368"/>
      <c r="AT223" s="368"/>
      <c r="AU223" s="1"/>
      <c r="AV223" s="1"/>
      <c r="AW223" s="1"/>
      <c r="AX223" s="1"/>
      <c r="AY223" s="196"/>
      <c r="AZ223" s="996" t="s">
        <v>200</v>
      </c>
      <c r="BA223" s="996"/>
      <c r="BB223" s="363">
        <v>3743.02</v>
      </c>
      <c r="BC223" s="357"/>
      <c r="BD223" s="993" t="s">
        <v>203</v>
      </c>
      <c r="BE223" s="993"/>
      <c r="BF223" s="229">
        <f>BE221+15329.95</f>
        <v>17311.79</v>
      </c>
      <c r="BG223" s="226"/>
    </row>
    <row r="224" spans="1:59" s="6" customFormat="1" ht="26.25" x14ac:dyDescent="0.4">
      <c r="A224" s="43"/>
      <c r="B224" s="44"/>
      <c r="C224" s="44"/>
      <c r="D224" s="44"/>
      <c r="E224" s="1094"/>
      <c r="F224" s="44"/>
      <c r="G224" s="44"/>
      <c r="H224" s="44"/>
      <c r="I224" s="44"/>
      <c r="J224" s="44"/>
      <c r="K224" s="44"/>
      <c r="L224" s="44"/>
      <c r="M224" s="44"/>
      <c r="N224" s="44"/>
      <c r="O224" s="196"/>
      <c r="P224" s="1100"/>
      <c r="Q224" s="197"/>
      <c r="R224" s="197"/>
      <c r="S224" s="197"/>
      <c r="T224" s="197"/>
      <c r="U224" s="199"/>
      <c r="V224" s="199"/>
      <c r="W224" s="9"/>
      <c r="AA224" s="1095"/>
      <c r="AB224" s="230" t="s">
        <v>227</v>
      </c>
      <c r="AC224" s="991">
        <v>2052.59</v>
      </c>
      <c r="AD224" s="991"/>
      <c r="AF224" s="230" t="s">
        <v>227</v>
      </c>
      <c r="AG224" s="991">
        <v>16864</v>
      </c>
      <c r="AH224" s="991"/>
      <c r="AL224" s="1122"/>
      <c r="AM224" s="368"/>
      <c r="AN224" s="368"/>
      <c r="AO224" s="368"/>
      <c r="AP224" s="368"/>
      <c r="AQ224" s="368"/>
      <c r="AR224" s="368"/>
      <c r="AS224" s="368"/>
      <c r="AT224" s="368"/>
      <c r="AU224" s="1"/>
      <c r="AV224" s="1"/>
      <c r="AW224" s="1"/>
      <c r="AX224" s="1"/>
      <c r="AY224" s="196"/>
      <c r="AZ224" s="996" t="s">
        <v>211</v>
      </c>
      <c r="BA224" s="996"/>
      <c r="BB224" s="364">
        <v>46614.95</v>
      </c>
      <c r="BC224" s="357"/>
      <c r="BD224" s="1002" t="s">
        <v>207</v>
      </c>
      <c r="BE224" s="1002"/>
      <c r="BF224" s="227">
        <v>4744.25</v>
      </c>
    </row>
    <row r="225" spans="1:58" s="6" customFormat="1" ht="26.25" x14ac:dyDescent="0.4">
      <c r="A225" s="43"/>
      <c r="B225" s="44"/>
      <c r="C225" s="44"/>
      <c r="D225" s="44"/>
      <c r="E225" s="1094"/>
      <c r="F225" s="44"/>
      <c r="G225" s="44"/>
      <c r="H225" s="44"/>
      <c r="I225" s="44"/>
      <c r="J225" s="44"/>
      <c r="K225" s="44"/>
      <c r="L225" s="44"/>
      <c r="M225" s="44"/>
      <c r="N225" s="44"/>
      <c r="O225" s="196"/>
      <c r="P225" s="1100"/>
      <c r="Q225" s="197"/>
      <c r="R225" s="197"/>
      <c r="S225" s="197"/>
      <c r="T225" s="197"/>
      <c r="U225" s="199"/>
      <c r="V225" s="199"/>
      <c r="W225" s="9"/>
      <c r="AA225" s="1095"/>
      <c r="AB225" s="230" t="s">
        <v>228</v>
      </c>
      <c r="AC225" s="986">
        <f>AC226+AC227</f>
        <v>6171.52</v>
      </c>
      <c r="AD225" s="986"/>
      <c r="AF225" s="230" t="s">
        <v>228</v>
      </c>
      <c r="AG225" s="986">
        <f>AG226+AG227</f>
        <v>19277.59</v>
      </c>
      <c r="AH225" s="986"/>
      <c r="AL225" s="1122"/>
      <c r="AM225" s="368"/>
      <c r="AN225" s="368"/>
      <c r="AO225" s="368"/>
      <c r="AP225" s="368"/>
      <c r="AQ225" s="368"/>
      <c r="AR225" s="368"/>
      <c r="AS225" s="368"/>
      <c r="AT225" s="368"/>
      <c r="AU225" s="1"/>
      <c r="AV225" s="1"/>
      <c r="AW225" s="1"/>
      <c r="AX225" s="1"/>
      <c r="AY225" s="196"/>
      <c r="AZ225" s="1000" t="s">
        <v>213</v>
      </c>
      <c r="BA225" s="1001"/>
      <c r="BB225" s="364">
        <v>88.47</v>
      </c>
      <c r="BC225" s="357"/>
      <c r="BD225" s="1003" t="s">
        <v>209</v>
      </c>
      <c r="BE225" s="1004"/>
      <c r="BF225" s="229">
        <f>SUM(BF223:BF224)</f>
        <v>22056.04</v>
      </c>
    </row>
    <row r="226" spans="1:58" s="6" customFormat="1" ht="26.25" x14ac:dyDescent="0.4">
      <c r="A226" s="43"/>
      <c r="B226" s="44"/>
      <c r="C226" s="44"/>
      <c r="D226" s="44"/>
      <c r="E226" s="1094"/>
      <c r="F226" s="44"/>
      <c r="G226" s="44"/>
      <c r="H226" s="44"/>
      <c r="I226" s="44"/>
      <c r="J226" s="44"/>
      <c r="K226" s="44"/>
      <c r="L226" s="44"/>
      <c r="M226" s="44"/>
      <c r="N226" s="44"/>
      <c r="O226" s="196"/>
      <c r="P226" s="1094"/>
      <c r="Q226" s="200"/>
      <c r="R226" s="200"/>
      <c r="S226" s="200"/>
      <c r="T226" s="200"/>
      <c r="U226" s="200"/>
      <c r="V226" s="200"/>
      <c r="AA226" s="1095"/>
      <c r="AB226" s="230" t="s">
        <v>26</v>
      </c>
      <c r="AC226" s="986">
        <v>5908.85</v>
      </c>
      <c r="AD226" s="986"/>
      <c r="AF226" s="230" t="s">
        <v>26</v>
      </c>
      <c r="AG226" s="986">
        <v>14533.34</v>
      </c>
      <c r="AH226" s="986"/>
      <c r="AL226" s="1122"/>
      <c r="AM226" s="368"/>
      <c r="AN226" s="368"/>
      <c r="AO226" s="368"/>
      <c r="AP226" s="368"/>
      <c r="AQ226" s="368"/>
      <c r="AR226" s="368"/>
      <c r="AS226" s="368"/>
      <c r="AT226" s="368"/>
      <c r="AU226" s="1"/>
      <c r="AV226" s="1"/>
      <c r="AW226" s="1"/>
      <c r="AX226" s="1"/>
      <c r="AY226" s="196"/>
      <c r="AZ226" s="993" t="s">
        <v>25</v>
      </c>
      <c r="BA226" s="993"/>
      <c r="BB226" s="365">
        <f>SUM(BB223:BB224)</f>
        <v>50357.969999999994</v>
      </c>
      <c r="BC226" s="357"/>
      <c r="BD226" s="357"/>
      <c r="BE226" s="357"/>
      <c r="BF226" s="203"/>
    </row>
    <row r="227" spans="1:58" s="6" customFormat="1" ht="26.25" x14ac:dyDescent="0.4">
      <c r="A227" s="1"/>
      <c r="E227" s="1095"/>
      <c r="O227" s="196"/>
      <c r="P227" s="1095"/>
      <c r="Q227" s="200"/>
      <c r="R227" s="200"/>
      <c r="S227" s="200"/>
      <c r="T227" s="200"/>
      <c r="U227" s="200"/>
      <c r="V227" s="200"/>
      <c r="AA227" s="1095"/>
      <c r="AB227" s="230" t="s">
        <v>229</v>
      </c>
      <c r="AC227" s="986">
        <v>262.67</v>
      </c>
      <c r="AD227" s="986"/>
      <c r="AF227" s="230" t="s">
        <v>229</v>
      </c>
      <c r="AG227" s="986">
        <f>BF224</f>
        <v>4744.25</v>
      </c>
      <c r="AH227" s="986"/>
      <c r="AL227" s="1122"/>
      <c r="AM227" s="368"/>
      <c r="AN227" s="368"/>
      <c r="AO227" s="368"/>
      <c r="AP227" s="368"/>
      <c r="AQ227" s="368"/>
      <c r="AR227" s="368"/>
      <c r="AS227" s="368"/>
      <c r="AT227" s="368"/>
      <c r="AU227" s="1"/>
      <c r="AV227" s="1"/>
      <c r="AW227" s="1"/>
      <c r="AX227" s="1"/>
      <c r="AY227" s="1"/>
      <c r="AZ227" s="43"/>
      <c r="BA227" s="357"/>
      <c r="BB227" s="357"/>
      <c r="BC227" s="357"/>
      <c r="BD227" s="357"/>
      <c r="BE227" s="357"/>
      <c r="BF227" s="203"/>
    </row>
    <row r="228" spans="1:58" s="6" customFormat="1" ht="25.5" x14ac:dyDescent="0.35">
      <c r="A228" s="1"/>
      <c r="E228" s="1095"/>
      <c r="P228" s="1101"/>
      <c r="Q228" s="201"/>
      <c r="R228" s="201"/>
      <c r="S228" s="201"/>
      <c r="T228" s="201"/>
      <c r="U228" s="201"/>
      <c r="V228" s="201"/>
      <c r="AA228" s="1095"/>
      <c r="AB228" s="233" t="s">
        <v>230</v>
      </c>
      <c r="AC228" s="990">
        <f>AC224+AC225</f>
        <v>8224.11</v>
      </c>
      <c r="AD228" s="990"/>
      <c r="AF228" s="231" t="s">
        <v>230</v>
      </c>
      <c r="AG228" s="990">
        <f>AG224+AG225</f>
        <v>36141.589999999997</v>
      </c>
      <c r="AH228" s="990"/>
      <c r="AL228" s="1122"/>
      <c r="AM228" s="368"/>
      <c r="AN228" s="368"/>
      <c r="AO228" s="368"/>
      <c r="AP228" s="368"/>
      <c r="AQ228" s="368"/>
      <c r="AR228" s="368"/>
      <c r="AS228" s="368"/>
      <c r="AT228" s="368"/>
      <c r="AU228" s="1"/>
      <c r="AV228" s="1"/>
      <c r="AW228" s="1"/>
      <c r="AX228" s="1"/>
      <c r="AY228" s="1"/>
      <c r="AZ228" s="1"/>
      <c r="BA228" s="357"/>
      <c r="BB228" s="357"/>
      <c r="BC228" s="357"/>
      <c r="BD228" s="357"/>
      <c r="BE228" s="357"/>
      <c r="BF228" s="201"/>
    </row>
    <row r="229" spans="1:58" s="6" customFormat="1" x14ac:dyDescent="0.25">
      <c r="A229" s="1"/>
      <c r="E229" s="1095"/>
      <c r="P229" s="1095"/>
      <c r="AA229" s="1095"/>
      <c r="AL229" s="1122"/>
      <c r="AM229" s="368"/>
      <c r="AN229" s="368"/>
      <c r="AO229" s="368"/>
      <c r="AP229" s="368"/>
      <c r="AQ229" s="368"/>
      <c r="AR229" s="368"/>
      <c r="AS229" s="368"/>
      <c r="AT229" s="368"/>
      <c r="AU229" s="1"/>
      <c r="AV229" s="1"/>
      <c r="AW229" s="1"/>
      <c r="AX229" s="1"/>
      <c r="AY229" s="1"/>
      <c r="AZ229" s="296"/>
      <c r="BA229" s="357"/>
      <c r="BB229" s="357"/>
      <c r="BC229" s="357"/>
      <c r="BD229" s="1"/>
      <c r="BE229" s="1"/>
    </row>
    <row r="230" spans="1:58" s="6" customFormat="1" x14ac:dyDescent="0.25">
      <c r="A230" s="1"/>
      <c r="E230" s="1095"/>
      <c r="P230" s="1095"/>
      <c r="AA230" s="1095"/>
      <c r="AL230" s="1122"/>
      <c r="AM230" s="368"/>
      <c r="AN230" s="368"/>
      <c r="AO230" s="368"/>
      <c r="AP230" s="368"/>
      <c r="AQ230" s="368"/>
      <c r="AR230" s="368"/>
      <c r="AS230" s="368"/>
      <c r="AT230" s="368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8" s="6" customFormat="1" x14ac:dyDescent="0.25">
      <c r="A231" s="1"/>
      <c r="E231" s="1095"/>
      <c r="P231" s="1095"/>
      <c r="AA231" s="1095"/>
      <c r="AL231" s="1122"/>
      <c r="AM231" s="368"/>
      <c r="AN231" s="368"/>
      <c r="AO231" s="368"/>
      <c r="AP231" s="368"/>
      <c r="AQ231" s="368"/>
      <c r="AR231" s="368"/>
      <c r="AS231" s="368"/>
      <c r="AT231" s="368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8" s="6" customFormat="1" x14ac:dyDescent="0.25">
      <c r="A232" s="1"/>
      <c r="E232" s="1095"/>
      <c r="P232" s="1095"/>
      <c r="AA232" s="1095"/>
      <c r="AL232" s="1122"/>
      <c r="AM232" s="368"/>
      <c r="AN232" s="368"/>
      <c r="AO232" s="368"/>
      <c r="AP232" s="368"/>
      <c r="AQ232" s="368"/>
      <c r="AR232" s="368"/>
      <c r="AS232" s="368"/>
      <c r="AT232" s="368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8" s="6" customFormat="1" x14ac:dyDescent="0.25">
      <c r="A233" s="1"/>
      <c r="E233" s="1095"/>
      <c r="P233" s="1095"/>
      <c r="AA233" s="1095"/>
      <c r="AI233" s="2"/>
      <c r="AJ233" s="2"/>
      <c r="AK233" s="2"/>
      <c r="AL233" s="1123"/>
      <c r="AM233" s="369"/>
      <c r="AN233" s="369"/>
      <c r="AO233" s="369"/>
      <c r="AP233" s="369"/>
      <c r="AQ233" s="369"/>
      <c r="AR233" s="369"/>
      <c r="AS233" s="369"/>
      <c r="AT233" s="369"/>
      <c r="AU233" s="370"/>
      <c r="AV233" s="370"/>
      <c r="AW233" s="370"/>
      <c r="AX233" s="370"/>
      <c r="AY233" s="370"/>
      <c r="AZ233" s="1"/>
      <c r="BA233" s="1"/>
      <c r="BB233" s="1"/>
      <c r="BC233" s="1"/>
      <c r="BD233" s="1"/>
      <c r="BE233" s="1"/>
    </row>
    <row r="234" spans="1:58" x14ac:dyDescent="0.25">
      <c r="A234" s="1"/>
      <c r="H234" s="2"/>
      <c r="L234" s="2"/>
      <c r="M234" s="2"/>
      <c r="AZ234" s="1"/>
      <c r="BA234" s="1"/>
      <c r="BB234" s="1"/>
      <c r="BC234" s="1"/>
    </row>
    <row r="235" spans="1:58" x14ac:dyDescent="0.25">
      <c r="A235" s="1"/>
      <c r="H235" s="2"/>
      <c r="L235" s="2"/>
      <c r="M235" s="2"/>
    </row>
    <row r="236" spans="1:58" x14ac:dyDescent="0.25">
      <c r="A236" s="1"/>
      <c r="H236" s="2"/>
      <c r="L236" s="2"/>
      <c r="M236" s="2"/>
    </row>
    <row r="237" spans="1:58" x14ac:dyDescent="0.25">
      <c r="A237" s="1"/>
      <c r="H237" s="2"/>
      <c r="L237" s="2"/>
      <c r="M237" s="2"/>
    </row>
    <row r="238" spans="1:58" x14ac:dyDescent="0.25">
      <c r="A238" s="1"/>
      <c r="H238" s="2"/>
      <c r="L238" s="2"/>
      <c r="M238" s="2"/>
    </row>
    <row r="239" spans="1:58" x14ac:dyDescent="0.25">
      <c r="A239" s="1"/>
      <c r="H239" s="2"/>
      <c r="L239" s="2"/>
      <c r="M239" s="2"/>
    </row>
    <row r="240" spans="1:58" x14ac:dyDescent="0.25">
      <c r="A240" s="1"/>
      <c r="H240" s="2"/>
      <c r="L240" s="2"/>
      <c r="M240" s="2"/>
    </row>
    <row r="241" spans="1:13" x14ac:dyDescent="0.25">
      <c r="A241" s="1"/>
      <c r="H241" s="2"/>
      <c r="L241" s="2"/>
      <c r="M241" s="2"/>
    </row>
    <row r="242" spans="1:13" x14ac:dyDescent="0.25">
      <c r="A242" s="1"/>
      <c r="H242" s="2"/>
      <c r="L242" s="2"/>
      <c r="M242" s="2"/>
    </row>
    <row r="243" spans="1:13" x14ac:dyDescent="0.25">
      <c r="A243" s="1"/>
      <c r="H243" s="2"/>
      <c r="L243" s="2"/>
      <c r="M243" s="2"/>
    </row>
    <row r="244" spans="1:13" x14ac:dyDescent="0.25">
      <c r="A244" s="1"/>
      <c r="H244" s="2"/>
      <c r="L244" s="2"/>
      <c r="M244" s="2"/>
    </row>
    <row r="245" spans="1:13" x14ac:dyDescent="0.25">
      <c r="A245" s="1"/>
      <c r="H245" s="2"/>
      <c r="L245" s="2"/>
      <c r="M245" s="2"/>
    </row>
    <row r="246" spans="1:13" x14ac:dyDescent="0.25">
      <c r="A246" s="1"/>
      <c r="H246" s="2"/>
      <c r="L246" s="2"/>
      <c r="M246" s="2"/>
    </row>
    <row r="247" spans="1:13" x14ac:dyDescent="0.25">
      <c r="A247" s="1"/>
      <c r="H247" s="2"/>
      <c r="L247" s="2"/>
      <c r="M247" s="2"/>
    </row>
    <row r="248" spans="1:13" x14ac:dyDescent="0.25">
      <c r="A248" s="1"/>
      <c r="H248" s="2"/>
      <c r="L248" s="2"/>
      <c r="M248" s="2"/>
    </row>
    <row r="249" spans="1:13" x14ac:dyDescent="0.25">
      <c r="A249" s="1"/>
      <c r="H249" s="2"/>
      <c r="L249" s="2"/>
      <c r="M249" s="2"/>
    </row>
    <row r="250" spans="1:13" x14ac:dyDescent="0.25">
      <c r="A250" s="1"/>
      <c r="H250" s="2"/>
      <c r="L250" s="2"/>
      <c r="M250" s="2"/>
    </row>
    <row r="251" spans="1:13" x14ac:dyDescent="0.25">
      <c r="A251" s="1"/>
      <c r="H251" s="2"/>
      <c r="L251" s="2"/>
      <c r="M251" s="2"/>
    </row>
    <row r="252" spans="1:13" x14ac:dyDescent="0.25">
      <c r="A252" s="1"/>
      <c r="H252" s="2"/>
      <c r="L252" s="2"/>
      <c r="M252" s="2"/>
    </row>
    <row r="253" spans="1:13" x14ac:dyDescent="0.25">
      <c r="A253" s="1"/>
      <c r="H253" s="2"/>
      <c r="L253" s="2"/>
      <c r="M253" s="2"/>
    </row>
    <row r="254" spans="1:13" x14ac:dyDescent="0.25">
      <c r="A254" s="1"/>
      <c r="H254" s="2"/>
      <c r="L254" s="2"/>
      <c r="M254" s="2"/>
    </row>
    <row r="255" spans="1:13" x14ac:dyDescent="0.25">
      <c r="A255" s="1"/>
      <c r="H255" s="2"/>
      <c r="L255" s="2"/>
      <c r="M255" s="2"/>
    </row>
    <row r="256" spans="1:13" x14ac:dyDescent="0.25">
      <c r="A256" s="1"/>
      <c r="H256" s="2"/>
      <c r="L256" s="2"/>
      <c r="M256" s="2"/>
    </row>
    <row r="257" spans="1:13" x14ac:dyDescent="0.25">
      <c r="A257" s="1"/>
      <c r="H257" s="2"/>
      <c r="L257" s="2"/>
      <c r="M257" s="2"/>
    </row>
    <row r="258" spans="1:13" x14ac:dyDescent="0.25">
      <c r="A258" s="1"/>
      <c r="H258" s="2"/>
      <c r="L258" s="2"/>
      <c r="M258" s="2"/>
    </row>
    <row r="259" spans="1:13" x14ac:dyDescent="0.25">
      <c r="A259" s="1"/>
      <c r="H259" s="2"/>
      <c r="L259" s="2"/>
      <c r="M259" s="2"/>
    </row>
    <row r="260" spans="1:13" x14ac:dyDescent="0.25">
      <c r="A260" s="1"/>
      <c r="H260" s="2"/>
      <c r="L260" s="2"/>
      <c r="M260" s="2"/>
    </row>
    <row r="261" spans="1:13" x14ac:dyDescent="0.25">
      <c r="A261" s="1"/>
      <c r="H261" s="2"/>
      <c r="L261" s="2"/>
      <c r="M261" s="2"/>
    </row>
    <row r="262" spans="1:13" x14ac:dyDescent="0.25">
      <c r="A262" s="1"/>
      <c r="H262" s="2"/>
      <c r="L262" s="2"/>
      <c r="M262" s="2"/>
    </row>
    <row r="263" spans="1:13" x14ac:dyDescent="0.25">
      <c r="A263" s="1"/>
      <c r="H263" s="2"/>
      <c r="L263" s="2"/>
      <c r="M263" s="2"/>
    </row>
    <row r="264" spans="1:13" x14ac:dyDescent="0.25">
      <c r="A264" s="1"/>
      <c r="H264" s="2"/>
      <c r="L264" s="2"/>
      <c r="M264" s="2"/>
    </row>
    <row r="265" spans="1:13" x14ac:dyDescent="0.25">
      <c r="A265" s="1"/>
      <c r="H265" s="2"/>
      <c r="L265" s="2"/>
      <c r="M265" s="2"/>
    </row>
    <row r="266" spans="1:13" x14ac:dyDescent="0.25">
      <c r="A266" s="1"/>
      <c r="H266" s="2"/>
      <c r="L266" s="2"/>
      <c r="M266" s="2"/>
    </row>
    <row r="267" spans="1:13" x14ac:dyDescent="0.25">
      <c r="A267" s="1"/>
      <c r="H267" s="2"/>
      <c r="L267" s="2"/>
      <c r="M267" s="2"/>
    </row>
    <row r="268" spans="1:13" x14ac:dyDescent="0.25">
      <c r="A268" s="1"/>
      <c r="H268" s="2"/>
      <c r="L268" s="2"/>
      <c r="M268" s="2"/>
    </row>
    <row r="269" spans="1:13" x14ac:dyDescent="0.25">
      <c r="A269" s="1"/>
      <c r="H269" s="2"/>
      <c r="L269" s="2"/>
      <c r="M269" s="2"/>
    </row>
    <row r="270" spans="1:13" x14ac:dyDescent="0.25">
      <c r="A270" s="1"/>
      <c r="H270" s="2"/>
      <c r="L270" s="2"/>
      <c r="M270" s="2"/>
    </row>
    <row r="271" spans="1:13" x14ac:dyDescent="0.25">
      <c r="A271" s="1"/>
      <c r="H271" s="2"/>
      <c r="L271" s="2"/>
      <c r="M271" s="2"/>
    </row>
    <row r="272" spans="1:13" x14ac:dyDescent="0.25">
      <c r="A272" s="1"/>
      <c r="H272" s="2"/>
      <c r="L272" s="2"/>
      <c r="M272" s="2"/>
    </row>
    <row r="273" spans="1:13" x14ac:dyDescent="0.25">
      <c r="A273" s="1"/>
      <c r="H273" s="2"/>
      <c r="L273" s="2"/>
      <c r="M273" s="2"/>
    </row>
    <row r="274" spans="1:13" x14ac:dyDescent="0.25">
      <c r="A274" s="1"/>
      <c r="H274" s="2"/>
      <c r="L274" s="2"/>
      <c r="M274" s="2"/>
    </row>
    <row r="275" spans="1:13" x14ac:dyDescent="0.25">
      <c r="A275" s="1"/>
      <c r="H275" s="2"/>
      <c r="L275" s="2"/>
      <c r="M275" s="2"/>
    </row>
    <row r="276" spans="1:13" x14ac:dyDescent="0.25">
      <c r="A276" s="1"/>
      <c r="H276" s="2"/>
      <c r="L276" s="2"/>
      <c r="M276" s="2"/>
    </row>
    <row r="277" spans="1:13" x14ac:dyDescent="0.25">
      <c r="A277" s="1"/>
      <c r="H277" s="2"/>
      <c r="L277" s="2"/>
      <c r="M277" s="2"/>
    </row>
    <row r="278" spans="1:13" x14ac:dyDescent="0.25">
      <c r="A278" s="1"/>
      <c r="H278" s="2"/>
      <c r="L278" s="2"/>
      <c r="M278" s="2"/>
    </row>
    <row r="279" spans="1:13" x14ac:dyDescent="0.25">
      <c r="A279" s="1"/>
      <c r="H279" s="2"/>
      <c r="L279" s="2"/>
      <c r="M279" s="2"/>
    </row>
    <row r="280" spans="1:13" x14ac:dyDescent="0.25">
      <c r="A280" s="1"/>
      <c r="H280" s="2"/>
      <c r="L280" s="2"/>
      <c r="M280" s="2"/>
    </row>
    <row r="281" spans="1:13" x14ac:dyDescent="0.25">
      <c r="A281" s="1"/>
      <c r="H281" s="2"/>
      <c r="L281" s="2"/>
      <c r="M281" s="2"/>
    </row>
    <row r="282" spans="1:13" x14ac:dyDescent="0.25">
      <c r="A282" s="1"/>
      <c r="H282" s="2"/>
      <c r="L282" s="2"/>
      <c r="M282" s="2"/>
    </row>
    <row r="283" spans="1:13" x14ac:dyDescent="0.25">
      <c r="A283" s="1"/>
      <c r="H283" s="2"/>
      <c r="L283" s="2"/>
      <c r="M283" s="2"/>
    </row>
    <row r="284" spans="1:13" x14ac:dyDescent="0.25">
      <c r="A284" s="1"/>
      <c r="H284" s="2"/>
      <c r="L284" s="2"/>
      <c r="M284" s="2"/>
    </row>
    <row r="285" spans="1:13" x14ac:dyDescent="0.25">
      <c r="A285" s="1"/>
      <c r="H285" s="2"/>
      <c r="L285" s="2"/>
      <c r="M285" s="2"/>
    </row>
    <row r="286" spans="1:13" x14ac:dyDescent="0.25">
      <c r="A286" s="1"/>
      <c r="H286" s="2"/>
      <c r="L286" s="2"/>
      <c r="M286" s="2"/>
    </row>
    <row r="287" spans="1:13" x14ac:dyDescent="0.25">
      <c r="A287" s="1"/>
      <c r="H287" s="2"/>
      <c r="L287" s="2"/>
      <c r="M287" s="2"/>
    </row>
    <row r="288" spans="1:13" x14ac:dyDescent="0.25">
      <c r="A288" s="1"/>
      <c r="H288" s="2"/>
      <c r="L288" s="2"/>
      <c r="M288" s="2"/>
    </row>
    <row r="289" spans="1:13" x14ac:dyDescent="0.25">
      <c r="A289" s="1"/>
      <c r="H289" s="2"/>
      <c r="L289" s="2"/>
      <c r="M289" s="2"/>
    </row>
    <row r="290" spans="1:13" x14ac:dyDescent="0.25">
      <c r="A290" s="17"/>
      <c r="H290" s="2"/>
      <c r="L290" s="2"/>
      <c r="M290" s="2"/>
    </row>
    <row r="291" spans="1:13" x14ac:dyDescent="0.25">
      <c r="H291" s="2"/>
      <c r="L291" s="2"/>
      <c r="M291" s="2"/>
    </row>
  </sheetData>
  <mergeCells count="169">
    <mergeCell ref="BC218:BD218"/>
    <mergeCell ref="AI218:AJ218"/>
    <mergeCell ref="AK218:AY218"/>
    <mergeCell ref="X7:X8"/>
    <mergeCell ref="X11:X15"/>
    <mergeCell ref="X16:X18"/>
    <mergeCell ref="Y4:Y6"/>
    <mergeCell ref="Z4:Z6"/>
    <mergeCell ref="X20:X22"/>
    <mergeCell ref="X69:X74"/>
    <mergeCell ref="N213:O213"/>
    <mergeCell ref="M185:M186"/>
    <mergeCell ref="Y213:Z213"/>
    <mergeCell ref="X144:X145"/>
    <mergeCell ref="BF215:BG216"/>
    <mergeCell ref="BE35:BE41"/>
    <mergeCell ref="BE181:BE184"/>
    <mergeCell ref="BE24:BE34"/>
    <mergeCell ref="X181:X182"/>
    <mergeCell ref="X158:X161"/>
    <mergeCell ref="B1:BG1"/>
    <mergeCell ref="P2:Z2"/>
    <mergeCell ref="AW2:BE2"/>
    <mergeCell ref="L3:M3"/>
    <mergeCell ref="W3:X3"/>
    <mergeCell ref="BD3:BE3"/>
    <mergeCell ref="AH3:AI3"/>
    <mergeCell ref="AA2:AK2"/>
    <mergeCell ref="A2:O2"/>
    <mergeCell ref="M4:M6"/>
    <mergeCell ref="M63:M64"/>
    <mergeCell ref="M11:M13"/>
    <mergeCell ref="M20:M21"/>
    <mergeCell ref="A69:A74"/>
    <mergeCell ref="A11:A15"/>
    <mergeCell ref="A4:A10"/>
    <mergeCell ref="X35:X39"/>
    <mergeCell ref="X47:X49"/>
    <mergeCell ref="AI217:AJ217"/>
    <mergeCell ref="X63:X66"/>
    <mergeCell ref="X24:X29"/>
    <mergeCell ref="BE158:BE161"/>
    <mergeCell ref="X151:X152"/>
    <mergeCell ref="X97:X98"/>
    <mergeCell ref="AH216:AK216"/>
    <mergeCell ref="BC217:BD217"/>
    <mergeCell ref="AK217:AY217"/>
    <mergeCell ref="BE201:BE203"/>
    <mergeCell ref="BE97:BE103"/>
    <mergeCell ref="X117:X123"/>
    <mergeCell ref="BC215:BD215"/>
    <mergeCell ref="BB216:BD216"/>
    <mergeCell ref="AG227:AH227"/>
    <mergeCell ref="AG228:AH228"/>
    <mergeCell ref="AC224:AD224"/>
    <mergeCell ref="AC225:AD225"/>
    <mergeCell ref="AC226:AD226"/>
    <mergeCell ref="AC227:AD227"/>
    <mergeCell ref="AC228:AD228"/>
    <mergeCell ref="BC219:BD219"/>
    <mergeCell ref="BC220:BD220"/>
    <mergeCell ref="BD223:BE223"/>
    <mergeCell ref="BC221:BD221"/>
    <mergeCell ref="AZ223:BA223"/>
    <mergeCell ref="AZ226:BA226"/>
    <mergeCell ref="AZ222:BB222"/>
    <mergeCell ref="AZ225:BA225"/>
    <mergeCell ref="BD224:BE224"/>
    <mergeCell ref="BD225:BE225"/>
    <mergeCell ref="AI219:AJ219"/>
    <mergeCell ref="AI220:AJ220"/>
    <mergeCell ref="AK219:AY219"/>
    <mergeCell ref="AK220:AY220"/>
    <mergeCell ref="AZ224:BA224"/>
    <mergeCell ref="AG224:AH224"/>
    <mergeCell ref="AG226:AH226"/>
    <mergeCell ref="AG225:AH225"/>
    <mergeCell ref="A129:A133"/>
    <mergeCell ref="A75:A78"/>
    <mergeCell ref="A97:A103"/>
    <mergeCell ref="A144:A147"/>
    <mergeCell ref="A141:A143"/>
    <mergeCell ref="A173:A175"/>
    <mergeCell ref="A199:A200"/>
    <mergeCell ref="A166:A168"/>
    <mergeCell ref="A201:A203"/>
    <mergeCell ref="X79:X83"/>
    <mergeCell ref="X75:X76"/>
    <mergeCell ref="AD218:AE218"/>
    <mergeCell ref="O215:O216"/>
    <mergeCell ref="Q215:R215"/>
    <mergeCell ref="S215:T215"/>
    <mergeCell ref="U215:V215"/>
    <mergeCell ref="P215:P216"/>
    <mergeCell ref="BE204:BE205"/>
    <mergeCell ref="BE206:BE210"/>
    <mergeCell ref="A104:A108"/>
    <mergeCell ref="BE104:BE108"/>
    <mergeCell ref="A148:A150"/>
    <mergeCell ref="A16:A19"/>
    <mergeCell ref="A20:A23"/>
    <mergeCell ref="A24:A34"/>
    <mergeCell ref="A35:A41"/>
    <mergeCell ref="A117:A123"/>
    <mergeCell ref="A158:A161"/>
    <mergeCell ref="A181:A184"/>
    <mergeCell ref="X129:X132"/>
    <mergeCell ref="M69:M72"/>
    <mergeCell ref="M24:M25"/>
    <mergeCell ref="X51:X54"/>
    <mergeCell ref="X88:X91"/>
    <mergeCell ref="M35:M38"/>
    <mergeCell ref="AL2:AV2"/>
    <mergeCell ref="AS3:AT3"/>
    <mergeCell ref="BE141:BE143"/>
    <mergeCell ref="BE148:BE150"/>
    <mergeCell ref="BE75:BE78"/>
    <mergeCell ref="BE144:BE147"/>
    <mergeCell ref="BE162:BE165"/>
    <mergeCell ref="BE199:BE200"/>
    <mergeCell ref="BE173:BE175"/>
    <mergeCell ref="BE166:BE168"/>
    <mergeCell ref="BE169:BE172"/>
    <mergeCell ref="BE177:BE180"/>
    <mergeCell ref="BE185:BE191"/>
    <mergeCell ref="BE192:BE195"/>
    <mergeCell ref="BE196:BE198"/>
    <mergeCell ref="BE4:BE10"/>
    <mergeCell ref="BE124:BE128"/>
    <mergeCell ref="BE136:BE140"/>
    <mergeCell ref="BE151:BE157"/>
    <mergeCell ref="BE129:BE133"/>
    <mergeCell ref="BE117:BE123"/>
    <mergeCell ref="BE20:BE23"/>
    <mergeCell ref="BE69:BE74"/>
    <mergeCell ref="BE16:BE19"/>
    <mergeCell ref="BE11:BE15"/>
    <mergeCell ref="A115:A116"/>
    <mergeCell ref="BE42:BE46"/>
    <mergeCell ref="BE47:BE50"/>
    <mergeCell ref="BE51:BE55"/>
    <mergeCell ref="BE56:BE62"/>
    <mergeCell ref="BE63:BE68"/>
    <mergeCell ref="BE79:BE87"/>
    <mergeCell ref="BE88:BE96"/>
    <mergeCell ref="BE109:BE112"/>
    <mergeCell ref="BE113:BE114"/>
    <mergeCell ref="BE115:BE116"/>
    <mergeCell ref="A42:A46"/>
    <mergeCell ref="A47:A50"/>
    <mergeCell ref="A51:A55"/>
    <mergeCell ref="A56:A62"/>
    <mergeCell ref="A63:A68"/>
    <mergeCell ref="A79:A87"/>
    <mergeCell ref="A88:A96"/>
    <mergeCell ref="A109:A112"/>
    <mergeCell ref="A113:A114"/>
    <mergeCell ref="A136:A140"/>
    <mergeCell ref="A134:A135"/>
    <mergeCell ref="A124:A128"/>
    <mergeCell ref="A206:A210"/>
    <mergeCell ref="A204:A205"/>
    <mergeCell ref="A196:A198"/>
    <mergeCell ref="A192:A195"/>
    <mergeCell ref="A185:A191"/>
    <mergeCell ref="A177:A180"/>
    <mergeCell ref="A169:A172"/>
    <mergeCell ref="A162:A165"/>
    <mergeCell ref="A151:A157"/>
  </mergeCells>
  <printOptions horizontalCentered="1"/>
  <pageMargins left="0.2" right="0.2" top="0.55000000000000004" bottom="0.05" header="0.05" footer="0.05"/>
  <pageSetup paperSize="5" scale="37" orientation="landscape" r:id="rId1"/>
  <headerFooter>
    <oddFooter>&amp;L&amp;8&amp;Z&amp;F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FY 2016-17</vt:lpstr>
      <vt:lpstr>FY 2016-17 (2)</vt:lpstr>
      <vt:lpstr>FY 2016-17 (3)</vt:lpstr>
      <vt:lpstr>FY 2016-17 (4)</vt:lpstr>
      <vt:lpstr>FY 2017-2018</vt:lpstr>
      <vt:lpstr>16-17,17-18 &amp; 18-19 (Pkg wise)</vt:lpstr>
      <vt:lpstr>'16-17,17-18 &amp; 18-19 (Pkg wise)'!Print_Titles</vt:lpstr>
      <vt:lpstr>'FY 2016-17'!Print_Titles</vt:lpstr>
      <vt:lpstr>'FY 2016-17 (2)'!Print_Titles</vt:lpstr>
      <vt:lpstr>'FY 2016-17 (3)'!Print_Titles</vt:lpstr>
      <vt:lpstr>'FY 2016-17 (4)'!Print_Titles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cp:lastPrinted>2020-03-15T05:48:25Z</cp:lastPrinted>
  <dcterms:created xsi:type="dcterms:W3CDTF">2016-10-31T04:54:53Z</dcterms:created>
  <dcterms:modified xsi:type="dcterms:W3CDTF">2020-03-15T10:48:21Z</dcterms:modified>
</cp:coreProperties>
</file>