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Expenditure_2016_17\Input output\"/>
    </mc:Choice>
  </mc:AlternateContent>
  <bookViews>
    <workbookView xWindow="0" yWindow="0" windowWidth="23040" windowHeight="8820"/>
  </bookViews>
  <sheets>
    <sheet name="Sheet1" sheetId="1" r:id="rId1"/>
  </sheets>
  <definedNames>
    <definedName name="_xlnm.Print_Titles" localSheetId="0">Sheet1!$2:$3</definedName>
  </definedNames>
  <calcPr calcId="162913"/>
</workbook>
</file>

<file path=xl/calcChain.xml><?xml version="1.0" encoding="utf-8"?>
<calcChain xmlns="http://schemas.openxmlformats.org/spreadsheetml/2006/main">
  <c r="E26" i="1" l="1"/>
  <c r="J27" i="1"/>
  <c r="K25" i="1"/>
  <c r="K27" i="1" s="1"/>
  <c r="J25" i="1"/>
  <c r="F9" i="1"/>
  <c r="F19" i="1" s="1"/>
  <c r="I19" i="1"/>
  <c r="J18" i="1"/>
  <c r="K18" i="1" s="1"/>
  <c r="H18" i="1"/>
  <c r="L18" i="1" s="1"/>
  <c r="E19" i="1"/>
  <c r="C25" i="1" s="1"/>
  <c r="J17" i="1"/>
  <c r="K17" i="1" s="1"/>
  <c r="H17" i="1"/>
  <c r="L17" i="1" s="1"/>
  <c r="J16" i="1"/>
  <c r="K16" i="1" s="1"/>
  <c r="H16" i="1"/>
  <c r="L16" i="1" s="1"/>
  <c r="J15" i="1"/>
  <c r="K15" i="1" s="1"/>
  <c r="H15" i="1"/>
  <c r="L15" i="1" s="1"/>
  <c r="J14" i="1"/>
  <c r="K14" i="1" s="1"/>
  <c r="L14" i="1" s="1"/>
  <c r="H14" i="1"/>
  <c r="J13" i="1"/>
  <c r="K13" i="1" s="1"/>
  <c r="H13" i="1"/>
  <c r="L13" i="1" s="1"/>
  <c r="L5" i="1"/>
  <c r="L8" i="1"/>
  <c r="L12" i="1"/>
  <c r="H5" i="1"/>
  <c r="H6" i="1"/>
  <c r="L6" i="1" s="1"/>
  <c r="H7" i="1"/>
  <c r="L7" i="1" s="1"/>
  <c r="H8" i="1"/>
  <c r="H10" i="1"/>
  <c r="L10" i="1" s="1"/>
  <c r="H11" i="1"/>
  <c r="L11" i="1" s="1"/>
  <c r="H12" i="1"/>
  <c r="H4" i="1"/>
  <c r="L4" i="1" s="1"/>
  <c r="J12" i="1"/>
  <c r="K12" i="1" s="1"/>
  <c r="J11" i="1"/>
  <c r="K11" i="1" s="1"/>
  <c r="J10" i="1"/>
  <c r="K10" i="1"/>
  <c r="I9" i="1"/>
  <c r="G9" i="1"/>
  <c r="G19" i="1" s="1"/>
  <c r="J8" i="1"/>
  <c r="H9" i="1" l="1"/>
  <c r="L9" i="1" s="1"/>
  <c r="L19" i="1" s="1"/>
  <c r="K19" i="1"/>
  <c r="J19" i="1"/>
  <c r="J9" i="1"/>
  <c r="C23" i="1"/>
  <c r="C22" i="1"/>
  <c r="J6" i="1"/>
  <c r="K6" i="1" s="1"/>
  <c r="J7" i="1"/>
  <c r="K7" i="1" s="1"/>
  <c r="J4" i="1"/>
  <c r="H19" i="1" l="1"/>
  <c r="C24" i="1"/>
  <c r="C26" i="1" s="1"/>
</calcChain>
</file>

<file path=xl/sharedStrings.xml><?xml version="1.0" encoding="utf-8"?>
<sst xmlns="http://schemas.openxmlformats.org/spreadsheetml/2006/main" count="62" uniqueCount="49">
  <si>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</si>
  <si>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</si>
  <si>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</si>
  <si>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</si>
  <si>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</si>
  <si>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</si>
  <si>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</si>
  <si>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FC-MGSJV</t>
  </si>
  <si>
    <t>SD</t>
  </si>
  <si>
    <t xml:space="preserve">Total TAX, VAT&amp; SD (BDT) </t>
  </si>
  <si>
    <t>Leton Traders</t>
  </si>
  <si>
    <t>BWDB/Kish/HFMLIP/02</t>
  </si>
  <si>
    <t>BWDB/Kish/HFMLIP/03</t>
  </si>
  <si>
    <t>BWDB/Kish/HFMLIP/07</t>
  </si>
  <si>
    <t>ARC-LT(JV)</t>
  </si>
  <si>
    <t>Total VAT &amp; IT</t>
  </si>
  <si>
    <t>Total VAT</t>
  </si>
  <si>
    <t>Total IT</t>
  </si>
  <si>
    <t>IT GOB</t>
  </si>
  <si>
    <t>Cheque Amount (BDT)</t>
  </si>
  <si>
    <t>Cheque No. (CDB/CDA)</t>
  </si>
  <si>
    <t>Xen, Dhaka ME</t>
  </si>
  <si>
    <t>GOB</t>
  </si>
  <si>
    <t>M/S Amin &amp; Co.</t>
  </si>
  <si>
    <t>BWDB/Kish/HFMLIP/13</t>
  </si>
  <si>
    <t>Total</t>
  </si>
  <si>
    <t>RPA</t>
  </si>
  <si>
    <t>PMPL-TTSL (JV)</t>
  </si>
  <si>
    <t>BWDB/Kish/HFMLIP/14</t>
  </si>
  <si>
    <t>26 No. MS Lift Gate at Netrokona O&amp;M Division (5969932.00)</t>
  </si>
  <si>
    <t>SA-SI &amp; Israt Enterprice (JV)</t>
  </si>
  <si>
    <t>BWDB/Kish/HFMLIP/05</t>
  </si>
  <si>
    <t>Eco. Code</t>
  </si>
  <si>
    <t>BWDB/Kish/HFMLIP/06</t>
  </si>
  <si>
    <t>Binimoy Construction Co. JV</t>
  </si>
  <si>
    <t>Total Bill</t>
  </si>
  <si>
    <t>Contractor Bill Statement  (FY-2016-17)</t>
  </si>
  <si>
    <t>Total GoB</t>
  </si>
  <si>
    <t>Total RPA</t>
  </si>
  <si>
    <t>BWDB/Kish/HFMLIP/04</t>
  </si>
  <si>
    <t>Khal</t>
  </si>
  <si>
    <t>Regulator</t>
  </si>
  <si>
    <t>Embankment</t>
  </si>
  <si>
    <t>Grand Total</t>
  </si>
  <si>
    <t>Item</t>
  </si>
  <si>
    <t>GoB Cost</t>
  </si>
  <si>
    <t>RPA Cost</t>
  </si>
  <si>
    <t>Reb. Gate (Revenue)</t>
  </si>
  <si>
    <t>Sub -Total (Capital)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</si>
</sst>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2" xfId="0" applyFont="1" applyFill="1" applyBorder="1" applyAlignment="1">
      <alignment horizontal="center" vertical="center" wrapText="1"/>
    </xf>
    <xf numFmtId="43" fontId="2" fillId="0" borderId="2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2" fillId="0" borderId="3" xfId="0" applyFont="1" applyFill="1" applyBorder="1"/>
    <xf numFmtId="0" fontId="3" fillId="0" borderId="3" xfId="0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 vertical="center"/>
    </xf>
    <xf numFmtId="43" fontId="3" fillId="0" borderId="2" xfId="0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43" fontId="3" fillId="0" borderId="0" xfId="0" applyNumberFormat="1" applyFont="1" applyFill="1"/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43" fontId="3" fillId="0" borderId="2" xfId="1" applyFont="1" applyFill="1" applyBorder="1" applyAlignment="1">
      <alignment vertical="top" wrapText="1"/>
    </xf>
    <xf numFmtId="2" fontId="3" fillId="0" borderId="2" xfId="0" applyNumberFormat="1" applyFont="1" applyFill="1" applyBorder="1" applyAlignment="1">
      <alignment vertical="top"/>
    </xf>
    <xf numFmtId="1" fontId="3" fillId="0" borderId="2" xfId="0" applyNumberFormat="1" applyFont="1" applyFill="1" applyBorder="1" applyAlignment="1">
      <alignment horizontal="center" vertical="top"/>
    </xf>
    <xf numFmtId="14" fontId="3" fillId="0" borderId="2" xfId="0" applyNumberFormat="1" applyFont="1" applyFill="1" applyBorder="1" applyAlignment="1">
      <alignment horizontal="center" vertical="top"/>
    </xf>
    <xf numFmtId="0" fontId="3" fillId="0" borderId="0" xfId="0" applyFont="1" applyFill="1" applyBorder="1"/>
    <xf numFmtId="0" fontId="2" fillId="0" borderId="2" xfId="0" applyFont="1" applyFill="1" applyBorder="1"/>
    <xf numFmtId="0" fontId="3" fillId="0" borderId="2" xfId="0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/>
    </xf>
    <xf numFmtId="2" fontId="5" fillId="0" borderId="2" xfId="0" applyNumberFormat="1" applyFont="1" applyFill="1" applyBorder="1" applyAlignment="1">
      <alignment vertical="top" wrapText="1"/>
    </xf>
    <xf numFmtId="2" fontId="5" fillId="0" borderId="2" xfId="0" applyNumberFormat="1" applyFont="1" applyFill="1" applyBorder="1" applyAlignment="1">
      <alignment vertical="top"/>
    </xf>
    <xf numFmtId="1" fontId="5" fillId="0" borderId="2" xfId="0" applyNumberFormat="1" applyFont="1" applyFill="1" applyBorder="1" applyAlignment="1">
      <alignment horizontal="center" vertical="top"/>
    </xf>
    <xf numFmtId="14" fontId="5" fillId="0" borderId="2" xfId="0" applyNumberFormat="1" applyFont="1" applyFill="1" applyBorder="1" applyAlignment="1">
      <alignment horizontal="center" vertical="top"/>
    </xf>
    <xf numFmtId="0" fontId="5" fillId="0" borderId="0" xfId="0" applyFont="1" applyFill="1" applyBorder="1"/>
    <xf numFmtId="14" fontId="3" fillId="0" borderId="5" xfId="0" applyNumberFormat="1" applyFont="1" applyFill="1" applyBorder="1" applyAlignment="1">
      <alignment horizontal="center" vertical="top"/>
    </xf>
    <xf numFmtId="0" fontId="6" fillId="0" borderId="2" xfId="0" applyFont="1" applyFill="1" applyBorder="1"/>
    <xf numFmtId="0" fontId="2" fillId="0" borderId="4" xfId="0" applyFont="1" applyFill="1" applyBorder="1" applyAlignment="1">
      <alignment horizontal="right"/>
    </xf>
    <xf numFmtId="43" fontId="2" fillId="0" borderId="4" xfId="0" applyNumberFormat="1" applyFont="1" applyFill="1" applyBorder="1"/>
    <xf numFmtId="43" fontId="4" fillId="0" borderId="0" xfId="0" applyNumberFormat="1" applyFont="1" applyFill="1" applyBorder="1"/>
    <xf numFmtId="0" fontId="3" fillId="0" borderId="2" xfId="0" applyFont="1" applyFill="1" applyBorder="1"/>
    <xf numFmtId="43" fontId="3" fillId="0" borderId="0" xfId="0" applyNumberFormat="1" applyFont="1" applyFill="1" applyBorder="1" applyAlignment="1">
      <alignment horizontal="center" vertical="center"/>
    </xf>
    <xf numFmtId="43" fontId="3" fillId="0" borderId="0" xfId="0" applyNumberFormat="1" applyFont="1" applyFill="1" applyBorder="1"/>
    <xf numFmtId="43" fontId="2" fillId="0" borderId="2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43" fontId="3" fillId="2" borderId="2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top"/>
    </xf>
    <xf numFmtId="43" fontId="5" fillId="2" borderId="2" xfId="1" applyFont="1" applyFill="1" applyBorder="1" applyAlignment="1">
      <alignment horizontal="center" vertical="top"/>
    </xf>
    <xf numFmtId="43" fontId="2" fillId="2" borderId="4" xfId="0" applyNumberFormat="1" applyFont="1" applyFill="1" applyBorder="1" applyAlignment="1">
      <alignment vertical="top"/>
    </xf>
    <xf numFmtId="0" fontId="3" fillId="2" borderId="0" xfId="0" applyFont="1" applyFill="1"/>
    <xf numFmtId="43" fontId="3" fillId="2" borderId="2" xfId="0" applyNumberFormat="1" applyFont="1" applyFill="1" applyBorder="1" applyAlignment="1">
      <alignment horizontal="center" vertical="center"/>
    </xf>
    <xf numFmtId="43" fontId="3" fillId="2" borderId="2" xfId="0" applyNumberFormat="1" applyFont="1" applyFill="1" applyBorder="1" applyAlignment="1">
      <alignment horizontal="center" vertical="top"/>
    </xf>
    <xf numFmtId="43" fontId="5" fillId="2" borderId="2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/>
    </xf>
    <xf numFmtId="43" fontId="3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2" fillId="0" borderId="2" xfId="0" applyFont="1" applyFill="1" applyBorder="1" applyAlignment="1">
      <alignment horizontal="right" vertical="top"/>
    </xf>
    <xf numFmtId="43" fontId="2" fillId="0" borderId="2" xfId="0" applyNumberFormat="1" applyFont="1" applyFill="1" applyBorder="1" applyAlignment="1">
      <alignment horizontal="right" vertical="top"/>
    </xf>
    <xf numFmtId="43" fontId="3" fillId="0" borderId="1" xfId="0" applyNumberFormat="1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SheetLayoutView="87" workbookViewId="0">
      <selection activeCell="B8" sqref="B8"/>
    </sheetView>
  </sheetViews>
  <sheetFormatPr defaultColWidth="9.109375" defaultRowHeight="15.6" x14ac:dyDescent="0.3"/>
  <cols>
    <col min="1" max="1" width="4.44140625" style="8" customWidth="1"/>
    <col min="2" max="2" width="17.6640625" style="4" customWidth="1"/>
    <col min="3" max="3" width="26.44140625" style="4" customWidth="1"/>
    <col min="4" max="4" width="6.88671875" style="4" customWidth="1"/>
    <col min="5" max="5" width="17.33203125" style="4" customWidth="1"/>
    <col min="6" max="6" width="14.109375" style="4" customWidth="1"/>
    <col min="7" max="7" width="14.33203125" style="4" customWidth="1"/>
    <col min="8" max="8" width="15.44140625" style="56" customWidth="1"/>
    <col min="9" max="9" width="14.33203125" style="4" customWidth="1"/>
    <col min="10" max="10" width="17.6640625" style="4" customWidth="1"/>
    <col min="11" max="11" width="18.88671875" style="4" customWidth="1"/>
    <col min="12" max="12" width="16" style="56" customWidth="1"/>
    <col min="13" max="13" width="9.88671875" style="4" customWidth="1"/>
    <col min="14" max="15" width="11" style="4" customWidth="1"/>
    <col min="16" max="16" width="14.33203125" style="4" bestFit="1" customWidth="1"/>
    <col min="17" max="16384" width="9.109375" style="4"/>
  </cols>
  <sheetData>
    <row r="1" spans="1:16" ht="59.25" customHeight="1" x14ac:dyDescent="0.3">
      <c r="A1" s="3"/>
      <c r="B1" s="70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6" ht="18" customHeight="1" x14ac:dyDescent="0.3">
      <c r="A2" s="5"/>
      <c r="B2" s="71" t="s">
        <v>36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6" ht="34.5" customHeight="1" x14ac:dyDescent="0.3">
      <c r="A3" s="6" t="s">
        <v>4</v>
      </c>
      <c r="B3" s="7" t="s">
        <v>5</v>
      </c>
      <c r="C3" s="7" t="s">
        <v>6</v>
      </c>
      <c r="D3" s="7" t="s">
        <v>32</v>
      </c>
      <c r="E3" s="1" t="s">
        <v>1</v>
      </c>
      <c r="F3" s="1" t="s">
        <v>3</v>
      </c>
      <c r="G3" s="1" t="s">
        <v>18</v>
      </c>
      <c r="H3" s="51" t="s">
        <v>37</v>
      </c>
      <c r="I3" s="1" t="s">
        <v>8</v>
      </c>
      <c r="J3" s="1" t="s">
        <v>9</v>
      </c>
      <c r="K3" s="1" t="s">
        <v>19</v>
      </c>
      <c r="L3" s="51" t="s">
        <v>38</v>
      </c>
      <c r="M3" s="1" t="s">
        <v>20</v>
      </c>
      <c r="N3" s="1" t="s">
        <v>2</v>
      </c>
    </row>
    <row r="4" spans="1:16" x14ac:dyDescent="0.3">
      <c r="A4" s="8">
        <v>1</v>
      </c>
      <c r="B4" s="9" t="s">
        <v>7</v>
      </c>
      <c r="C4" s="10" t="s">
        <v>11</v>
      </c>
      <c r="D4" s="11">
        <v>7041</v>
      </c>
      <c r="E4" s="12">
        <v>9871121</v>
      </c>
      <c r="F4" s="12">
        <v>592267</v>
      </c>
      <c r="G4" s="12">
        <v>493556</v>
      </c>
      <c r="H4" s="52">
        <f>F4+G4</f>
        <v>1085823</v>
      </c>
      <c r="I4" s="12">
        <v>493556</v>
      </c>
      <c r="J4" s="12">
        <f>F4+G4+I4</f>
        <v>1579379</v>
      </c>
      <c r="K4" s="13">
        <v>7798186</v>
      </c>
      <c r="L4" s="57">
        <f>E4-H4</f>
        <v>8785298</v>
      </c>
      <c r="M4" s="14">
        <v>4410775</v>
      </c>
      <c r="N4" s="15">
        <v>42792</v>
      </c>
    </row>
    <row r="5" spans="1:16" x14ac:dyDescent="0.3">
      <c r="A5" s="8">
        <v>2</v>
      </c>
      <c r="B5" s="9" t="s">
        <v>7</v>
      </c>
      <c r="C5" s="10" t="s">
        <v>11</v>
      </c>
      <c r="D5" s="11">
        <v>7041</v>
      </c>
      <c r="E5" s="12">
        <v>0</v>
      </c>
      <c r="F5" s="12">
        <v>0</v>
      </c>
      <c r="G5" s="12">
        <v>0</v>
      </c>
      <c r="H5" s="52">
        <f t="shared" ref="H5:H18" si="0">F5+G5</f>
        <v>0</v>
      </c>
      <c r="I5" s="12"/>
      <c r="J5" s="12"/>
      <c r="K5" s="13">
        <v>493556</v>
      </c>
      <c r="L5" s="57">
        <f t="shared" ref="L5:L18" si="1">E5-H5</f>
        <v>0</v>
      </c>
      <c r="M5" s="14">
        <v>7707724</v>
      </c>
      <c r="N5" s="15">
        <v>42814</v>
      </c>
    </row>
    <row r="6" spans="1:16" x14ac:dyDescent="0.3">
      <c r="A6" s="8">
        <v>3</v>
      </c>
      <c r="B6" s="16" t="s">
        <v>10</v>
      </c>
      <c r="C6" s="10" t="s">
        <v>13</v>
      </c>
      <c r="D6" s="11">
        <v>7041</v>
      </c>
      <c r="E6" s="12">
        <v>9485898</v>
      </c>
      <c r="F6" s="12">
        <v>569154</v>
      </c>
      <c r="G6" s="12">
        <v>569154</v>
      </c>
      <c r="H6" s="52">
        <f t="shared" si="0"/>
        <v>1138308</v>
      </c>
      <c r="I6" s="12">
        <v>474295</v>
      </c>
      <c r="J6" s="12">
        <f t="shared" ref="J6:J7" si="2">F6+G6+I6</f>
        <v>1612603</v>
      </c>
      <c r="K6" s="13">
        <f t="shared" ref="K6:K7" si="3">E6-J6</f>
        <v>7873295</v>
      </c>
      <c r="L6" s="57">
        <f t="shared" si="1"/>
        <v>8347590</v>
      </c>
      <c r="M6" s="14">
        <v>4410824</v>
      </c>
      <c r="N6" s="15">
        <v>42817</v>
      </c>
      <c r="P6" s="17"/>
    </row>
    <row r="7" spans="1:16" x14ac:dyDescent="0.3">
      <c r="A7" s="8">
        <v>4</v>
      </c>
      <c r="B7" s="9" t="s">
        <v>14</v>
      </c>
      <c r="C7" s="10" t="s">
        <v>12</v>
      </c>
      <c r="D7" s="11">
        <v>7081</v>
      </c>
      <c r="E7" s="12">
        <v>14978253.83</v>
      </c>
      <c r="F7" s="12">
        <v>898695</v>
      </c>
      <c r="G7" s="12">
        <v>898695</v>
      </c>
      <c r="H7" s="52">
        <f t="shared" si="0"/>
        <v>1797390</v>
      </c>
      <c r="I7" s="12">
        <v>748913</v>
      </c>
      <c r="J7" s="12">
        <f t="shared" si="2"/>
        <v>2546303</v>
      </c>
      <c r="K7" s="13">
        <f t="shared" si="3"/>
        <v>12431950.83</v>
      </c>
      <c r="L7" s="57">
        <f t="shared" si="1"/>
        <v>13180863.83</v>
      </c>
      <c r="M7" s="14">
        <v>4410833</v>
      </c>
      <c r="N7" s="15">
        <v>42824</v>
      </c>
    </row>
    <row r="8" spans="1:16" s="26" customFormat="1" ht="47.25" customHeight="1" x14ac:dyDescent="0.3">
      <c r="A8" s="18">
        <v>5</v>
      </c>
      <c r="B8" s="19" t="s">
        <v>21</v>
      </c>
      <c r="C8" s="20" t="s">
        <v>29</v>
      </c>
      <c r="D8" s="21">
        <v>4947</v>
      </c>
      <c r="E8" s="22">
        <v>3000000</v>
      </c>
      <c r="F8" s="23">
        <v>180000</v>
      </c>
      <c r="G8" s="23">
        <v>180000</v>
      </c>
      <c r="H8" s="53">
        <f t="shared" si="0"/>
        <v>360000</v>
      </c>
      <c r="I8" s="23">
        <v>0</v>
      </c>
      <c r="J8" s="23">
        <f>F8+G8</f>
        <v>360000</v>
      </c>
      <c r="K8" s="23">
        <v>2640000</v>
      </c>
      <c r="L8" s="58">
        <f t="shared" si="1"/>
        <v>2640000</v>
      </c>
      <c r="M8" s="24">
        <v>4410766</v>
      </c>
      <c r="N8" s="25">
        <v>42785</v>
      </c>
    </row>
    <row r="9" spans="1:16" s="26" customFormat="1" x14ac:dyDescent="0.3">
      <c r="A9" s="8">
        <v>6</v>
      </c>
      <c r="B9" s="19" t="s">
        <v>23</v>
      </c>
      <c r="C9" s="27" t="s">
        <v>24</v>
      </c>
      <c r="D9" s="28">
        <v>7041</v>
      </c>
      <c r="E9" s="29">
        <v>14259856</v>
      </c>
      <c r="F9" s="23">
        <f>E9*6%</f>
        <v>855591.36</v>
      </c>
      <c r="G9" s="23">
        <f>E9*7%</f>
        <v>998189.92</v>
      </c>
      <c r="H9" s="52">
        <f t="shared" si="0"/>
        <v>1853781.28</v>
      </c>
      <c r="I9" s="23">
        <f>E9*5%</f>
        <v>712992.8</v>
      </c>
      <c r="J9" s="23">
        <f t="shared" ref="J9:J18" si="4">F9+G9+I9</f>
        <v>2566774.08</v>
      </c>
      <c r="K9" s="23">
        <v>11693082</v>
      </c>
      <c r="L9" s="57">
        <f t="shared" si="1"/>
        <v>12406074.720000001</v>
      </c>
      <c r="M9" s="24">
        <v>7010124</v>
      </c>
      <c r="N9" s="25">
        <v>42848</v>
      </c>
    </row>
    <row r="10" spans="1:16" s="26" customFormat="1" x14ac:dyDescent="0.3">
      <c r="A10" s="8">
        <v>7</v>
      </c>
      <c r="B10" s="21" t="s">
        <v>27</v>
      </c>
      <c r="C10" s="30" t="s">
        <v>28</v>
      </c>
      <c r="D10" s="18">
        <v>7081</v>
      </c>
      <c r="E10" s="29">
        <v>4144654</v>
      </c>
      <c r="F10" s="23">
        <v>248679</v>
      </c>
      <c r="G10" s="23">
        <v>248679</v>
      </c>
      <c r="H10" s="52">
        <f t="shared" si="0"/>
        <v>497358</v>
      </c>
      <c r="I10" s="23">
        <v>207233</v>
      </c>
      <c r="J10" s="23">
        <f t="shared" si="4"/>
        <v>704591</v>
      </c>
      <c r="K10" s="23">
        <f t="shared" ref="K10:K18" si="5">E10-J10</f>
        <v>3440063</v>
      </c>
      <c r="L10" s="57">
        <f t="shared" si="1"/>
        <v>3647296</v>
      </c>
      <c r="M10" s="24">
        <v>7010164</v>
      </c>
      <c r="N10" s="25">
        <v>42879</v>
      </c>
    </row>
    <row r="11" spans="1:16" s="26" customFormat="1" ht="31.2" x14ac:dyDescent="0.3">
      <c r="A11" s="8">
        <v>8</v>
      </c>
      <c r="B11" s="31" t="s">
        <v>30</v>
      </c>
      <c r="C11" s="30" t="s">
        <v>31</v>
      </c>
      <c r="D11" s="18">
        <v>7081</v>
      </c>
      <c r="E11" s="29">
        <v>9280540</v>
      </c>
      <c r="F11" s="23">
        <v>556833</v>
      </c>
      <c r="G11" s="23">
        <v>556832</v>
      </c>
      <c r="H11" s="53">
        <f t="shared" si="0"/>
        <v>1113665</v>
      </c>
      <c r="I11" s="23">
        <v>464027</v>
      </c>
      <c r="J11" s="23">
        <f t="shared" si="4"/>
        <v>1577692</v>
      </c>
      <c r="K11" s="23">
        <f t="shared" si="5"/>
        <v>7702848</v>
      </c>
      <c r="L11" s="58">
        <f t="shared" si="1"/>
        <v>8166875</v>
      </c>
      <c r="M11" s="24">
        <v>7010165</v>
      </c>
      <c r="N11" s="25">
        <v>42880</v>
      </c>
    </row>
    <row r="12" spans="1:16" s="26" customFormat="1" ht="46.8" x14ac:dyDescent="0.3">
      <c r="A12" s="18">
        <v>9</v>
      </c>
      <c r="B12" s="31" t="s">
        <v>34</v>
      </c>
      <c r="C12" s="30" t="s">
        <v>33</v>
      </c>
      <c r="D12" s="18">
        <v>7041</v>
      </c>
      <c r="E12" s="29">
        <v>10328340</v>
      </c>
      <c r="F12" s="23">
        <v>619701</v>
      </c>
      <c r="G12" s="23">
        <v>619700</v>
      </c>
      <c r="H12" s="53">
        <f t="shared" si="0"/>
        <v>1239401</v>
      </c>
      <c r="I12" s="23">
        <v>516417</v>
      </c>
      <c r="J12" s="23">
        <f t="shared" si="4"/>
        <v>1755818</v>
      </c>
      <c r="K12" s="23">
        <f t="shared" si="5"/>
        <v>8572522</v>
      </c>
      <c r="L12" s="58">
        <f t="shared" si="1"/>
        <v>9088939</v>
      </c>
      <c r="M12" s="24">
        <v>7010170</v>
      </c>
      <c r="N12" s="25">
        <v>42883</v>
      </c>
    </row>
    <row r="13" spans="1:16" s="26" customFormat="1" x14ac:dyDescent="0.3">
      <c r="A13" s="18">
        <v>10</v>
      </c>
      <c r="B13" s="31" t="s">
        <v>7</v>
      </c>
      <c r="C13" s="30" t="s">
        <v>11</v>
      </c>
      <c r="D13" s="18">
        <v>7041</v>
      </c>
      <c r="E13" s="29">
        <v>4262665.3499999996</v>
      </c>
      <c r="F13" s="23">
        <v>255759.92</v>
      </c>
      <c r="G13" s="23">
        <v>213133.26</v>
      </c>
      <c r="H13" s="53">
        <f t="shared" si="0"/>
        <v>468893.18000000005</v>
      </c>
      <c r="I13" s="23">
        <v>213133.26</v>
      </c>
      <c r="J13" s="23">
        <f t="shared" si="4"/>
        <v>682026.44000000006</v>
      </c>
      <c r="K13" s="23">
        <f t="shared" si="5"/>
        <v>3580638.9099999997</v>
      </c>
      <c r="L13" s="58">
        <f t="shared" si="1"/>
        <v>3793772.1699999995</v>
      </c>
      <c r="M13" s="24">
        <v>1930082</v>
      </c>
      <c r="N13" s="25">
        <v>42901</v>
      </c>
    </row>
    <row r="14" spans="1:16" s="39" customFormat="1" x14ac:dyDescent="0.3">
      <c r="A14" s="32">
        <v>11</v>
      </c>
      <c r="B14" s="33" t="s">
        <v>23</v>
      </c>
      <c r="C14" s="34" t="s">
        <v>39</v>
      </c>
      <c r="D14" s="32">
        <v>7041</v>
      </c>
      <c r="E14" s="35">
        <v>12499297</v>
      </c>
      <c r="F14" s="36">
        <v>749957.83</v>
      </c>
      <c r="G14" s="36">
        <v>874950.79</v>
      </c>
      <c r="H14" s="54">
        <f t="shared" si="0"/>
        <v>1624908.62</v>
      </c>
      <c r="I14" s="36">
        <v>499971.88</v>
      </c>
      <c r="J14" s="36">
        <f t="shared" si="4"/>
        <v>2124880.5</v>
      </c>
      <c r="K14" s="36">
        <f t="shared" si="5"/>
        <v>10374416.5</v>
      </c>
      <c r="L14" s="59">
        <f>K14+I14</f>
        <v>10874388.380000001</v>
      </c>
      <c r="M14" s="37">
        <v>1930085</v>
      </c>
      <c r="N14" s="38">
        <v>42904</v>
      </c>
    </row>
    <row r="15" spans="1:16" s="26" customFormat="1" x14ac:dyDescent="0.3">
      <c r="A15" s="18">
        <v>12</v>
      </c>
      <c r="B15" s="19" t="s">
        <v>23</v>
      </c>
      <c r="C15" s="30" t="s">
        <v>24</v>
      </c>
      <c r="D15" s="18">
        <v>7041</v>
      </c>
      <c r="E15" s="29">
        <v>2555298.56</v>
      </c>
      <c r="F15" s="23">
        <v>153317.91</v>
      </c>
      <c r="G15" s="23">
        <v>178870.89</v>
      </c>
      <c r="H15" s="53">
        <f t="shared" si="0"/>
        <v>332188.80000000005</v>
      </c>
      <c r="I15" s="23">
        <v>127764.92</v>
      </c>
      <c r="J15" s="23">
        <f t="shared" si="4"/>
        <v>459953.72000000003</v>
      </c>
      <c r="K15" s="23">
        <f t="shared" si="5"/>
        <v>2095344.84</v>
      </c>
      <c r="L15" s="58">
        <f t="shared" si="1"/>
        <v>2223109.7599999998</v>
      </c>
      <c r="M15" s="24">
        <v>1930087</v>
      </c>
      <c r="N15" s="40">
        <v>42905</v>
      </c>
    </row>
    <row r="16" spans="1:16" s="39" customFormat="1" x14ac:dyDescent="0.3">
      <c r="A16" s="32">
        <v>13</v>
      </c>
      <c r="B16" s="33" t="s">
        <v>10</v>
      </c>
      <c r="C16" s="41" t="s">
        <v>13</v>
      </c>
      <c r="D16" s="32">
        <v>7041</v>
      </c>
      <c r="E16" s="35">
        <v>967951</v>
      </c>
      <c r="F16" s="36">
        <v>58077</v>
      </c>
      <c r="G16" s="36">
        <v>58077</v>
      </c>
      <c r="H16" s="54">
        <f t="shared" si="0"/>
        <v>116154</v>
      </c>
      <c r="I16" s="36">
        <v>48398</v>
      </c>
      <c r="J16" s="36">
        <f t="shared" si="4"/>
        <v>164552</v>
      </c>
      <c r="K16" s="36">
        <f t="shared" si="5"/>
        <v>803399</v>
      </c>
      <c r="L16" s="59">
        <f t="shared" si="1"/>
        <v>851797</v>
      </c>
      <c r="M16" s="37">
        <v>1930091</v>
      </c>
      <c r="N16" s="38">
        <v>42906</v>
      </c>
    </row>
    <row r="17" spans="1:14" s="26" customFormat="1" x14ac:dyDescent="0.3">
      <c r="A17" s="18">
        <v>14</v>
      </c>
      <c r="B17" s="19" t="s">
        <v>14</v>
      </c>
      <c r="C17" s="27" t="s">
        <v>12</v>
      </c>
      <c r="D17" s="18">
        <v>7081</v>
      </c>
      <c r="E17" s="29">
        <v>5287458</v>
      </c>
      <c r="F17" s="23">
        <v>317247</v>
      </c>
      <c r="G17" s="23">
        <v>317248</v>
      </c>
      <c r="H17" s="53">
        <f t="shared" si="0"/>
        <v>634495</v>
      </c>
      <c r="I17" s="23">
        <v>264373</v>
      </c>
      <c r="J17" s="23">
        <f t="shared" si="4"/>
        <v>898868</v>
      </c>
      <c r="K17" s="23">
        <f t="shared" si="5"/>
        <v>4388590</v>
      </c>
      <c r="L17" s="58">
        <f t="shared" si="1"/>
        <v>4652963</v>
      </c>
      <c r="M17" s="24">
        <v>1930095</v>
      </c>
      <c r="N17" s="25">
        <v>42907</v>
      </c>
    </row>
    <row r="18" spans="1:14" s="26" customFormat="1" ht="46.8" x14ac:dyDescent="0.3">
      <c r="A18" s="18">
        <v>15</v>
      </c>
      <c r="B18" s="19" t="s">
        <v>21</v>
      </c>
      <c r="C18" s="20" t="s">
        <v>29</v>
      </c>
      <c r="D18" s="18">
        <v>4947</v>
      </c>
      <c r="E18" s="29">
        <v>2969931</v>
      </c>
      <c r="F18" s="23">
        <v>178196</v>
      </c>
      <c r="G18" s="23">
        <v>178196</v>
      </c>
      <c r="H18" s="53">
        <f t="shared" si="0"/>
        <v>356392</v>
      </c>
      <c r="I18" s="23">
        <v>596993</v>
      </c>
      <c r="J18" s="23">
        <f t="shared" si="4"/>
        <v>953385</v>
      </c>
      <c r="K18" s="23">
        <f t="shared" si="5"/>
        <v>2016546</v>
      </c>
      <c r="L18" s="58">
        <f t="shared" si="1"/>
        <v>2613539</v>
      </c>
      <c r="M18" s="24">
        <v>1930096</v>
      </c>
      <c r="N18" s="25">
        <v>42907</v>
      </c>
    </row>
    <row r="19" spans="1:14" s="26" customFormat="1" x14ac:dyDescent="0.3">
      <c r="A19" s="3"/>
      <c r="C19" s="42" t="s">
        <v>25</v>
      </c>
      <c r="D19" s="42"/>
      <c r="E19" s="43">
        <f t="shared" ref="E19:L19" si="6">SUM(E4:E18)</f>
        <v>103891263.73999999</v>
      </c>
      <c r="F19" s="43">
        <f t="shared" si="6"/>
        <v>6233476.0199999996</v>
      </c>
      <c r="G19" s="43">
        <f t="shared" si="6"/>
        <v>6385281.8599999994</v>
      </c>
      <c r="H19" s="55">
        <f t="shared" si="6"/>
        <v>12618757.880000003</v>
      </c>
      <c r="I19" s="43">
        <f t="shared" si="6"/>
        <v>5368067.8599999994</v>
      </c>
      <c r="J19" s="43">
        <f t="shared" si="6"/>
        <v>17986825.740000002</v>
      </c>
      <c r="K19" s="43">
        <f t="shared" si="6"/>
        <v>85904438.079999998</v>
      </c>
      <c r="L19" s="55">
        <f t="shared" si="6"/>
        <v>91272505.859999999</v>
      </c>
    </row>
    <row r="20" spans="1:14" s="26" customFormat="1" ht="27.75" customHeight="1" x14ac:dyDescent="0.3">
      <c r="A20" s="3"/>
      <c r="C20" s="3"/>
      <c r="E20" s="3"/>
      <c r="G20" s="3"/>
      <c r="I20" s="3"/>
      <c r="K20" s="3"/>
      <c r="M20" s="3"/>
    </row>
    <row r="21" spans="1:14" s="26" customFormat="1" ht="18.75" customHeight="1" x14ac:dyDescent="0.3">
      <c r="A21" s="3"/>
      <c r="B21" s="27" t="s">
        <v>22</v>
      </c>
      <c r="I21" s="60" t="s">
        <v>44</v>
      </c>
      <c r="J21" s="60" t="s">
        <v>45</v>
      </c>
      <c r="K21" s="60" t="s">
        <v>46</v>
      </c>
      <c r="M21" s="44"/>
    </row>
    <row r="22" spans="1:14" s="26" customFormat="1" ht="18.75" customHeight="1" x14ac:dyDescent="0.3">
      <c r="A22" s="3"/>
      <c r="B22" s="45" t="s">
        <v>16</v>
      </c>
      <c r="C22" s="13">
        <f>F19</f>
        <v>6233476.0199999996</v>
      </c>
      <c r="D22" s="46"/>
      <c r="I22" s="62" t="s">
        <v>40</v>
      </c>
      <c r="J22" s="62">
        <v>4048579.18</v>
      </c>
      <c r="K22" s="63">
        <v>30867396.170000002</v>
      </c>
      <c r="L22" s="47"/>
    </row>
    <row r="23" spans="1:14" s="26" customFormat="1" ht="18.75" customHeight="1" x14ac:dyDescent="0.3">
      <c r="A23" s="3"/>
      <c r="B23" s="45" t="s">
        <v>17</v>
      </c>
      <c r="C23" s="13">
        <f>G19</f>
        <v>6385281.8599999994</v>
      </c>
      <c r="D23" s="46"/>
      <c r="F23" s="47"/>
      <c r="G23" s="47"/>
      <c r="H23" s="47"/>
      <c r="I23" s="62" t="s">
        <v>41</v>
      </c>
      <c r="J23" s="63">
        <v>3810878.7</v>
      </c>
      <c r="K23" s="63">
        <v>25503572.859999999</v>
      </c>
      <c r="L23" s="47"/>
    </row>
    <row r="24" spans="1:14" s="26" customFormat="1" ht="18.75" customHeight="1" x14ac:dyDescent="0.3">
      <c r="A24" s="3"/>
      <c r="B24" s="27" t="s">
        <v>15</v>
      </c>
      <c r="C24" s="48">
        <f>SUM(C22:C23)</f>
        <v>12618757.879999999</v>
      </c>
      <c r="D24" s="49"/>
      <c r="E24" s="47"/>
      <c r="G24" s="44"/>
      <c r="H24" s="44"/>
      <c r="I24" s="68" t="s">
        <v>42</v>
      </c>
      <c r="J24" s="68">
        <v>4042908</v>
      </c>
      <c r="K24" s="68">
        <v>29647997.829999998</v>
      </c>
      <c r="L24" s="47"/>
    </row>
    <row r="25" spans="1:14" s="26" customFormat="1" ht="18.75" customHeight="1" x14ac:dyDescent="0.3">
      <c r="A25" s="3"/>
      <c r="B25" s="27" t="s">
        <v>35</v>
      </c>
      <c r="C25" s="48">
        <f>E19</f>
        <v>103891263.73999999</v>
      </c>
      <c r="D25" s="49"/>
      <c r="F25" s="47"/>
      <c r="H25" s="61"/>
      <c r="I25" s="64" t="s">
        <v>48</v>
      </c>
      <c r="J25" s="64">
        <f>SUM(J22:J24)</f>
        <v>11902365.880000001</v>
      </c>
      <c r="K25" s="65">
        <f>SUM(K22:K24)</f>
        <v>86018966.859999999</v>
      </c>
    </row>
    <row r="26" spans="1:14" s="26" customFormat="1" ht="18.75" customHeight="1" x14ac:dyDescent="0.3">
      <c r="A26" s="3"/>
      <c r="B26" s="27" t="s">
        <v>26</v>
      </c>
      <c r="C26" s="2">
        <f>C25-C24</f>
        <v>91272505.859999999</v>
      </c>
      <c r="D26" s="50"/>
      <c r="E26" s="47">
        <f>E18+E8</f>
        <v>5969931</v>
      </c>
      <c r="I26" s="63" t="s">
        <v>47</v>
      </c>
      <c r="J26" s="69">
        <v>716392</v>
      </c>
      <c r="K26" s="63">
        <v>5253539</v>
      </c>
      <c r="L26" s="47"/>
    </row>
    <row r="27" spans="1:14" s="26" customFormat="1" ht="18.75" customHeight="1" x14ac:dyDescent="0.3">
      <c r="A27" s="3"/>
      <c r="C27" s="47"/>
      <c r="D27" s="47"/>
      <c r="I27" s="27" t="s">
        <v>43</v>
      </c>
      <c r="J27" s="66">
        <f>J25+J26</f>
        <v>12618757.880000001</v>
      </c>
      <c r="K27" s="67">
        <f>K25+K26</f>
        <v>91272505.859999999</v>
      </c>
    </row>
    <row r="28" spans="1:14" s="26" customFormat="1" ht="18.75" customHeight="1" x14ac:dyDescent="0.3">
      <c r="A28" s="3"/>
      <c r="C28" s="50"/>
      <c r="E28" s="47"/>
    </row>
    <row r="29" spans="1:14" s="26" customFormat="1" ht="18.75" customHeight="1" x14ac:dyDescent="0.3">
      <c r="A29" s="3"/>
    </row>
    <row r="30" spans="1:14" s="26" customFormat="1" x14ac:dyDescent="0.3">
      <c r="A30" s="3"/>
    </row>
    <row r="31" spans="1:14" s="26" customFormat="1" x14ac:dyDescent="0.3">
      <c r="A31" s="3"/>
    </row>
    <row r="32" spans="1:14" s="26" customFormat="1" x14ac:dyDescent="0.3">
      <c r="A32" s="3"/>
    </row>
    <row r="33" spans="1:8" s="26" customFormat="1" x14ac:dyDescent="0.3">
      <c r="A33" s="3"/>
    </row>
    <row r="34" spans="1:8" s="26" customFormat="1" x14ac:dyDescent="0.3">
      <c r="A34" s="3"/>
    </row>
    <row r="35" spans="1:8" s="26" customFormat="1" x14ac:dyDescent="0.3">
      <c r="A35" s="3"/>
    </row>
    <row r="36" spans="1:8" s="26" customFormat="1" x14ac:dyDescent="0.3">
      <c r="A36" s="3"/>
    </row>
    <row r="37" spans="1:8" s="26" customFormat="1" x14ac:dyDescent="0.3">
      <c r="A37" s="3"/>
    </row>
    <row r="38" spans="1:8" s="26" customFormat="1" x14ac:dyDescent="0.3">
      <c r="A38" s="3"/>
    </row>
    <row r="39" spans="1:8" s="26" customFormat="1" x14ac:dyDescent="0.3">
      <c r="A39" s="3"/>
    </row>
    <row r="40" spans="1:8" s="26" customFormat="1" ht="285" customHeight="1" x14ac:dyDescent="0.3">
      <c r="A40" s="3"/>
    </row>
    <row r="41" spans="1:8" x14ac:dyDescent="0.3">
      <c r="H41" s="4"/>
    </row>
    <row r="42" spans="1:8" x14ac:dyDescent="0.3">
      <c r="H42" s="4"/>
    </row>
    <row r="43" spans="1:8" x14ac:dyDescent="0.3">
      <c r="H43" s="4"/>
    </row>
    <row r="44" spans="1:8" x14ac:dyDescent="0.3">
      <c r="H44" s="4"/>
    </row>
    <row r="45" spans="1:8" x14ac:dyDescent="0.3">
      <c r="H45" s="4"/>
    </row>
    <row r="46" spans="1:8" x14ac:dyDescent="0.3">
      <c r="H46" s="4"/>
    </row>
  </sheetData>
  <mergeCells count="2">
    <mergeCell ref="B1:N1"/>
    <mergeCell ref="B2:N2"/>
  </mergeCells>
  <printOptions horizontalCentered="1"/>
  <pageMargins left="0.25" right="0" top="0" bottom="0" header="0.3" footer="0.3"/>
  <pageSetup paperSize="9" scale="70" orientation="landscape" r:id="rId1"/>
  <headerFooter differentFirst="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Home</cp:lastModifiedBy>
  <cp:lastPrinted>2020-02-25T04:50:56Z</cp:lastPrinted>
  <dcterms:created xsi:type="dcterms:W3CDTF">2016-10-31T04:54:53Z</dcterms:created>
  <dcterms:modified xsi:type="dcterms:W3CDTF">2020-12-23T15:48:54Z</dcterms:modified>
</cp:coreProperties>
</file>