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0" yWindow="0" windowWidth="22260" windowHeight="12645"/>
  </bookViews>
  <sheets>
    <sheet name="Revised_1st" sheetId="1" r:id="rId1"/>
    <sheet name="Sheet1" sheetId="2" r:id="rId2"/>
  </sheets>
  <definedNames>
    <definedName name="_xlnm.Print_Area" localSheetId="0">Revised_1st!$A$1:$AD$109</definedName>
  </definedNames>
  <calcPr calcId="162913" calcOnSave="0"/>
</workbook>
</file>

<file path=xl/calcChain.xml><?xml version="1.0" encoding="utf-8"?>
<calcChain xmlns="http://schemas.openxmlformats.org/spreadsheetml/2006/main">
  <c r="S123" i="1" l="1"/>
  <c r="R123" i="1"/>
  <c r="O123" i="1"/>
  <c r="F123" i="1"/>
  <c r="S122" i="1"/>
  <c r="S121" i="1"/>
  <c r="S124" i="1" s="1"/>
  <c r="R118" i="1"/>
  <c r="R119" i="1" s="1"/>
  <c r="I118" i="1"/>
  <c r="I119" i="1" s="1"/>
  <c r="R116" i="1"/>
  <c r="U114" i="1"/>
  <c r="U116" i="1" s="1"/>
  <c r="R114" i="1"/>
  <c r="P114" i="1"/>
  <c r="P116" i="1" s="1"/>
  <c r="O114" i="1"/>
  <c r="I114" i="1"/>
  <c r="I116" i="1" s="1"/>
  <c r="G114" i="1"/>
  <c r="G116" i="1" s="1"/>
  <c r="F114" i="1"/>
  <c r="U112" i="1"/>
  <c r="R112" i="1"/>
  <c r="P112" i="1"/>
  <c r="O112" i="1"/>
  <c r="I112" i="1"/>
  <c r="G112" i="1"/>
  <c r="F112" i="1"/>
  <c r="AA106" i="1"/>
  <c r="Y106" i="1"/>
  <c r="X106" i="1"/>
  <c r="AA105" i="1"/>
  <c r="Y105" i="1"/>
  <c r="X105" i="1"/>
  <c r="S104" i="1"/>
  <c r="S107" i="1" s="1"/>
  <c r="R103" i="1"/>
  <c r="P103" i="1"/>
  <c r="O103" i="1"/>
  <c r="I103" i="1"/>
  <c r="G103" i="1"/>
  <c r="F103" i="1"/>
  <c r="AM102" i="1"/>
  <c r="AL102" i="1"/>
  <c r="AI102" i="1"/>
  <c r="AH102" i="1"/>
  <c r="AB102" i="1"/>
  <c r="AA102" i="1"/>
  <c r="Y102" i="1"/>
  <c r="X102" i="1"/>
  <c r="AN101" i="1"/>
  <c r="AO101" i="1" s="1"/>
  <c r="AJ101" i="1"/>
  <c r="AB101" i="1"/>
  <c r="AA101" i="1"/>
  <c r="Y101" i="1"/>
  <c r="X101" i="1"/>
  <c r="AO100" i="1"/>
  <c r="AN100" i="1"/>
  <c r="AJ100" i="1"/>
  <c r="AG100" i="1"/>
  <c r="AB100" i="1"/>
  <c r="AA100" i="1"/>
  <c r="Y100" i="1"/>
  <c r="X100" i="1"/>
  <c r="AG99" i="1"/>
  <c r="AB99" i="1"/>
  <c r="AA99" i="1"/>
  <c r="Y99" i="1"/>
  <c r="Y114" i="1" s="1"/>
  <c r="X99" i="1"/>
  <c r="X114" i="1" s="1"/>
  <c r="AG98" i="1"/>
  <c r="AB98" i="1"/>
  <c r="AA98" i="1"/>
  <c r="Y98" i="1"/>
  <c r="X98" i="1"/>
  <c r="AO97" i="1"/>
  <c r="AN97" i="1"/>
  <c r="AJ97" i="1"/>
  <c r="AG97" i="1"/>
  <c r="AB97" i="1"/>
  <c r="AA97" i="1"/>
  <c r="AA114" i="1" s="1"/>
  <c r="Y97" i="1"/>
  <c r="X97" i="1"/>
  <c r="AO96" i="1"/>
  <c r="AN96" i="1"/>
  <c r="AJ96" i="1"/>
  <c r="AG96" i="1"/>
  <c r="AB96" i="1"/>
  <c r="AA96" i="1"/>
  <c r="Y96" i="1"/>
  <c r="X96" i="1"/>
  <c r="AN95" i="1"/>
  <c r="AO95" i="1" s="1"/>
  <c r="AJ95" i="1"/>
  <c r="AG95" i="1"/>
  <c r="AG94" i="1"/>
  <c r="AB94" i="1"/>
  <c r="AA94" i="1"/>
  <c r="Y94" i="1"/>
  <c r="X94" i="1"/>
  <c r="AN93" i="1"/>
  <c r="AO93" i="1" s="1"/>
  <c r="AJ93" i="1"/>
  <c r="AG93" i="1"/>
  <c r="AB93" i="1"/>
  <c r="AA93" i="1"/>
  <c r="Y93" i="1"/>
  <c r="X93" i="1"/>
  <c r="AN92" i="1"/>
  <c r="AJ92" i="1"/>
  <c r="AO92" i="1" s="1"/>
  <c r="AG92" i="1"/>
  <c r="AB92" i="1"/>
  <c r="AA92" i="1"/>
  <c r="Y92" i="1"/>
  <c r="X92" i="1"/>
  <c r="AN91" i="1"/>
  <c r="AO91" i="1" s="1"/>
  <c r="AJ91" i="1"/>
  <c r="AG91" i="1"/>
  <c r="AB90" i="1"/>
  <c r="AA90" i="1"/>
  <c r="Y90" i="1"/>
  <c r="X90" i="1"/>
  <c r="AN89" i="1"/>
  <c r="AO89" i="1" s="1"/>
  <c r="AJ89" i="1"/>
  <c r="AG89" i="1"/>
  <c r="AN87" i="1"/>
  <c r="AN102" i="1" s="1"/>
  <c r="AI87" i="1"/>
  <c r="AJ87" i="1" s="1"/>
  <c r="AJ102" i="1" s="1"/>
  <c r="AH87" i="1"/>
  <c r="AB87" i="1"/>
  <c r="AA87" i="1"/>
  <c r="Y87" i="1"/>
  <c r="X87" i="1"/>
  <c r="AB85" i="1"/>
  <c r="AA85" i="1"/>
  <c r="Y85" i="1"/>
  <c r="X85" i="1"/>
  <c r="AB84" i="1"/>
  <c r="AA84" i="1"/>
  <c r="Y84" i="1"/>
  <c r="X84" i="1"/>
  <c r="AB83" i="1"/>
  <c r="AA83" i="1"/>
  <c r="Y83" i="1"/>
  <c r="X83" i="1"/>
  <c r="AB82" i="1"/>
  <c r="AA82" i="1"/>
  <c r="Y82" i="1"/>
  <c r="X82" i="1"/>
  <c r="AB81" i="1"/>
  <c r="AA81" i="1"/>
  <c r="Y81" i="1"/>
  <c r="X81" i="1"/>
  <c r="AB80" i="1"/>
  <c r="AA80" i="1"/>
  <c r="Y80" i="1"/>
  <c r="X80" i="1"/>
  <c r="AB78" i="1"/>
  <c r="AA78" i="1"/>
  <c r="Y78" i="1"/>
  <c r="X78" i="1"/>
  <c r="AB77" i="1"/>
  <c r="AA77" i="1"/>
  <c r="Y77" i="1"/>
  <c r="X77" i="1"/>
  <c r="AB76" i="1"/>
  <c r="AA76" i="1"/>
  <c r="Y76" i="1"/>
  <c r="X76" i="1"/>
  <c r="AB74" i="1"/>
  <c r="AA74" i="1"/>
  <c r="Y74" i="1"/>
  <c r="X74" i="1"/>
  <c r="AB73" i="1"/>
  <c r="AA73" i="1"/>
  <c r="Y73" i="1"/>
  <c r="X73" i="1"/>
  <c r="AB71" i="1"/>
  <c r="AA71" i="1"/>
  <c r="Y71" i="1"/>
  <c r="X71" i="1"/>
  <c r="AB69" i="1"/>
  <c r="AA69" i="1"/>
  <c r="Y69" i="1"/>
  <c r="X69" i="1"/>
  <c r="X103" i="1" s="1"/>
  <c r="AB68" i="1"/>
  <c r="AB103" i="1" s="1"/>
  <c r="AA68" i="1"/>
  <c r="AA103" i="1" s="1"/>
  <c r="Y68" i="1"/>
  <c r="Y103" i="1" s="1"/>
  <c r="X68" i="1"/>
  <c r="S57" i="1"/>
  <c r="R57" i="1"/>
  <c r="R104" i="1" s="1"/>
  <c r="R107" i="1" s="1"/>
  <c r="P57" i="1"/>
  <c r="P104" i="1" s="1"/>
  <c r="P107" i="1" s="1"/>
  <c r="O57" i="1"/>
  <c r="O104" i="1" s="1"/>
  <c r="O107" i="1" s="1"/>
  <c r="J57" i="1"/>
  <c r="J104" i="1" s="1"/>
  <c r="J107" i="1" s="1"/>
  <c r="I57" i="1"/>
  <c r="I104" i="1" s="1"/>
  <c r="I107" i="1" s="1"/>
  <c r="G57" i="1"/>
  <c r="G104" i="1" s="1"/>
  <c r="G107" i="1" s="1"/>
  <c r="G118" i="1" s="1"/>
  <c r="F57" i="1"/>
  <c r="F104" i="1" s="1"/>
  <c r="F107" i="1" s="1"/>
  <c r="AB56" i="1"/>
  <c r="AA56" i="1"/>
  <c r="Y56" i="1"/>
  <c r="X56" i="1"/>
  <c r="AB55" i="1"/>
  <c r="AA55" i="1"/>
  <c r="Y55" i="1"/>
  <c r="X55" i="1"/>
  <c r="AB54" i="1"/>
  <c r="AA54" i="1"/>
  <c r="AA112" i="1" s="1"/>
  <c r="Y54" i="1"/>
  <c r="Y112" i="1" s="1"/>
  <c r="X54" i="1"/>
  <c r="X112" i="1" s="1"/>
  <c r="AB52" i="1"/>
  <c r="AA52" i="1"/>
  <c r="Y52" i="1"/>
  <c r="X52" i="1"/>
  <c r="AB51" i="1"/>
  <c r="AA51" i="1"/>
  <c r="Y51" i="1"/>
  <c r="X51" i="1"/>
  <c r="AB50" i="1"/>
  <c r="AA50" i="1"/>
  <c r="Y50" i="1"/>
  <c r="X50" i="1"/>
  <c r="AB49" i="1"/>
  <c r="AA49" i="1"/>
  <c r="Y49" i="1"/>
  <c r="X49" i="1"/>
  <c r="AB48" i="1"/>
  <c r="AA48" i="1"/>
  <c r="Y48" i="1"/>
  <c r="X48" i="1"/>
  <c r="AB47" i="1"/>
  <c r="AA47" i="1"/>
  <c r="Y47" i="1"/>
  <c r="X47" i="1"/>
  <c r="AB46" i="1"/>
  <c r="AA46" i="1"/>
  <c r="Y46" i="1"/>
  <c r="X46" i="1"/>
  <c r="AB44" i="1"/>
  <c r="AA44" i="1"/>
  <c r="Y44" i="1"/>
  <c r="X44" i="1"/>
  <c r="AB43" i="1"/>
  <c r="AA43" i="1"/>
  <c r="Y43" i="1"/>
  <c r="X43" i="1"/>
  <c r="AB42" i="1"/>
  <c r="AA42" i="1"/>
  <c r="Y42" i="1"/>
  <c r="X42" i="1"/>
  <c r="AB41" i="1"/>
  <c r="AA41" i="1"/>
  <c r="Y41" i="1"/>
  <c r="X41" i="1"/>
  <c r="AB40" i="1"/>
  <c r="AA40" i="1"/>
  <c r="Y40" i="1"/>
  <c r="X40" i="1"/>
  <c r="AB39" i="1"/>
  <c r="AA39" i="1"/>
  <c r="Y39" i="1"/>
  <c r="X39" i="1"/>
  <c r="AB38" i="1"/>
  <c r="AA38" i="1"/>
  <c r="Y38" i="1"/>
  <c r="X38" i="1"/>
  <c r="AB37" i="1"/>
  <c r="AA37" i="1"/>
  <c r="Y37" i="1"/>
  <c r="X37" i="1"/>
  <c r="AB36" i="1"/>
  <c r="AA36" i="1"/>
  <c r="Y36" i="1"/>
  <c r="X36" i="1"/>
  <c r="AB35" i="1"/>
  <c r="AA35" i="1"/>
  <c r="Y35" i="1"/>
  <c r="X35" i="1"/>
  <c r="AB34" i="1"/>
  <c r="AA34" i="1"/>
  <c r="Y34" i="1"/>
  <c r="X34" i="1"/>
  <c r="AB33" i="1"/>
  <c r="AA33" i="1"/>
  <c r="Y33" i="1"/>
  <c r="X33" i="1"/>
  <c r="AB30" i="1"/>
  <c r="AA30" i="1"/>
  <c r="Y30" i="1"/>
  <c r="X30" i="1"/>
  <c r="AB29" i="1"/>
  <c r="AA29" i="1"/>
  <c r="Y29" i="1"/>
  <c r="X29" i="1"/>
  <c r="AB28" i="1"/>
  <c r="AA28" i="1"/>
  <c r="Y28" i="1"/>
  <c r="X28" i="1"/>
  <c r="AB27" i="1"/>
  <c r="AA27" i="1"/>
  <c r="Y27" i="1"/>
  <c r="X27" i="1"/>
  <c r="AB26" i="1"/>
  <c r="AA26" i="1"/>
  <c r="Y26" i="1"/>
  <c r="X26" i="1"/>
  <c r="AB25" i="1"/>
  <c r="AA25" i="1"/>
  <c r="Y25" i="1"/>
  <c r="X25" i="1"/>
  <c r="AB24" i="1"/>
  <c r="AA24" i="1"/>
  <c r="Y24" i="1"/>
  <c r="X24" i="1"/>
  <c r="AB23" i="1"/>
  <c r="AA23" i="1"/>
  <c r="Y23" i="1"/>
  <c r="X23" i="1"/>
  <c r="AB22" i="1"/>
  <c r="AA22" i="1"/>
  <c r="Y22" i="1"/>
  <c r="X22" i="1"/>
  <c r="AB21" i="1"/>
  <c r="AA21" i="1"/>
  <c r="Y21" i="1"/>
  <c r="X21" i="1"/>
  <c r="AB20" i="1"/>
  <c r="AA20" i="1"/>
  <c r="Y20" i="1"/>
  <c r="X20" i="1"/>
  <c r="AB19" i="1"/>
  <c r="AA19" i="1"/>
  <c r="Y19" i="1"/>
  <c r="X19" i="1"/>
  <c r="AB18" i="1"/>
  <c r="AA18" i="1"/>
  <c r="Y18" i="1"/>
  <c r="X18" i="1"/>
  <c r="AB17" i="1"/>
  <c r="AA17" i="1"/>
  <c r="Y17" i="1"/>
  <c r="X17" i="1"/>
  <c r="AB14" i="1"/>
  <c r="AA14" i="1"/>
  <c r="Y14" i="1"/>
  <c r="X14" i="1"/>
  <c r="AB13" i="1"/>
  <c r="AA13" i="1"/>
  <c r="Y13" i="1"/>
  <c r="X13" i="1"/>
  <c r="AB12" i="1"/>
  <c r="AB57" i="1" s="1"/>
  <c r="AA12" i="1"/>
  <c r="AA57" i="1" s="1"/>
  <c r="Y12" i="1"/>
  <c r="Y57" i="1" s="1"/>
  <c r="X12" i="1"/>
  <c r="X57" i="1" s="1"/>
  <c r="X104" i="1" s="1"/>
  <c r="X107" i="1" s="1"/>
  <c r="Y104" i="1" l="1"/>
  <c r="Y107" i="1" s="1"/>
  <c r="AA104" i="1"/>
  <c r="AA107" i="1" s="1"/>
  <c r="AB104" i="1"/>
  <c r="AB107" i="1" s="1"/>
  <c r="AO87" i="1"/>
  <c r="AO102" i="1" s="1"/>
</calcChain>
</file>

<file path=xl/sharedStrings.xml><?xml version="1.0" encoding="utf-8"?>
<sst xmlns="http://schemas.openxmlformats.org/spreadsheetml/2006/main" count="325" uniqueCount="131">
  <si>
    <t xml:space="preserve">   </t>
  </si>
  <si>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</si>
  <si>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</si>
  <si>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</si>
  <si>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</si>
  <si>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</si>
  <si>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</si>
  <si>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</si>
  <si>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</si>
  <si>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</si>
  <si>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</si>
  <si>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</si>
  <si>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</si>
  <si>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</si>
  <si>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</si>
  <si>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</si>
  <si>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</si>
  <si>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</si>
  <si>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</si>
  <si>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</si>
  <si>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</si>
  <si>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</si>
  <si>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</si>
  <si>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</si>
  <si>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</si>
  <si>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</si>
  <si>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</si>
  <si>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</si>
  <si>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</si>
  <si>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</si>
  <si>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</si>
  <si>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</si>
  <si>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</si>
  <si>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</si>
  <si>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</si>
  <si>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</si>
  <si>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</si>
  <si>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</si>
  <si>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</si>
  <si>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</si>
  <si>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</si>
  <si>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</si>
  <si>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</si>
  <si>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</si>
  <si>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</si>
  <si>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</si>
  <si>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</si>
  <si>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</si>
  <si>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</si>
  <si>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</si>
  <si>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</si>
  <si>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MM</t>
  </si>
  <si>
    <t xml:space="preserve">71+324 </t>
  </si>
  <si>
    <t>71+324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</si>
  <si>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</si>
  <si>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</si>
  <si>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</si>
  <si>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</si>
  <si>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</si>
  <si>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</si>
  <si>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</si>
  <si>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</si>
  <si>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</si>
  <si>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</si>
  <si>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</si>
  <si>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</si>
  <si>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</si>
  <si>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</si>
  <si>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</si>
  <si>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</si>
  <si>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</si>
  <si>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Nos.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</si>
  <si>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</si>
  <si>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</si>
  <si>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</si>
  <si>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</si>
  <si>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</si>
  <si>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</si>
  <si>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</si>
  <si>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</si>
  <si>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</si>
  <si>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Water Transport :</t>
  </si>
  <si>
    <t>Speed Boat with Engine and all accessories (75 hp &amp; 6 Nos.)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</si>
  <si>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</si>
  <si>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</si>
  <si>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</si>
  <si>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</si>
  <si>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</si>
  <si>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</si>
  <si>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Computers &amp; Accessories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</si>
  <si>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</si>
  <si>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</si>
  <si>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</si>
  <si>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</si>
  <si>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</si>
  <si>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</si>
  <si>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</si>
  <si>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</si>
  <si>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</si>
  <si>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( 408 hectare)</t>
  </si>
  <si>
    <t>ha.</t>
  </si>
  <si>
    <t>408 ha.</t>
  </si>
  <si>
    <t>Construction and Works:</t>
  </si>
  <si>
    <t>Irrigation Infrastructures :</t>
  </si>
  <si>
    <t>Construction of Irrigation Inlet (New Haors)</t>
  </si>
  <si>
    <t xml:space="preserve"> Re-installation/Construction of Regulator/Causeway (Rehabilitation Sub-Projects)</t>
  </si>
  <si>
    <t>7
(2+5)</t>
  </si>
  <si>
    <t xml:space="preserve"> Installation/Construction of New Regulators/Causeway/Bridge/Box Drainage Outlet) (New Haors)</t>
  </si>
  <si>
    <t>137
(57+35+
1+44)</t>
  </si>
  <si>
    <t xml:space="preserve"> Re-excavation of Khal/River (New Haors) (Earth Volume: 76.42 Lakh cum)</t>
  </si>
  <si>
    <t>Km.</t>
  </si>
  <si>
    <t>Km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</si>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</sst>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sz val="8.5"/>
      <name val="Times New Roman"/>
      <family val="1"/>
    </font>
    <font>
      <sz val="9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268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2" xfId="1" applyNumberFormat="1" applyFont="1" applyBorder="1" applyAlignment="1" applyProtection="1">
      <alignment horizontal="center"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7" fillId="0" borderId="6" xfId="1" applyNumberFormat="1" applyFont="1" applyBorder="1" applyAlignment="1" applyProtection="1">
      <alignment horizontal="center"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2" fillId="0" borderId="1" xfId="1" applyNumberFormat="1" applyFont="1" applyBorder="1" applyAlignment="1" applyProtection="1">
      <alignment horizontal="right" vertical="top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4" fontId="12" fillId="0" borderId="10" xfId="1" applyNumberFormat="1" applyFont="1" applyBorder="1" applyAlignment="1" applyProtection="1">
      <alignment vertical="center"/>
      <protection locked="0"/>
    </xf>
    <xf numFmtId="4" fontId="12" fillId="0" borderId="11" xfId="1" applyNumberFormat="1" applyFont="1" applyBorder="1" applyAlignment="1" applyProtection="1">
      <alignment vertical="center"/>
      <protection locked="0"/>
    </xf>
    <xf numFmtId="4" fontId="12" fillId="0" borderId="12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vertical="center"/>
      <protection locked="0"/>
    </xf>
    <xf numFmtId="4" fontId="2" fillId="0" borderId="1" xfId="1" applyNumberFormat="1" applyFont="1" applyBorder="1" applyAlignment="1" applyProtection="1">
      <alignment horizontal="right"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12" xfId="1" applyNumberFormat="1" applyFont="1" applyBorder="1" applyAlignment="1" applyProtection="1">
      <alignment horizontal="center"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3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4" fontId="10" fillId="0" borderId="14" xfId="1" applyNumberFormat="1" applyFont="1" applyBorder="1" applyAlignment="1" applyProtection="1">
      <alignment horizontal="right" vertical="center"/>
      <protection locked="0"/>
    </xf>
    <xf numFmtId="4" fontId="10" fillId="0" borderId="1" xfId="1" applyNumberFormat="1" applyFont="1" applyBorder="1" applyAlignment="1" applyProtection="1">
      <alignment horizontal="right" vertical="center"/>
      <protection locked="0"/>
    </xf>
    <xf numFmtId="4" fontId="3" fillId="0" borderId="1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2" fillId="0" borderId="10" xfId="1" applyFont="1" applyBorder="1" applyAlignment="1" applyProtection="1">
      <alignment vertical="top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horizontal="justify" vertical="top" wrapText="1"/>
      <protection locked="0"/>
    </xf>
    <xf numFmtId="0" fontId="2" fillId="0" borderId="5" xfId="1" applyFont="1" applyBorder="1" applyAlignment="1" applyProtection="1">
      <alignment horizontal="left" vertical="top" wrapText="1"/>
      <protection locked="0"/>
    </xf>
    <xf numFmtId="0" fontId="12" fillId="0" borderId="16" xfId="1" applyFont="1" applyBorder="1" applyAlignment="1" applyProtection="1">
      <alignment vertical="top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164" fontId="2" fillId="0" borderId="1" xfId="2" applyNumberFormat="1" applyFont="1" applyBorder="1" applyAlignment="1" applyProtection="1">
      <alignment horizontal="left" vertical="top" wrapText="1"/>
      <protection locked="0"/>
    </xf>
    <xf numFmtId="0" fontId="1" fillId="0" borderId="3" xfId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horizontal="center" vertical="top" wrapText="1"/>
      <protection locked="0"/>
    </xf>
    <xf numFmtId="43" fontId="2" fillId="0" borderId="1" xfId="2" applyNumberFormat="1" applyFont="1" applyBorder="1" applyAlignment="1" applyProtection="1">
      <alignment horizontal="left" vertical="top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2" fontId="2" fillId="0" borderId="5" xfId="1" applyNumberFormat="1" applyFont="1" applyBorder="1" applyAlignment="1" applyProtection="1">
      <alignment horizontal="center" vertical="top" wrapText="1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" fillId="0" borderId="0" xfId="1"/>
    <xf numFmtId="0" fontId="10" fillId="0" borderId="2" xfId="1" applyFon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2" fillId="0" borderId="11" xfId="1" applyFont="1" applyBorder="1" applyAlignment="1" applyProtection="1">
      <alignment vertical="top"/>
      <protection locked="0"/>
    </xf>
    <xf numFmtId="2" fontId="14" fillId="0" borderId="1" xfId="1" applyNumberFormat="1" applyFont="1" applyBorder="1" applyAlignment="1" applyProtection="1">
      <alignment horizontal="center" vertical="top" wrapText="1"/>
      <protection locked="0"/>
    </xf>
    <xf numFmtId="0" fontId="12" fillId="0" borderId="16" xfId="1" applyFont="1" applyBorder="1" applyAlignment="1" applyProtection="1">
      <alignment vertical="top" wrapText="1"/>
      <protection locked="0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6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1" xfId="1" applyBorder="1" applyAlignment="1" applyProtection="1">
      <alignment vertical="center"/>
      <protection locked="0"/>
    </xf>
    <xf numFmtId="3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" fillId="0" borderId="0" xfId="1" applyNumberFormat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15" fillId="0" borderId="10" xfId="1" applyFont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10" xfId="1" applyNumberFormat="1" applyFont="1" applyBorder="1" applyAlignment="1" applyProtection="1">
      <alignment horizontal="right" vertical="center"/>
      <protection locked="0"/>
    </xf>
    <xf numFmtId="4" fontId="12" fillId="0" borderId="9" xfId="1" applyNumberFormat="1" applyFont="1" applyBorder="1" applyAlignment="1" applyProtection="1">
      <alignment horizontal="right" vertical="center"/>
      <protection locked="0"/>
    </xf>
    <xf numFmtId="0" fontId="2" fillId="0" borderId="10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left" vertical="top" wrapText="1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" fillId="0" borderId="6" xfId="1" applyBorder="1"/>
    <xf numFmtId="0" fontId="1" fillId="0" borderId="2" xfId="1" applyBorder="1"/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2" fillId="0" borderId="10" xfId="1" applyFont="1" applyBorder="1" applyAlignment="1" applyProtection="1">
      <alignment horizontal="center" vertical="center"/>
      <protection locked="0"/>
    </xf>
    <xf numFmtId="0" fontId="1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center"/>
      <protection locked="0"/>
    </xf>
    <xf numFmtId="4" fontId="12" fillId="0" borderId="13" xfId="1" applyNumberFormat="1" applyFont="1" applyBorder="1" applyAlignment="1" applyProtection="1">
      <alignment horizontal="right" vertical="center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0" fontId="1" fillId="0" borderId="3" xfId="1" applyBorder="1" applyAlignment="1" applyProtection="1">
      <alignment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4" fontId="1" fillId="0" borderId="1" xfId="1" applyNumberFormat="1" applyBorder="1" applyAlignment="1" applyProtection="1">
      <alignment horizontal="left" vertical="top" wrapText="1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5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5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2" fontId="16" fillId="0" borderId="1" xfId="1" applyNumberFormat="1" applyFont="1" applyBorder="1" applyAlignment="1">
      <alignment horizontal="center" vertical="top"/>
    </xf>
    <xf numFmtId="0" fontId="1" fillId="0" borderId="2" xfId="1" applyBorder="1" applyAlignment="1">
      <alignment vertical="top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4" fontId="3" fillId="0" borderId="1" xfId="1" applyNumberFormat="1" applyFont="1" applyBorder="1" applyAlignment="1" applyProtection="1">
      <alignment vertical="center"/>
      <protection locked="0"/>
    </xf>
    <xf numFmtId="4" fontId="10" fillId="0" borderId="1" xfId="1" applyNumberFormat="1" applyFont="1" applyBorder="1" applyAlignment="1" applyProtection="1">
      <alignment vertical="center"/>
      <protection locked="0"/>
    </xf>
    <xf numFmtId="0" fontId="3" fillId="0" borderId="1" xfId="1" applyFont="1" applyBorder="1" applyAlignment="1">
      <alignment horizontal="center" vertical="top" wrapText="1"/>
    </xf>
    <xf numFmtId="0" fontId="2" fillId="0" borderId="0" xfId="1" applyFont="1" applyAlignment="1" applyProtection="1">
      <alignment horizontal="right"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right" vertical="center"/>
    </xf>
    <xf numFmtId="2" fontId="2" fillId="0" borderId="0" xfId="1" applyNumberFormat="1" applyFont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4" fontId="3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0" fillId="0" borderId="6" xfId="0" applyBorder="1"/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2" fontId="10" fillId="0" borderId="1" xfId="1" applyNumberFormat="1" applyFont="1" applyBorder="1" applyAlignment="1">
      <alignment horizontal="center" vertical="top" wrapText="1"/>
    </xf>
    <xf numFmtId="4" fontId="3" fillId="0" borderId="1" xfId="1" applyNumberFormat="1" applyFont="1" applyBorder="1" applyAlignment="1" applyProtection="1">
      <alignment vertical="center"/>
      <protection locked="0"/>
    </xf>
    <xf numFmtId="4" fontId="10" fillId="0" borderId="1" xfId="1" applyNumberFormat="1" applyFont="1" applyBorder="1" applyAlignment="1" applyProtection="1">
      <alignment vertical="center"/>
      <protection locked="0"/>
    </xf>
    <xf numFmtId="0" fontId="3" fillId="0" borderId="1" xfId="1" applyFont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5" xfId="1" applyFont="1" applyBorder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right" vertical="center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22" xfId="1" applyFont="1" applyBorder="1" applyAlignment="1">
      <alignment horizontal="center" vertical="top" wrapText="1"/>
    </xf>
    <xf numFmtId="0" fontId="18" fillId="0" borderId="0" xfId="1" applyFont="1" applyAlignment="1">
      <alignment horizontal="left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2" fillId="0" borderId="11" xfId="1" applyFont="1" applyBorder="1" applyAlignment="1" applyProtection="1">
      <alignment horizontal="center" vertical="top"/>
      <protection locked="0"/>
    </xf>
    <xf numFmtId="4" fontId="7" fillId="0" borderId="1" xfId="1" applyNumberFormat="1" applyFont="1" applyBorder="1" applyAlignment="1" applyProtection="1">
      <alignment horizontal="center" vertical="center"/>
      <protection locked="0"/>
    </xf>
    <xf numFmtId="4" fontId="3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right"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</cellXfs>
  <cellStyles count="5">
    <cellStyle name="Comma 2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tabSelected="1" view="pageBreakPreview" topLeftCell="A91" zoomScaleNormal="85" zoomScaleSheetLayoutView="100" workbookViewId="0">
      <selection activeCell="AA57" sqref="AA57:AA58"/>
    </sheetView>
  </sheetViews>
  <sheetFormatPr defaultRowHeight="12.75" x14ac:dyDescent="0.25"/>
  <cols>
    <col min="1" max="1" width="7.7109375" style="204" customWidth="1"/>
    <col min="2" max="2" width="12.85546875" style="204" customWidth="1"/>
    <col min="3" max="3" width="82.28515625" style="204" customWidth="1"/>
    <col min="4" max="4" width="5.85546875" style="204" customWidth="1"/>
    <col min="5" max="6" width="9" style="204" customWidth="1"/>
    <col min="7" max="7" width="10.5703125" style="206" customWidth="1"/>
    <col min="8" max="8" width="6.85546875" style="204" customWidth="1"/>
    <col min="9" max="9" width="12" style="204" customWidth="1"/>
    <col min="10" max="10" width="9" style="204" customWidth="1"/>
    <col min="11" max="11" width="4.7109375" style="204" customWidth="1"/>
    <col min="12" max="12" width="4.85546875" style="204" customWidth="1"/>
    <col min="13" max="13" width="5.7109375" style="202" customWidth="1"/>
    <col min="14" max="14" width="8.5703125" style="202" customWidth="1"/>
    <col min="15" max="15" width="9.85546875" style="202" customWidth="1"/>
    <col min="16" max="16" width="10.5703125" style="206" customWidth="1"/>
    <col min="17" max="17" width="6.85546875" style="204" customWidth="1"/>
    <col min="18" max="18" width="11.42578125" style="204" customWidth="1"/>
    <col min="19" max="19" width="9" style="204" customWidth="1"/>
    <col min="20" max="20" width="4" style="204" customWidth="1"/>
    <col min="21" max="21" width="3.85546875" style="202" customWidth="1"/>
    <col min="22" max="22" width="6.140625" style="202" customWidth="1"/>
    <col min="23" max="23" width="6.28515625" style="206" customWidth="1"/>
    <col min="24" max="24" width="10.28515625" style="204" customWidth="1"/>
    <col min="25" max="25" width="10" style="204" customWidth="1"/>
    <col min="26" max="26" width="9" style="204" customWidth="1"/>
    <col min="27" max="27" width="11.7109375" style="202" customWidth="1"/>
    <col min="28" max="28" width="9.140625" style="204" customWidth="1"/>
    <col min="29" max="30" width="4.42578125" style="204" customWidth="1"/>
    <col min="31" max="31" width="12.85546875" style="204" customWidth="1"/>
    <col min="32" max="32" width="11.5703125" style="204" customWidth="1"/>
    <col min="33" max="34" width="9.140625" style="204" customWidth="1"/>
    <col min="35" max="35" width="12.28515625" style="204" customWidth="1"/>
    <col min="36" max="36" width="10.140625" style="204" customWidth="1"/>
    <col min="37" max="37" width="11.5703125" style="204" customWidth="1"/>
    <col min="38" max="46" width="9.140625" style="204" customWidth="1"/>
    <col min="47" max="16384" width="9.140625" style="204"/>
  </cols>
  <sheetData>
    <row r="1" spans="1:30" ht="29.25" customHeight="1" x14ac:dyDescent="0.25">
      <c r="A1" s="204" t="s">
        <v>0</v>
      </c>
      <c r="S1" s="242"/>
      <c r="T1" s="245"/>
      <c r="U1" s="243"/>
      <c r="Z1" s="242"/>
      <c r="AA1" s="243"/>
    </row>
    <row r="2" spans="1:30" ht="22.5" customHeight="1" x14ac:dyDescent="0.25">
      <c r="A2" s="249" t="s">
        <v>1</v>
      </c>
      <c r="B2" s="245"/>
      <c r="C2" s="245"/>
      <c r="D2" s="245"/>
      <c r="E2" s="245"/>
      <c r="F2" s="245"/>
      <c r="G2" s="247"/>
      <c r="H2" s="245"/>
      <c r="I2" s="245"/>
      <c r="J2" s="245"/>
      <c r="K2" s="245"/>
      <c r="L2" s="245"/>
      <c r="M2" s="243"/>
      <c r="N2" s="243"/>
      <c r="O2" s="243"/>
      <c r="P2" s="247"/>
      <c r="Q2" s="245"/>
      <c r="R2" s="245"/>
      <c r="S2" s="245"/>
      <c r="T2" s="245"/>
      <c r="U2" s="243"/>
      <c r="V2" s="243"/>
      <c r="W2" s="247"/>
      <c r="X2" s="244"/>
      <c r="Y2" s="245"/>
      <c r="AB2" s="203"/>
      <c r="AC2" s="203" t="s">
        <v>2</v>
      </c>
    </row>
    <row r="3" spans="1:30" ht="9" customHeight="1" x14ac:dyDescent="0.25">
      <c r="A3" s="246"/>
      <c r="B3" s="245"/>
      <c r="C3" s="245"/>
      <c r="D3" s="245"/>
      <c r="E3" s="245"/>
      <c r="F3" s="245"/>
      <c r="G3" s="247"/>
      <c r="H3" s="245"/>
      <c r="I3" s="245"/>
      <c r="J3" s="245"/>
      <c r="K3" s="245"/>
      <c r="L3" s="245"/>
      <c r="M3" s="205"/>
      <c r="N3" s="205"/>
      <c r="O3" s="205"/>
      <c r="P3" s="204"/>
      <c r="U3" s="204"/>
      <c r="V3" s="205"/>
      <c r="W3" s="204"/>
      <c r="AA3" s="204"/>
    </row>
    <row r="4" spans="1:30" s="125" customFormat="1" ht="16.5" customHeight="1" x14ac:dyDescent="0.25">
      <c r="A4" s="229" t="s">
        <v>3</v>
      </c>
      <c r="B4" s="229" t="s">
        <v>4</v>
      </c>
      <c r="C4" s="216" t="s">
        <v>5</v>
      </c>
      <c r="D4" s="230" t="s">
        <v>6</v>
      </c>
      <c r="E4" s="231"/>
      <c r="F4" s="231"/>
      <c r="G4" s="231"/>
      <c r="H4" s="231"/>
      <c r="I4" s="231"/>
      <c r="J4" s="231"/>
      <c r="K4" s="231"/>
      <c r="L4" s="232"/>
      <c r="M4" s="248" t="s">
        <v>7</v>
      </c>
      <c r="N4" s="231"/>
      <c r="O4" s="231"/>
      <c r="P4" s="231"/>
      <c r="Q4" s="231"/>
      <c r="R4" s="231"/>
      <c r="S4" s="231"/>
      <c r="T4" s="231"/>
      <c r="U4" s="232"/>
      <c r="V4" s="233" t="s">
        <v>8</v>
      </c>
      <c r="W4" s="231"/>
      <c r="X4" s="231"/>
      <c r="Y4" s="231"/>
      <c r="Z4" s="231"/>
      <c r="AA4" s="231"/>
      <c r="AB4" s="231"/>
      <c r="AC4" s="231"/>
      <c r="AD4" s="217"/>
    </row>
    <row r="5" spans="1:30" s="125" customFormat="1" ht="15" customHeight="1" x14ac:dyDescent="0.25">
      <c r="A5" s="221"/>
      <c r="B5" s="221"/>
      <c r="C5" s="221"/>
      <c r="D5" s="234" t="s">
        <v>9</v>
      </c>
      <c r="E5" s="234" t="s">
        <v>10</v>
      </c>
      <c r="F5" s="234" t="s">
        <v>11</v>
      </c>
      <c r="G5" s="231"/>
      <c r="H5" s="231"/>
      <c r="I5" s="231"/>
      <c r="J5" s="231"/>
      <c r="K5" s="231"/>
      <c r="L5" s="217"/>
      <c r="M5" s="238" t="s">
        <v>9</v>
      </c>
      <c r="N5" s="234" t="s">
        <v>10</v>
      </c>
      <c r="O5" s="234" t="s">
        <v>11</v>
      </c>
      <c r="P5" s="231"/>
      <c r="Q5" s="231"/>
      <c r="R5" s="231"/>
      <c r="S5" s="231"/>
      <c r="T5" s="231"/>
      <c r="U5" s="217"/>
      <c r="V5" s="238" t="s">
        <v>9</v>
      </c>
      <c r="W5" s="234" t="s">
        <v>10</v>
      </c>
      <c r="X5" s="234" t="s">
        <v>11</v>
      </c>
      <c r="Y5" s="231"/>
      <c r="Z5" s="231"/>
      <c r="AA5" s="231"/>
      <c r="AB5" s="231"/>
      <c r="AC5" s="231"/>
      <c r="AD5" s="217"/>
    </row>
    <row r="6" spans="1:30" s="125" customFormat="1" ht="15" customHeight="1" x14ac:dyDescent="0.25">
      <c r="A6" s="221"/>
      <c r="B6" s="221"/>
      <c r="C6" s="221"/>
      <c r="D6" s="221"/>
      <c r="E6" s="221"/>
      <c r="F6" s="216" t="s">
        <v>12</v>
      </c>
      <c r="G6" s="225" t="s">
        <v>13</v>
      </c>
      <c r="H6" s="222" t="s">
        <v>14</v>
      </c>
      <c r="I6" s="223"/>
      <c r="J6" s="224"/>
      <c r="K6" s="228" t="s">
        <v>15</v>
      </c>
      <c r="L6" s="218" t="s">
        <v>16</v>
      </c>
      <c r="M6" s="239"/>
      <c r="N6" s="221"/>
      <c r="O6" s="216" t="s">
        <v>12</v>
      </c>
      <c r="P6" s="225" t="s">
        <v>13</v>
      </c>
      <c r="Q6" s="222" t="s">
        <v>14</v>
      </c>
      <c r="R6" s="223"/>
      <c r="S6" s="224"/>
      <c r="T6" s="228" t="s">
        <v>15</v>
      </c>
      <c r="U6" s="235" t="s">
        <v>16</v>
      </c>
      <c r="V6" s="239"/>
      <c r="W6" s="221"/>
      <c r="X6" s="216" t="s">
        <v>12</v>
      </c>
      <c r="Y6" s="225" t="s">
        <v>13</v>
      </c>
      <c r="Z6" s="222" t="s">
        <v>14</v>
      </c>
      <c r="AA6" s="223"/>
      <c r="AB6" s="224"/>
      <c r="AC6" s="228" t="s">
        <v>15</v>
      </c>
      <c r="AD6" s="228" t="s">
        <v>16</v>
      </c>
    </row>
    <row r="7" spans="1:30" s="125" customFormat="1" ht="15.75" customHeight="1" x14ac:dyDescent="0.25">
      <c r="A7" s="221"/>
      <c r="B7" s="221"/>
      <c r="C7" s="221"/>
      <c r="D7" s="221"/>
      <c r="E7" s="221"/>
      <c r="F7" s="221"/>
      <c r="G7" s="221"/>
      <c r="H7" s="216" t="s">
        <v>17</v>
      </c>
      <c r="I7" s="217"/>
      <c r="J7" s="216" t="s">
        <v>18</v>
      </c>
      <c r="K7" s="221"/>
      <c r="L7" s="219"/>
      <c r="M7" s="239"/>
      <c r="N7" s="221"/>
      <c r="O7" s="221"/>
      <c r="P7" s="221"/>
      <c r="Q7" s="216" t="s">
        <v>17</v>
      </c>
      <c r="R7" s="217"/>
      <c r="S7" s="216" t="s">
        <v>18</v>
      </c>
      <c r="T7" s="221"/>
      <c r="U7" s="236"/>
      <c r="V7" s="239"/>
      <c r="W7" s="221"/>
      <c r="X7" s="221"/>
      <c r="Y7" s="221"/>
      <c r="Z7" s="216" t="s">
        <v>17</v>
      </c>
      <c r="AA7" s="217"/>
      <c r="AB7" s="216" t="s">
        <v>18</v>
      </c>
      <c r="AC7" s="221"/>
      <c r="AD7" s="221"/>
    </row>
    <row r="8" spans="1:30" s="125" customFormat="1" ht="39" customHeight="1" x14ac:dyDescent="0.25">
      <c r="A8" s="215"/>
      <c r="B8" s="215"/>
      <c r="C8" s="215"/>
      <c r="D8" s="215"/>
      <c r="E8" s="215"/>
      <c r="F8" s="215"/>
      <c r="G8" s="215"/>
      <c r="H8" s="201" t="s">
        <v>19</v>
      </c>
      <c r="I8" s="201" t="s">
        <v>20</v>
      </c>
      <c r="J8" s="215"/>
      <c r="K8" s="215"/>
      <c r="L8" s="220"/>
      <c r="M8" s="240"/>
      <c r="N8" s="215"/>
      <c r="O8" s="215"/>
      <c r="P8" s="215"/>
      <c r="Q8" s="201" t="s">
        <v>19</v>
      </c>
      <c r="R8" s="201" t="s">
        <v>20</v>
      </c>
      <c r="S8" s="215"/>
      <c r="T8" s="215"/>
      <c r="U8" s="237"/>
      <c r="V8" s="240"/>
      <c r="W8" s="215"/>
      <c r="X8" s="215"/>
      <c r="Y8" s="215"/>
      <c r="Z8" s="201" t="s">
        <v>19</v>
      </c>
      <c r="AA8" s="201" t="s">
        <v>20</v>
      </c>
      <c r="AB8" s="215"/>
      <c r="AC8" s="215"/>
      <c r="AD8" s="215"/>
    </row>
    <row r="9" spans="1:30" s="139" customFormat="1" ht="16.5" customHeight="1" x14ac:dyDescent="0.25">
      <c r="A9" s="140">
        <v>1</v>
      </c>
      <c r="B9" s="140">
        <v>2</v>
      </c>
      <c r="C9" s="140">
        <v>3</v>
      </c>
      <c r="D9" s="140">
        <v>4</v>
      </c>
      <c r="E9" s="140">
        <v>5</v>
      </c>
      <c r="F9" s="143">
        <v>6</v>
      </c>
      <c r="G9" s="143">
        <v>7</v>
      </c>
      <c r="H9" s="143">
        <v>8</v>
      </c>
      <c r="I9" s="140">
        <v>9</v>
      </c>
      <c r="J9" s="140">
        <v>10</v>
      </c>
      <c r="K9" s="140">
        <v>11</v>
      </c>
      <c r="L9" s="142">
        <v>12</v>
      </c>
      <c r="M9" s="141">
        <v>13</v>
      </c>
      <c r="N9" s="140">
        <v>14</v>
      </c>
      <c r="O9" s="140">
        <v>15</v>
      </c>
      <c r="P9" s="140">
        <v>16</v>
      </c>
      <c r="Q9" s="140">
        <v>17</v>
      </c>
      <c r="R9" s="140">
        <v>18</v>
      </c>
      <c r="S9" s="140">
        <v>19</v>
      </c>
      <c r="T9" s="140">
        <v>20</v>
      </c>
      <c r="U9" s="142">
        <v>21</v>
      </c>
      <c r="V9" s="141">
        <v>22</v>
      </c>
      <c r="W9" s="140">
        <v>23</v>
      </c>
      <c r="X9" s="140">
        <v>24</v>
      </c>
      <c r="Y9" s="140">
        <v>25</v>
      </c>
      <c r="Z9" s="140">
        <v>26</v>
      </c>
      <c r="AA9" s="140">
        <v>27</v>
      </c>
      <c r="AB9" s="140">
        <v>28</v>
      </c>
      <c r="AC9" s="140">
        <v>29</v>
      </c>
      <c r="AD9" s="140">
        <v>30</v>
      </c>
    </row>
    <row r="10" spans="1:30" s="118" customFormat="1" ht="20.100000000000001" customHeight="1" x14ac:dyDescent="0.25">
      <c r="A10" s="44" t="s">
        <v>21</v>
      </c>
      <c r="B10" s="43"/>
      <c r="C10" s="43"/>
      <c r="D10" s="138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181"/>
      <c r="AC10" s="181"/>
      <c r="AD10" s="180"/>
    </row>
    <row r="11" spans="1:30" s="118" customFormat="1" ht="18.95" customHeight="1" x14ac:dyDescent="0.25">
      <c r="A11" s="250">
        <v>4700</v>
      </c>
      <c r="B11" s="252" t="s">
        <v>22</v>
      </c>
      <c r="C11" s="231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97"/>
      <c r="W11" s="197"/>
      <c r="X11" s="197"/>
      <c r="Y11" s="197"/>
      <c r="Z11" s="197"/>
      <c r="AA11" s="197"/>
      <c r="AB11" s="181"/>
      <c r="AC11" s="181"/>
      <c r="AD11" s="180"/>
    </row>
    <row r="12" spans="1:30" s="118" customFormat="1" ht="18.95" customHeight="1" x14ac:dyDescent="0.25">
      <c r="A12" s="221"/>
      <c r="B12" s="178">
        <v>311302</v>
      </c>
      <c r="C12" s="177" t="s">
        <v>23</v>
      </c>
      <c r="D12" s="179"/>
      <c r="E12" s="207" t="s">
        <v>24</v>
      </c>
      <c r="F12" s="196">
        <v>10</v>
      </c>
      <c r="G12" s="120">
        <v>10</v>
      </c>
      <c r="H12" s="120"/>
      <c r="I12" s="120">
        <v>0</v>
      </c>
      <c r="J12" s="120">
        <v>0</v>
      </c>
      <c r="K12" s="123"/>
      <c r="L12" s="123"/>
      <c r="M12" s="171"/>
      <c r="N12" s="167" t="s">
        <v>24</v>
      </c>
      <c r="O12" s="47">
        <v>5</v>
      </c>
      <c r="P12" s="120">
        <v>5</v>
      </c>
      <c r="Q12" s="120"/>
      <c r="R12" s="120">
        <v>0</v>
      </c>
      <c r="S12" s="120">
        <v>0</v>
      </c>
      <c r="T12" s="123"/>
      <c r="U12" s="122"/>
      <c r="V12" s="174"/>
      <c r="W12" s="119"/>
      <c r="X12" s="120">
        <f t="shared" ref="X12:Y14" si="0">O12-F12</f>
        <v>-5</v>
      </c>
      <c r="Y12" s="120">
        <f t="shared" si="0"/>
        <v>-5</v>
      </c>
      <c r="Z12" s="120"/>
      <c r="AA12" s="120">
        <f t="shared" ref="AA12:AB14" si="1">R12-I12</f>
        <v>0</v>
      </c>
      <c r="AB12" s="120">
        <f t="shared" si="1"/>
        <v>0</v>
      </c>
      <c r="AC12" s="119"/>
      <c r="AD12" s="119"/>
    </row>
    <row r="13" spans="1:30" s="118" customFormat="1" ht="18.95" customHeight="1" x14ac:dyDescent="0.25">
      <c r="A13" s="221"/>
      <c r="B13" s="178">
        <v>3111327</v>
      </c>
      <c r="C13" s="177" t="s">
        <v>25</v>
      </c>
      <c r="D13" s="179"/>
      <c r="E13" s="207" t="s">
        <v>24</v>
      </c>
      <c r="F13" s="196">
        <v>10</v>
      </c>
      <c r="G13" s="120">
        <v>10</v>
      </c>
      <c r="H13" s="120"/>
      <c r="I13" s="120">
        <v>0</v>
      </c>
      <c r="J13" s="120">
        <v>0</v>
      </c>
      <c r="K13" s="123"/>
      <c r="L13" s="123"/>
      <c r="M13" s="171"/>
      <c r="N13" s="167" t="s">
        <v>24</v>
      </c>
      <c r="O13" s="47">
        <v>10</v>
      </c>
      <c r="P13" s="120">
        <v>10</v>
      </c>
      <c r="Q13" s="120"/>
      <c r="R13" s="120">
        <v>0</v>
      </c>
      <c r="S13" s="120">
        <v>0</v>
      </c>
      <c r="T13" s="123"/>
      <c r="U13" s="122"/>
      <c r="V13" s="174"/>
      <c r="W13" s="119"/>
      <c r="X13" s="120">
        <f t="shared" si="0"/>
        <v>0</v>
      </c>
      <c r="Y13" s="120">
        <f t="shared" si="0"/>
        <v>0</v>
      </c>
      <c r="Z13" s="120"/>
      <c r="AA13" s="120">
        <f t="shared" si="1"/>
        <v>0</v>
      </c>
      <c r="AB13" s="120">
        <f t="shared" si="1"/>
        <v>0</v>
      </c>
      <c r="AC13" s="119"/>
      <c r="AD13" s="119"/>
    </row>
    <row r="14" spans="1:30" s="118" customFormat="1" ht="18.95" customHeight="1" x14ac:dyDescent="0.25">
      <c r="A14" s="215"/>
      <c r="B14" s="178">
        <v>3111338</v>
      </c>
      <c r="C14" s="177" t="s">
        <v>26</v>
      </c>
      <c r="D14" s="179"/>
      <c r="E14" s="207" t="s">
        <v>24</v>
      </c>
      <c r="F14" s="196">
        <v>140</v>
      </c>
      <c r="G14" s="120">
        <v>140</v>
      </c>
      <c r="H14" s="120"/>
      <c r="I14" s="120">
        <v>0</v>
      </c>
      <c r="J14" s="120">
        <v>0</v>
      </c>
      <c r="K14" s="123"/>
      <c r="L14" s="123"/>
      <c r="M14" s="171"/>
      <c r="N14" s="167" t="s">
        <v>24</v>
      </c>
      <c r="O14" s="47">
        <v>140</v>
      </c>
      <c r="P14" s="120">
        <v>140</v>
      </c>
      <c r="Q14" s="120"/>
      <c r="R14" s="120">
        <v>0</v>
      </c>
      <c r="S14" s="120">
        <v>0</v>
      </c>
      <c r="T14" s="123"/>
      <c r="U14" s="122"/>
      <c r="V14" s="174"/>
      <c r="W14" s="119"/>
      <c r="X14" s="120">
        <f t="shared" si="0"/>
        <v>0</v>
      </c>
      <c r="Y14" s="120">
        <f t="shared" si="0"/>
        <v>0</v>
      </c>
      <c r="Z14" s="120"/>
      <c r="AA14" s="120">
        <f t="shared" si="1"/>
        <v>0</v>
      </c>
      <c r="AB14" s="120">
        <f t="shared" si="1"/>
        <v>0</v>
      </c>
      <c r="AC14" s="119"/>
      <c r="AD14" s="119"/>
    </row>
    <row r="15" spans="1:30" s="118" customFormat="1" ht="18.95" customHeight="1" x14ac:dyDescent="0.25">
      <c r="A15" s="250">
        <v>4800</v>
      </c>
      <c r="B15" s="252" t="s">
        <v>27</v>
      </c>
      <c r="C15" s="23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3"/>
      <c r="Q15" s="182"/>
      <c r="R15" s="182"/>
      <c r="S15" s="182"/>
      <c r="T15" s="182"/>
      <c r="U15" s="182"/>
      <c r="X15" s="181"/>
      <c r="Y15" s="181"/>
      <c r="Z15" s="181"/>
      <c r="AA15" s="181"/>
      <c r="AB15" s="181"/>
      <c r="AC15" s="181"/>
      <c r="AD15" s="180"/>
    </row>
    <row r="16" spans="1:30" s="118" customFormat="1" ht="18.95" customHeight="1" x14ac:dyDescent="0.25">
      <c r="A16" s="221"/>
      <c r="B16" s="213">
        <v>3241101</v>
      </c>
      <c r="C16" s="195" t="s">
        <v>28</v>
      </c>
      <c r="D16" s="155"/>
      <c r="E16" s="207" t="s">
        <v>24</v>
      </c>
      <c r="F16" s="120">
        <v>100</v>
      </c>
      <c r="G16" s="191">
        <v>100</v>
      </c>
      <c r="H16" s="193"/>
      <c r="I16" s="193">
        <v>0</v>
      </c>
      <c r="J16" s="193">
        <v>0</v>
      </c>
      <c r="K16" s="194"/>
      <c r="L16" s="194"/>
      <c r="M16" s="171"/>
      <c r="N16" s="167" t="s">
        <v>24</v>
      </c>
      <c r="O16" s="47">
        <v>120</v>
      </c>
      <c r="P16" s="191">
        <v>120</v>
      </c>
      <c r="Q16" s="193"/>
      <c r="R16" s="193">
        <v>0</v>
      </c>
      <c r="S16" s="193">
        <v>0</v>
      </c>
      <c r="T16" s="191"/>
      <c r="U16" s="122"/>
      <c r="V16" s="174"/>
      <c r="W16" s="119"/>
      <c r="X16" s="120"/>
      <c r="Y16" s="120"/>
      <c r="Z16" s="191"/>
      <c r="AA16" s="120"/>
      <c r="AB16" s="119"/>
      <c r="AC16" s="119"/>
      <c r="AD16" s="119"/>
    </row>
    <row r="17" spans="1:30" s="118" customFormat="1" ht="17.25" customHeight="1" x14ac:dyDescent="0.25">
      <c r="A17" s="221"/>
      <c r="B17" s="207">
        <v>3211129</v>
      </c>
      <c r="C17" s="132" t="s">
        <v>29</v>
      </c>
      <c r="D17" s="173"/>
      <c r="E17" s="207" t="s">
        <v>24</v>
      </c>
      <c r="F17" s="120">
        <v>245</v>
      </c>
      <c r="G17" s="191">
        <v>245</v>
      </c>
      <c r="H17" s="193"/>
      <c r="I17" s="193">
        <v>0</v>
      </c>
      <c r="J17" s="193">
        <v>0</v>
      </c>
      <c r="K17" s="194"/>
      <c r="L17" s="194"/>
      <c r="M17" s="171"/>
      <c r="N17" s="167" t="s">
        <v>24</v>
      </c>
      <c r="O17" s="47">
        <v>245</v>
      </c>
      <c r="P17" s="191">
        <v>245</v>
      </c>
      <c r="Q17" s="193"/>
      <c r="R17" s="193">
        <v>0</v>
      </c>
      <c r="S17" s="193">
        <v>0</v>
      </c>
      <c r="T17" s="194"/>
      <c r="U17" s="122"/>
      <c r="V17" s="174"/>
      <c r="W17" s="119"/>
      <c r="X17" s="120">
        <f t="shared" ref="X17:X30" si="2">O17-F17</f>
        <v>0</v>
      </c>
      <c r="Y17" s="120">
        <f t="shared" ref="Y17:Y30" si="3">P17-G17</f>
        <v>0</v>
      </c>
      <c r="Z17" s="120"/>
      <c r="AA17" s="120">
        <f t="shared" ref="AA17:AA30" si="4">R17-I17</f>
        <v>0</v>
      </c>
      <c r="AB17" s="120">
        <f t="shared" ref="AB17:AB30" si="5">S17-J17</f>
        <v>0</v>
      </c>
      <c r="AC17" s="119"/>
      <c r="AD17" s="119"/>
    </row>
    <row r="18" spans="1:30" s="118" customFormat="1" ht="32.25" customHeight="1" x14ac:dyDescent="0.25">
      <c r="A18" s="221"/>
      <c r="B18" s="207">
        <v>3821103</v>
      </c>
      <c r="C18" s="132" t="s">
        <v>30</v>
      </c>
      <c r="D18" s="173"/>
      <c r="E18" s="207" t="s">
        <v>24</v>
      </c>
      <c r="F18" s="45">
        <v>2596.27</v>
      </c>
      <c r="G18" s="191">
        <v>2596.27</v>
      </c>
      <c r="H18" s="193"/>
      <c r="I18" s="193">
        <v>0</v>
      </c>
      <c r="J18" s="193">
        <v>0</v>
      </c>
      <c r="K18" s="194"/>
      <c r="L18" s="194"/>
      <c r="M18" s="171"/>
      <c r="N18" s="167" t="s">
        <v>24</v>
      </c>
      <c r="O18" s="47">
        <v>2596.27</v>
      </c>
      <c r="P18" s="191">
        <v>2596.27</v>
      </c>
      <c r="Q18" s="193"/>
      <c r="R18" s="193">
        <v>0</v>
      </c>
      <c r="S18" s="193">
        <v>0</v>
      </c>
      <c r="T18" s="194"/>
      <c r="U18" s="122"/>
      <c r="V18" s="174"/>
      <c r="W18" s="119"/>
      <c r="X18" s="120">
        <f t="shared" si="2"/>
        <v>0</v>
      </c>
      <c r="Y18" s="120">
        <f t="shared" si="3"/>
        <v>0</v>
      </c>
      <c r="Z18" s="120"/>
      <c r="AA18" s="120">
        <f t="shared" si="4"/>
        <v>0</v>
      </c>
      <c r="AB18" s="120">
        <f t="shared" si="5"/>
        <v>0</v>
      </c>
      <c r="AC18" s="119"/>
      <c r="AD18" s="119"/>
    </row>
    <row r="19" spans="1:30" s="118" customFormat="1" ht="18.95" customHeight="1" x14ac:dyDescent="0.25">
      <c r="A19" s="221"/>
      <c r="B19" s="207">
        <v>3211119</v>
      </c>
      <c r="C19" s="132" t="s">
        <v>31</v>
      </c>
      <c r="D19" s="173"/>
      <c r="E19" s="207" t="s">
        <v>24</v>
      </c>
      <c r="F19" s="120">
        <v>25</v>
      </c>
      <c r="G19" s="191">
        <v>25</v>
      </c>
      <c r="H19" s="193"/>
      <c r="I19" s="193">
        <v>0</v>
      </c>
      <c r="J19" s="193">
        <v>0</v>
      </c>
      <c r="K19" s="194"/>
      <c r="L19" s="194"/>
      <c r="M19" s="171"/>
      <c r="N19" s="167" t="s">
        <v>24</v>
      </c>
      <c r="O19" s="47">
        <v>5</v>
      </c>
      <c r="P19" s="191">
        <v>5</v>
      </c>
      <c r="Q19" s="193"/>
      <c r="R19" s="193">
        <v>0</v>
      </c>
      <c r="S19" s="193">
        <v>0</v>
      </c>
      <c r="T19" s="194"/>
      <c r="U19" s="122"/>
      <c r="V19" s="174"/>
      <c r="W19" s="119"/>
      <c r="X19" s="120">
        <f t="shared" si="2"/>
        <v>-20</v>
      </c>
      <c r="Y19" s="120">
        <f t="shared" si="3"/>
        <v>-20</v>
      </c>
      <c r="Z19" s="120"/>
      <c r="AA19" s="120">
        <f t="shared" si="4"/>
        <v>0</v>
      </c>
      <c r="AB19" s="120">
        <f t="shared" si="5"/>
        <v>0</v>
      </c>
      <c r="AC19" s="119"/>
      <c r="AD19" s="119"/>
    </row>
    <row r="20" spans="1:30" s="118" customFormat="1" ht="18.95" customHeight="1" x14ac:dyDescent="0.25">
      <c r="A20" s="221"/>
      <c r="B20" s="207">
        <v>32111120</v>
      </c>
      <c r="C20" s="90" t="s">
        <v>32</v>
      </c>
      <c r="D20" s="89"/>
      <c r="E20" s="207" t="s">
        <v>24</v>
      </c>
      <c r="F20" s="120">
        <v>25</v>
      </c>
      <c r="G20" s="191">
        <v>25</v>
      </c>
      <c r="H20" s="193"/>
      <c r="I20" s="193">
        <v>0</v>
      </c>
      <c r="J20" s="193">
        <v>0</v>
      </c>
      <c r="K20" s="194"/>
      <c r="L20" s="194"/>
      <c r="M20" s="171"/>
      <c r="N20" s="167" t="s">
        <v>24</v>
      </c>
      <c r="O20" s="47">
        <v>5</v>
      </c>
      <c r="P20" s="191">
        <v>5</v>
      </c>
      <c r="Q20" s="193"/>
      <c r="R20" s="193">
        <v>0</v>
      </c>
      <c r="S20" s="193">
        <v>0</v>
      </c>
      <c r="T20" s="194"/>
      <c r="U20" s="122"/>
      <c r="V20" s="174"/>
      <c r="W20" s="119"/>
      <c r="X20" s="120">
        <f t="shared" si="2"/>
        <v>-20</v>
      </c>
      <c r="Y20" s="120">
        <f t="shared" si="3"/>
        <v>-20</v>
      </c>
      <c r="Z20" s="120"/>
      <c r="AA20" s="120">
        <f t="shared" si="4"/>
        <v>0</v>
      </c>
      <c r="AB20" s="120">
        <f t="shared" si="5"/>
        <v>0</v>
      </c>
      <c r="AC20" s="119"/>
      <c r="AD20" s="119"/>
    </row>
    <row r="21" spans="1:30" s="118" customFormat="1" ht="18.95" customHeight="1" x14ac:dyDescent="0.25">
      <c r="A21" s="221"/>
      <c r="B21" s="207">
        <v>3211117</v>
      </c>
      <c r="C21" s="90" t="s">
        <v>33</v>
      </c>
      <c r="D21" s="89"/>
      <c r="E21" s="207" t="s">
        <v>24</v>
      </c>
      <c r="F21" s="120">
        <v>25</v>
      </c>
      <c r="G21" s="191">
        <v>25</v>
      </c>
      <c r="H21" s="191"/>
      <c r="I21" s="191">
        <v>0</v>
      </c>
      <c r="J21" s="191">
        <v>0</v>
      </c>
      <c r="K21" s="192"/>
      <c r="L21" s="192"/>
      <c r="M21" s="171"/>
      <c r="N21" s="167" t="s">
        <v>24</v>
      </c>
      <c r="O21" s="47">
        <v>5</v>
      </c>
      <c r="P21" s="191">
        <v>5</v>
      </c>
      <c r="Q21" s="191"/>
      <c r="R21" s="191">
        <v>0</v>
      </c>
      <c r="S21" s="191">
        <v>0</v>
      </c>
      <c r="T21" s="192"/>
      <c r="U21" s="122"/>
      <c r="V21" s="174"/>
      <c r="W21" s="119"/>
      <c r="X21" s="120">
        <f t="shared" si="2"/>
        <v>-20</v>
      </c>
      <c r="Y21" s="120">
        <f t="shared" si="3"/>
        <v>-20</v>
      </c>
      <c r="Z21" s="120"/>
      <c r="AA21" s="120">
        <f t="shared" si="4"/>
        <v>0</v>
      </c>
      <c r="AB21" s="120">
        <f t="shared" si="5"/>
        <v>0</v>
      </c>
      <c r="AC21" s="119"/>
      <c r="AD21" s="119"/>
    </row>
    <row r="22" spans="1:30" s="118" customFormat="1" ht="18.95" customHeight="1" x14ac:dyDescent="0.25">
      <c r="A22" s="221"/>
      <c r="B22" s="207">
        <v>3221104</v>
      </c>
      <c r="C22" s="90" t="s">
        <v>34</v>
      </c>
      <c r="D22" s="89"/>
      <c r="E22" s="207" t="s">
        <v>24</v>
      </c>
      <c r="F22" s="120">
        <v>15</v>
      </c>
      <c r="G22" s="191">
        <v>15</v>
      </c>
      <c r="H22" s="191"/>
      <c r="I22" s="191">
        <v>0</v>
      </c>
      <c r="J22" s="191">
        <v>0</v>
      </c>
      <c r="K22" s="192"/>
      <c r="L22" s="192"/>
      <c r="M22" s="171"/>
      <c r="N22" s="167" t="s">
        <v>24</v>
      </c>
      <c r="O22" s="47">
        <v>20</v>
      </c>
      <c r="P22" s="191">
        <v>20</v>
      </c>
      <c r="Q22" s="191"/>
      <c r="R22" s="191">
        <v>0</v>
      </c>
      <c r="S22" s="191">
        <v>0</v>
      </c>
      <c r="T22" s="192"/>
      <c r="U22" s="122"/>
      <c r="V22" s="174"/>
      <c r="W22" s="119"/>
      <c r="X22" s="120">
        <f t="shared" si="2"/>
        <v>5</v>
      </c>
      <c r="Y22" s="120">
        <f t="shared" si="3"/>
        <v>5</v>
      </c>
      <c r="Z22" s="120"/>
      <c r="AA22" s="120">
        <f t="shared" si="4"/>
        <v>0</v>
      </c>
      <c r="AB22" s="120">
        <f t="shared" si="5"/>
        <v>0</v>
      </c>
      <c r="AC22" s="119"/>
      <c r="AD22" s="119"/>
    </row>
    <row r="23" spans="1:30" s="118" customFormat="1" ht="18.95" customHeight="1" x14ac:dyDescent="0.25">
      <c r="A23" s="221"/>
      <c r="B23" s="207">
        <v>3211115</v>
      </c>
      <c r="C23" s="90" t="s">
        <v>35</v>
      </c>
      <c r="D23" s="89"/>
      <c r="E23" s="207" t="s">
        <v>24</v>
      </c>
      <c r="F23" s="120">
        <v>10</v>
      </c>
      <c r="G23" s="191">
        <v>10</v>
      </c>
      <c r="H23" s="191"/>
      <c r="I23" s="191">
        <v>0</v>
      </c>
      <c r="J23" s="191">
        <v>0</v>
      </c>
      <c r="K23" s="192"/>
      <c r="L23" s="192"/>
      <c r="M23" s="171"/>
      <c r="N23" s="167" t="s">
        <v>24</v>
      </c>
      <c r="O23" s="47">
        <v>5</v>
      </c>
      <c r="P23" s="191">
        <v>5</v>
      </c>
      <c r="Q23" s="191"/>
      <c r="R23" s="191">
        <v>0</v>
      </c>
      <c r="S23" s="191">
        <v>0</v>
      </c>
      <c r="T23" s="192"/>
      <c r="U23" s="122"/>
      <c r="V23" s="174"/>
      <c r="W23" s="119"/>
      <c r="X23" s="120">
        <f t="shared" si="2"/>
        <v>-5</v>
      </c>
      <c r="Y23" s="120">
        <f t="shared" si="3"/>
        <v>-5</v>
      </c>
      <c r="Z23" s="120"/>
      <c r="AA23" s="120">
        <f t="shared" si="4"/>
        <v>0</v>
      </c>
      <c r="AB23" s="120">
        <f t="shared" si="5"/>
        <v>0</v>
      </c>
      <c r="AC23" s="119"/>
      <c r="AD23" s="119"/>
    </row>
    <row r="24" spans="1:30" s="118" customFormat="1" ht="18.95" customHeight="1" x14ac:dyDescent="0.25">
      <c r="A24" s="221"/>
      <c r="B24" s="207">
        <v>3211113</v>
      </c>
      <c r="C24" s="90" t="s">
        <v>36</v>
      </c>
      <c r="D24" s="89"/>
      <c r="E24" s="207" t="s">
        <v>24</v>
      </c>
      <c r="F24" s="120">
        <v>15</v>
      </c>
      <c r="G24" s="191">
        <v>15</v>
      </c>
      <c r="H24" s="191"/>
      <c r="I24" s="191">
        <v>0</v>
      </c>
      <c r="J24" s="191">
        <v>0</v>
      </c>
      <c r="K24" s="192"/>
      <c r="L24" s="192"/>
      <c r="M24" s="171"/>
      <c r="N24" s="167" t="s">
        <v>24</v>
      </c>
      <c r="O24" s="47">
        <v>20</v>
      </c>
      <c r="P24" s="191">
        <v>20</v>
      </c>
      <c r="Q24" s="191"/>
      <c r="R24" s="191">
        <v>0</v>
      </c>
      <c r="S24" s="191">
        <v>0</v>
      </c>
      <c r="T24" s="192"/>
      <c r="U24" s="122"/>
      <c r="V24" s="174"/>
      <c r="W24" s="119"/>
      <c r="X24" s="120">
        <f t="shared" si="2"/>
        <v>5</v>
      </c>
      <c r="Y24" s="120">
        <f t="shared" si="3"/>
        <v>5</v>
      </c>
      <c r="Z24" s="120"/>
      <c r="AA24" s="120">
        <f t="shared" si="4"/>
        <v>0</v>
      </c>
      <c r="AB24" s="120">
        <f t="shared" si="5"/>
        <v>0</v>
      </c>
      <c r="AC24" s="119"/>
      <c r="AD24" s="119"/>
    </row>
    <row r="25" spans="1:30" s="118" customFormat="1" ht="18.95" customHeight="1" x14ac:dyDescent="0.25">
      <c r="A25" s="221"/>
      <c r="B25" s="178">
        <v>3243102</v>
      </c>
      <c r="C25" s="177" t="s">
        <v>37</v>
      </c>
      <c r="D25" s="179"/>
      <c r="E25" s="207" t="s">
        <v>24</v>
      </c>
      <c r="F25" s="188">
        <v>200</v>
      </c>
      <c r="G25" s="188">
        <v>200</v>
      </c>
      <c r="H25" s="188"/>
      <c r="I25" s="188">
        <v>0</v>
      </c>
      <c r="J25" s="188">
        <v>0</v>
      </c>
      <c r="K25" s="190"/>
      <c r="L25" s="190"/>
      <c r="M25" s="171"/>
      <c r="N25" s="167" t="s">
        <v>24</v>
      </c>
      <c r="O25" s="47">
        <v>100</v>
      </c>
      <c r="P25" s="188">
        <v>100</v>
      </c>
      <c r="Q25" s="188"/>
      <c r="R25" s="188">
        <v>0</v>
      </c>
      <c r="S25" s="188">
        <v>0</v>
      </c>
      <c r="T25" s="190"/>
      <c r="U25" s="186"/>
      <c r="V25" s="185"/>
      <c r="W25" s="119"/>
      <c r="X25" s="120">
        <f t="shared" si="2"/>
        <v>-100</v>
      </c>
      <c r="Y25" s="120">
        <f t="shared" si="3"/>
        <v>-100</v>
      </c>
      <c r="Z25" s="120"/>
      <c r="AA25" s="120">
        <f t="shared" si="4"/>
        <v>0</v>
      </c>
      <c r="AB25" s="120">
        <f t="shared" si="5"/>
        <v>0</v>
      </c>
      <c r="AC25" s="119"/>
      <c r="AD25" s="119"/>
    </row>
    <row r="26" spans="1:30" s="118" customFormat="1" ht="18.95" customHeight="1" x14ac:dyDescent="0.25">
      <c r="A26" s="221"/>
      <c r="B26" s="178">
        <v>3243101</v>
      </c>
      <c r="C26" s="177" t="s">
        <v>38</v>
      </c>
      <c r="D26" s="179"/>
      <c r="E26" s="207" t="s">
        <v>24</v>
      </c>
      <c r="F26" s="188">
        <v>150</v>
      </c>
      <c r="G26" s="188">
        <v>150</v>
      </c>
      <c r="H26" s="188"/>
      <c r="I26" s="188">
        <v>0</v>
      </c>
      <c r="J26" s="188">
        <v>0</v>
      </c>
      <c r="K26" s="190"/>
      <c r="L26" s="190"/>
      <c r="M26" s="171"/>
      <c r="N26" s="167" t="s">
        <v>24</v>
      </c>
      <c r="O26" s="47">
        <v>200</v>
      </c>
      <c r="P26" s="188">
        <v>200</v>
      </c>
      <c r="Q26" s="188"/>
      <c r="R26" s="188">
        <v>0</v>
      </c>
      <c r="S26" s="188">
        <v>0</v>
      </c>
      <c r="T26" s="190"/>
      <c r="U26" s="186"/>
      <c r="V26" s="185"/>
      <c r="W26" s="119"/>
      <c r="X26" s="120">
        <f t="shared" si="2"/>
        <v>50</v>
      </c>
      <c r="Y26" s="120">
        <f t="shared" si="3"/>
        <v>50</v>
      </c>
      <c r="Z26" s="120"/>
      <c r="AA26" s="120">
        <f t="shared" si="4"/>
        <v>0</v>
      </c>
      <c r="AB26" s="120">
        <f t="shared" si="5"/>
        <v>0</v>
      </c>
      <c r="AC26" s="119"/>
      <c r="AD26" s="119"/>
    </row>
    <row r="27" spans="1:30" s="118" customFormat="1" ht="18.95" customHeight="1" x14ac:dyDescent="0.25">
      <c r="A27" s="221"/>
      <c r="B27" s="178">
        <v>3221108</v>
      </c>
      <c r="C27" s="177" t="s">
        <v>39</v>
      </c>
      <c r="D27" s="179"/>
      <c r="E27" s="207" t="s">
        <v>24</v>
      </c>
      <c r="F27" s="188">
        <v>3</v>
      </c>
      <c r="G27" s="188">
        <v>3</v>
      </c>
      <c r="H27" s="187"/>
      <c r="I27" s="187">
        <v>0</v>
      </c>
      <c r="J27" s="187">
        <v>0</v>
      </c>
      <c r="K27" s="189"/>
      <c r="L27" s="189"/>
      <c r="M27" s="171"/>
      <c r="N27" s="167" t="s">
        <v>24</v>
      </c>
      <c r="O27" s="47">
        <v>3</v>
      </c>
      <c r="P27" s="188">
        <v>3</v>
      </c>
      <c r="Q27" s="187"/>
      <c r="R27" s="187">
        <v>0</v>
      </c>
      <c r="S27" s="187">
        <v>0</v>
      </c>
      <c r="T27" s="189"/>
      <c r="U27" s="186"/>
      <c r="V27" s="185"/>
      <c r="W27" s="119"/>
      <c r="X27" s="120">
        <f t="shared" si="2"/>
        <v>0</v>
      </c>
      <c r="Y27" s="120">
        <f t="shared" si="3"/>
        <v>0</v>
      </c>
      <c r="Z27" s="120"/>
      <c r="AA27" s="120">
        <f t="shared" si="4"/>
        <v>0</v>
      </c>
      <c r="AB27" s="120">
        <f t="shared" si="5"/>
        <v>0</v>
      </c>
      <c r="AC27" s="119"/>
      <c r="AD27" s="119"/>
    </row>
    <row r="28" spans="1:30" s="118" customFormat="1" ht="18.95" customHeight="1" x14ac:dyDescent="0.25">
      <c r="A28" s="221"/>
      <c r="B28" s="178">
        <v>3255102</v>
      </c>
      <c r="C28" s="177" t="s">
        <v>40</v>
      </c>
      <c r="D28" s="179"/>
      <c r="E28" s="207" t="s">
        <v>24</v>
      </c>
      <c r="F28" s="120">
        <v>35</v>
      </c>
      <c r="G28" s="120">
        <v>35</v>
      </c>
      <c r="H28" s="120"/>
      <c r="I28" s="120">
        <v>0</v>
      </c>
      <c r="J28" s="120">
        <v>0</v>
      </c>
      <c r="K28" s="123"/>
      <c r="L28" s="123"/>
      <c r="M28" s="171"/>
      <c r="N28" s="167" t="s">
        <v>24</v>
      </c>
      <c r="O28" s="47">
        <v>50</v>
      </c>
      <c r="P28" s="120">
        <v>50</v>
      </c>
      <c r="Q28" s="120"/>
      <c r="R28" s="120">
        <v>0</v>
      </c>
      <c r="S28" s="120">
        <v>0</v>
      </c>
      <c r="T28" s="123"/>
      <c r="U28" s="122"/>
      <c r="V28" s="174"/>
      <c r="W28" s="119"/>
      <c r="X28" s="120">
        <f t="shared" si="2"/>
        <v>15</v>
      </c>
      <c r="Y28" s="120">
        <f t="shared" si="3"/>
        <v>15</v>
      </c>
      <c r="Z28" s="120"/>
      <c r="AA28" s="120">
        <f t="shared" si="4"/>
        <v>0</v>
      </c>
      <c r="AB28" s="120">
        <f t="shared" si="5"/>
        <v>0</v>
      </c>
      <c r="AC28" s="119"/>
      <c r="AD28" s="119"/>
    </row>
    <row r="29" spans="1:30" s="118" customFormat="1" ht="18.95" customHeight="1" x14ac:dyDescent="0.25">
      <c r="A29" s="221"/>
      <c r="B29" s="178">
        <v>3255104</v>
      </c>
      <c r="C29" s="177" t="s">
        <v>41</v>
      </c>
      <c r="D29" s="179"/>
      <c r="E29" s="207" t="s">
        <v>24</v>
      </c>
      <c r="F29" s="120">
        <v>150</v>
      </c>
      <c r="G29" s="120">
        <v>150</v>
      </c>
      <c r="H29" s="120"/>
      <c r="I29" s="120">
        <v>0</v>
      </c>
      <c r="J29" s="120">
        <v>0</v>
      </c>
      <c r="K29" s="123"/>
      <c r="L29" s="123"/>
      <c r="M29" s="171"/>
      <c r="N29" s="167" t="s">
        <v>24</v>
      </c>
      <c r="O29" s="47">
        <v>120</v>
      </c>
      <c r="P29" s="120">
        <v>120</v>
      </c>
      <c r="Q29" s="120"/>
      <c r="R29" s="120">
        <v>0</v>
      </c>
      <c r="S29" s="120">
        <v>0</v>
      </c>
      <c r="T29" s="123"/>
      <c r="U29" s="122"/>
      <c r="V29" s="174"/>
      <c r="W29" s="119"/>
      <c r="X29" s="120">
        <f t="shared" si="2"/>
        <v>-30</v>
      </c>
      <c r="Y29" s="120">
        <f t="shared" si="3"/>
        <v>-30</v>
      </c>
      <c r="Z29" s="120"/>
      <c r="AA29" s="120">
        <f t="shared" si="4"/>
        <v>0</v>
      </c>
      <c r="AB29" s="120">
        <f t="shared" si="5"/>
        <v>0</v>
      </c>
      <c r="AC29" s="119"/>
      <c r="AD29" s="119"/>
    </row>
    <row r="30" spans="1:30" s="118" customFormat="1" ht="18.95" customHeight="1" x14ac:dyDescent="0.25">
      <c r="A30" s="221"/>
      <c r="B30" s="178">
        <v>3211127</v>
      </c>
      <c r="C30" s="177" t="s">
        <v>42</v>
      </c>
      <c r="D30" s="179"/>
      <c r="E30" s="207" t="s">
        <v>24</v>
      </c>
      <c r="F30" s="120">
        <v>2</v>
      </c>
      <c r="G30" s="120">
        <v>2</v>
      </c>
      <c r="H30" s="120"/>
      <c r="I30" s="120">
        <v>0</v>
      </c>
      <c r="J30" s="120">
        <v>0</v>
      </c>
      <c r="K30" s="123"/>
      <c r="L30" s="123"/>
      <c r="M30" s="171"/>
      <c r="N30" s="167" t="s">
        <v>24</v>
      </c>
      <c r="O30" s="47">
        <v>2</v>
      </c>
      <c r="P30" s="120">
        <v>2</v>
      </c>
      <c r="Q30" s="120"/>
      <c r="R30" s="120">
        <v>0</v>
      </c>
      <c r="S30" s="120">
        <v>0</v>
      </c>
      <c r="T30" s="123"/>
      <c r="U30" s="122"/>
      <c r="V30" s="174"/>
      <c r="W30" s="119"/>
      <c r="X30" s="120">
        <f t="shared" si="2"/>
        <v>0</v>
      </c>
      <c r="Y30" s="120">
        <f t="shared" si="3"/>
        <v>0</v>
      </c>
      <c r="Z30" s="120"/>
      <c r="AA30" s="120">
        <f t="shared" si="4"/>
        <v>0</v>
      </c>
      <c r="AB30" s="120">
        <f t="shared" si="5"/>
        <v>0</v>
      </c>
      <c r="AC30" s="119"/>
      <c r="AD30" s="119"/>
    </row>
    <row r="31" spans="1:30" s="118" customFormat="1" ht="18.95" customHeight="1" x14ac:dyDescent="0.25">
      <c r="A31" s="221"/>
      <c r="B31" s="208">
        <v>3231201</v>
      </c>
      <c r="C31" s="184" t="s">
        <v>43</v>
      </c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1"/>
      <c r="AC31" s="181"/>
      <c r="AD31" s="180"/>
    </row>
    <row r="32" spans="1:30" s="118" customFormat="1" ht="20.25" customHeight="1" x14ac:dyDescent="0.25">
      <c r="A32" s="221"/>
      <c r="B32" s="97"/>
      <c r="C32" s="177" t="s">
        <v>44</v>
      </c>
      <c r="D32" s="179"/>
      <c r="E32" s="207" t="s">
        <v>24</v>
      </c>
      <c r="F32" s="120">
        <v>238.54</v>
      </c>
      <c r="G32" s="120">
        <v>0</v>
      </c>
      <c r="H32" s="120"/>
      <c r="I32" s="120">
        <v>238.54</v>
      </c>
      <c r="J32" s="120">
        <v>0</v>
      </c>
      <c r="K32" s="123"/>
      <c r="L32" s="123"/>
      <c r="M32" s="171"/>
      <c r="N32" s="47" t="s">
        <v>24</v>
      </c>
      <c r="O32" s="47">
        <v>238.54</v>
      </c>
      <c r="P32">
        <v>0</v>
      </c>
      <c r="Q32" s="120"/>
      <c r="R32" s="120">
        <v>238.54</v>
      </c>
      <c r="S32" s="120">
        <v>0</v>
      </c>
      <c r="T32" s="123"/>
      <c r="U32" s="122"/>
      <c r="V32" s="174"/>
      <c r="W32" s="119"/>
      <c r="X32" s="120"/>
      <c r="Y32" s="120"/>
      <c r="Z32" s="170"/>
      <c r="AA32" s="120"/>
      <c r="AB32" s="119"/>
      <c r="AC32" s="119"/>
      <c r="AD32" s="119"/>
    </row>
    <row r="33" spans="1:30" s="118" customFormat="1" ht="24.75" customHeight="1" x14ac:dyDescent="0.25">
      <c r="A33" s="221"/>
      <c r="B33" s="97"/>
      <c r="C33" s="179" t="s">
        <v>45</v>
      </c>
      <c r="D33" s="176"/>
      <c r="E33" s="176"/>
      <c r="F33" s="120">
        <v>398.41</v>
      </c>
      <c r="G33" s="120">
        <v>47.81</v>
      </c>
      <c r="H33" s="170"/>
      <c r="I33" s="170">
        <v>350.6</v>
      </c>
      <c r="J33" s="170">
        <v>0</v>
      </c>
      <c r="K33" s="172"/>
      <c r="L33" s="172"/>
      <c r="M33" s="174"/>
      <c r="N33" s="121"/>
      <c r="O33" s="47">
        <v>398.41</v>
      </c>
      <c r="P33" s="120">
        <v>47.81</v>
      </c>
      <c r="Q33" s="170"/>
      <c r="R33" s="170">
        <v>350.6</v>
      </c>
      <c r="S33" s="170">
        <v>0</v>
      </c>
      <c r="T33" s="172"/>
      <c r="U33" s="122"/>
      <c r="V33" s="174"/>
      <c r="W33" s="119"/>
      <c r="X33" s="120">
        <f t="shared" ref="X33:X44" si="6">O33-F33</f>
        <v>0</v>
      </c>
      <c r="Y33" s="120">
        <f t="shared" ref="Y33:Y44" si="7">P33-G33</f>
        <v>0</v>
      </c>
      <c r="Z33" s="120"/>
      <c r="AA33" s="120">
        <f t="shared" ref="AA33:AA44" si="8">R33-I33</f>
        <v>0</v>
      </c>
      <c r="AB33" s="120">
        <f t="shared" ref="AB33:AB44" si="9">S33-J33</f>
        <v>0</v>
      </c>
      <c r="AC33" s="119"/>
      <c r="AD33" s="119"/>
    </row>
    <row r="34" spans="1:30" s="118" customFormat="1" ht="39.75" customHeight="1" x14ac:dyDescent="0.25">
      <c r="A34" s="221"/>
      <c r="B34" s="97"/>
      <c r="C34" s="173" t="s">
        <v>46</v>
      </c>
      <c r="D34" s="173"/>
      <c r="E34" s="173"/>
      <c r="F34" s="84">
        <v>2533.34</v>
      </c>
      <c r="G34" s="84">
        <v>304</v>
      </c>
      <c r="H34" s="84"/>
      <c r="I34" s="84">
        <v>2229.34</v>
      </c>
      <c r="J34" s="84">
        <v>0</v>
      </c>
      <c r="K34" s="87"/>
      <c r="L34" s="87"/>
      <c r="M34" s="83"/>
      <c r="N34" s="88"/>
      <c r="O34" s="47">
        <v>2533.34</v>
      </c>
      <c r="P34" s="84">
        <v>304</v>
      </c>
      <c r="Q34" s="84"/>
      <c r="R34" s="84">
        <v>2229.34</v>
      </c>
      <c r="S34" s="84">
        <v>0</v>
      </c>
      <c r="T34" s="87"/>
      <c r="U34" s="86"/>
      <c r="V34" s="83"/>
      <c r="W34" s="119"/>
      <c r="X34" s="120">
        <f t="shared" si="6"/>
        <v>0</v>
      </c>
      <c r="Y34" s="120">
        <f t="shared" si="7"/>
        <v>0</v>
      </c>
      <c r="Z34" s="120"/>
      <c r="AA34" s="120">
        <f t="shared" si="8"/>
        <v>0</v>
      </c>
      <c r="AB34" s="120">
        <f t="shared" si="9"/>
        <v>0</v>
      </c>
      <c r="AC34" s="119"/>
      <c r="AD34" s="119"/>
    </row>
    <row r="35" spans="1:30" s="118" customFormat="1" ht="39" customHeight="1" x14ac:dyDescent="0.25">
      <c r="A35" s="221"/>
      <c r="B35" s="91"/>
      <c r="C35" s="173" t="s">
        <v>47</v>
      </c>
      <c r="D35" s="173"/>
      <c r="E35" s="173"/>
      <c r="F35" s="84">
        <v>1321.68</v>
      </c>
      <c r="G35" s="84">
        <v>158.6</v>
      </c>
      <c r="H35" s="84"/>
      <c r="I35" s="84">
        <v>1163.08</v>
      </c>
      <c r="J35" s="84">
        <v>0</v>
      </c>
      <c r="K35" s="87"/>
      <c r="L35" s="87"/>
      <c r="M35" s="83"/>
      <c r="N35" s="88"/>
      <c r="O35" s="47">
        <v>1321.68</v>
      </c>
      <c r="P35" s="84">
        <v>158.6</v>
      </c>
      <c r="Q35" s="84"/>
      <c r="R35" s="84">
        <v>1163.08</v>
      </c>
      <c r="S35" s="84">
        <v>0</v>
      </c>
      <c r="T35" s="87"/>
      <c r="U35" s="86"/>
      <c r="V35" s="83"/>
      <c r="W35" s="119"/>
      <c r="X35" s="120">
        <f t="shared" si="6"/>
        <v>0</v>
      </c>
      <c r="Y35" s="120">
        <f t="shared" si="7"/>
        <v>0</v>
      </c>
      <c r="Z35" s="120"/>
      <c r="AA35" s="120">
        <f t="shared" si="8"/>
        <v>0</v>
      </c>
      <c r="AB35" s="120">
        <f t="shared" si="9"/>
        <v>0</v>
      </c>
      <c r="AC35" s="119"/>
      <c r="AD35" s="119"/>
    </row>
    <row r="36" spans="1:30" s="118" customFormat="1" ht="20.25" customHeight="1" x14ac:dyDescent="0.25">
      <c r="A36" s="221"/>
      <c r="B36" s="178">
        <v>3211109</v>
      </c>
      <c r="C36" s="177" t="s">
        <v>48</v>
      </c>
      <c r="D36" s="176"/>
      <c r="E36" s="176"/>
      <c r="F36" s="84">
        <v>15</v>
      </c>
      <c r="G36" s="120">
        <v>15</v>
      </c>
      <c r="H36" s="170"/>
      <c r="I36" s="170">
        <v>0</v>
      </c>
      <c r="J36" s="170">
        <v>0</v>
      </c>
      <c r="K36" s="172"/>
      <c r="L36" s="172"/>
      <c r="M36" s="83"/>
      <c r="N36" s="47" t="s">
        <v>24</v>
      </c>
      <c r="O36" s="47">
        <v>22</v>
      </c>
      <c r="P36" s="120">
        <v>22</v>
      </c>
      <c r="Q36" s="170"/>
      <c r="R36" s="170">
        <v>0</v>
      </c>
      <c r="S36" s="170">
        <v>0</v>
      </c>
      <c r="T36" s="172"/>
      <c r="U36" s="86"/>
      <c r="V36" s="83"/>
      <c r="W36" s="119"/>
      <c r="X36" s="120">
        <f t="shared" si="6"/>
        <v>7</v>
      </c>
      <c r="Y36" s="120">
        <f t="shared" si="7"/>
        <v>7</v>
      </c>
      <c r="Z36" s="120"/>
      <c r="AA36" s="120">
        <f t="shared" si="8"/>
        <v>0</v>
      </c>
      <c r="AB36" s="120">
        <f t="shared" si="9"/>
        <v>0</v>
      </c>
      <c r="AC36" s="119"/>
      <c r="AD36" s="119"/>
    </row>
    <row r="37" spans="1:30" s="118" customFormat="1" ht="20.100000000000001" customHeight="1" x14ac:dyDescent="0.25">
      <c r="A37" s="221"/>
      <c r="B37" s="178">
        <v>3256103</v>
      </c>
      <c r="C37" s="177" t="s">
        <v>49</v>
      </c>
      <c r="D37" s="176"/>
      <c r="E37" s="176"/>
      <c r="F37" s="84">
        <v>25</v>
      </c>
      <c r="G37" s="120">
        <v>25</v>
      </c>
      <c r="H37" s="170"/>
      <c r="I37" s="170">
        <v>0</v>
      </c>
      <c r="J37" s="170">
        <v>0</v>
      </c>
      <c r="K37" s="172"/>
      <c r="L37" s="172"/>
      <c r="M37" s="83"/>
      <c r="N37" s="47" t="s">
        <v>24</v>
      </c>
      <c r="O37" s="47">
        <v>15</v>
      </c>
      <c r="P37" s="120">
        <v>15</v>
      </c>
      <c r="Q37" s="170"/>
      <c r="R37" s="170">
        <v>0</v>
      </c>
      <c r="S37" s="170">
        <v>0</v>
      </c>
      <c r="T37" s="172"/>
      <c r="U37" s="86"/>
      <c r="V37" s="83"/>
      <c r="W37" s="119"/>
      <c r="X37" s="120">
        <f t="shared" si="6"/>
        <v>-10</v>
      </c>
      <c r="Y37" s="120">
        <f t="shared" si="7"/>
        <v>-10</v>
      </c>
      <c r="Z37" s="120"/>
      <c r="AA37" s="120">
        <f t="shared" si="8"/>
        <v>0</v>
      </c>
      <c r="AB37" s="120">
        <f t="shared" si="9"/>
        <v>0</v>
      </c>
      <c r="AC37" s="119"/>
      <c r="AD37" s="119"/>
    </row>
    <row r="38" spans="1:30" s="118" customFormat="1" ht="33" customHeight="1" x14ac:dyDescent="0.25">
      <c r="A38" s="221"/>
      <c r="B38" s="207">
        <v>3257101</v>
      </c>
      <c r="C38" s="177" t="s">
        <v>50</v>
      </c>
      <c r="D38" s="176" t="s">
        <v>51</v>
      </c>
      <c r="E38" s="176" t="s">
        <v>52</v>
      </c>
      <c r="F38" s="120">
        <v>7901.4</v>
      </c>
      <c r="G38" s="120">
        <v>0</v>
      </c>
      <c r="H38" s="170"/>
      <c r="I38" s="170">
        <v>0</v>
      </c>
      <c r="J38" s="170">
        <v>7901.4</v>
      </c>
      <c r="K38" s="172"/>
      <c r="L38" s="172"/>
      <c r="M38" s="171" t="s">
        <v>51</v>
      </c>
      <c r="N38" s="175" t="s">
        <v>53</v>
      </c>
      <c r="O38" s="47">
        <v>7901.4</v>
      </c>
      <c r="P38" s="120">
        <v>0</v>
      </c>
      <c r="Q38" s="170"/>
      <c r="R38" s="170">
        <v>0</v>
      </c>
      <c r="S38" s="170">
        <v>7901.4</v>
      </c>
      <c r="T38" s="172"/>
      <c r="U38" s="122"/>
      <c r="V38" s="174"/>
      <c r="W38" s="119"/>
      <c r="X38" s="120">
        <f t="shared" si="6"/>
        <v>0</v>
      </c>
      <c r="Y38" s="120">
        <f t="shared" si="7"/>
        <v>0</v>
      </c>
      <c r="Z38" s="120"/>
      <c r="AA38" s="120">
        <f t="shared" si="8"/>
        <v>0</v>
      </c>
      <c r="AB38" s="120">
        <f t="shared" si="9"/>
        <v>0</v>
      </c>
      <c r="AC38" s="119"/>
      <c r="AD38" s="119"/>
    </row>
    <row r="39" spans="1:30" s="118" customFormat="1" ht="19.5" customHeight="1" x14ac:dyDescent="0.25">
      <c r="A39" s="221"/>
      <c r="B39" s="251">
        <v>3111332</v>
      </c>
      <c r="C39" s="132" t="s">
        <v>54</v>
      </c>
      <c r="D39" s="173"/>
      <c r="E39" s="207" t="s">
        <v>24</v>
      </c>
      <c r="F39" s="120">
        <v>25</v>
      </c>
      <c r="G39" s="120">
        <v>25</v>
      </c>
      <c r="H39" s="170"/>
      <c r="I39" s="170">
        <v>0</v>
      </c>
      <c r="J39" s="170">
        <v>0</v>
      </c>
      <c r="K39" s="172"/>
      <c r="L39" s="172"/>
      <c r="M39" s="171"/>
      <c r="N39" s="167" t="s">
        <v>24</v>
      </c>
      <c r="O39" s="47">
        <v>30</v>
      </c>
      <c r="P39" s="120">
        <v>30</v>
      </c>
      <c r="Q39" s="170"/>
      <c r="R39" s="170">
        <v>0</v>
      </c>
      <c r="S39" s="170">
        <v>0</v>
      </c>
      <c r="T39" s="172"/>
      <c r="U39" s="122"/>
      <c r="V39" s="174"/>
      <c r="W39" s="119"/>
      <c r="X39" s="120">
        <f t="shared" si="6"/>
        <v>5</v>
      </c>
      <c r="Y39" s="120">
        <f t="shared" si="7"/>
        <v>5</v>
      </c>
      <c r="Z39" s="120"/>
      <c r="AA39" s="120">
        <f t="shared" si="8"/>
        <v>0</v>
      </c>
      <c r="AB39" s="120">
        <f t="shared" si="9"/>
        <v>0</v>
      </c>
      <c r="AC39" s="119"/>
      <c r="AD39" s="119"/>
    </row>
    <row r="40" spans="1:30" s="118" customFormat="1" ht="18" customHeight="1" x14ac:dyDescent="0.25">
      <c r="A40" s="221"/>
      <c r="B40" s="221"/>
      <c r="C40" s="132" t="s">
        <v>55</v>
      </c>
      <c r="D40" s="173"/>
      <c r="E40" s="207" t="s">
        <v>24</v>
      </c>
      <c r="F40" s="120">
        <v>10</v>
      </c>
      <c r="G40" s="120">
        <v>10</v>
      </c>
      <c r="H40" s="170"/>
      <c r="I40" s="170">
        <v>0</v>
      </c>
      <c r="J40" s="170">
        <v>0</v>
      </c>
      <c r="K40" s="172"/>
      <c r="L40" s="172"/>
      <c r="M40" s="171"/>
      <c r="N40" s="167" t="s">
        <v>24</v>
      </c>
      <c r="O40" s="47">
        <v>10</v>
      </c>
      <c r="P40" s="120">
        <v>10</v>
      </c>
      <c r="Q40" s="170"/>
      <c r="R40" s="170">
        <v>0</v>
      </c>
      <c r="S40" s="170">
        <v>0</v>
      </c>
      <c r="T40" s="172"/>
      <c r="U40" s="122"/>
      <c r="V40" s="174"/>
      <c r="W40" s="119"/>
      <c r="X40" s="120">
        <f t="shared" si="6"/>
        <v>0</v>
      </c>
      <c r="Y40" s="120">
        <f t="shared" si="7"/>
        <v>0</v>
      </c>
      <c r="Z40" s="120"/>
      <c r="AA40" s="120">
        <f t="shared" si="8"/>
        <v>0</v>
      </c>
      <c r="AB40" s="120">
        <f t="shared" si="9"/>
        <v>0</v>
      </c>
      <c r="AC40" s="119"/>
      <c r="AD40" s="119"/>
    </row>
    <row r="41" spans="1:30" s="118" customFormat="1" ht="19.5" customHeight="1" x14ac:dyDescent="0.25">
      <c r="A41" s="221"/>
      <c r="B41" s="215"/>
      <c r="C41" s="132" t="s">
        <v>56</v>
      </c>
      <c r="D41" s="173"/>
      <c r="E41" s="207" t="s">
        <v>24</v>
      </c>
      <c r="F41" s="120">
        <v>10</v>
      </c>
      <c r="G41" s="120">
        <v>10</v>
      </c>
      <c r="H41" s="170"/>
      <c r="I41" s="170">
        <v>0</v>
      </c>
      <c r="J41" s="170">
        <v>0</v>
      </c>
      <c r="K41" s="172"/>
      <c r="L41" s="172"/>
      <c r="M41" s="171"/>
      <c r="N41" s="167" t="s">
        <v>24</v>
      </c>
      <c r="O41" s="47">
        <v>10</v>
      </c>
      <c r="P41" s="120">
        <v>10</v>
      </c>
      <c r="Q41" s="170"/>
      <c r="R41" s="170">
        <v>0</v>
      </c>
      <c r="S41" s="170">
        <v>0</v>
      </c>
      <c r="T41" s="172"/>
      <c r="U41" s="122"/>
      <c r="V41" s="174"/>
      <c r="W41" s="119"/>
      <c r="X41" s="120">
        <f t="shared" si="6"/>
        <v>0</v>
      </c>
      <c r="Y41" s="120">
        <f t="shared" si="7"/>
        <v>0</v>
      </c>
      <c r="Z41" s="120"/>
      <c r="AA41" s="120">
        <f t="shared" si="8"/>
        <v>0</v>
      </c>
      <c r="AB41" s="120">
        <f t="shared" si="9"/>
        <v>0</v>
      </c>
      <c r="AC41" s="119"/>
      <c r="AD41" s="119"/>
    </row>
    <row r="42" spans="1:30" s="118" customFormat="1" ht="17.25" customHeight="1" x14ac:dyDescent="0.25">
      <c r="A42" s="221"/>
      <c r="B42" s="207">
        <v>3257104</v>
      </c>
      <c r="C42" s="132" t="s">
        <v>57</v>
      </c>
      <c r="D42" s="173"/>
      <c r="E42" s="207" t="s">
        <v>24</v>
      </c>
      <c r="F42" s="120">
        <v>162</v>
      </c>
      <c r="G42" s="120">
        <v>162</v>
      </c>
      <c r="H42" s="170"/>
      <c r="I42" s="170">
        <v>0</v>
      </c>
      <c r="J42" s="170">
        <v>0</v>
      </c>
      <c r="K42" s="172"/>
      <c r="L42" s="172"/>
      <c r="M42" s="171"/>
      <c r="N42" s="167" t="s">
        <v>24</v>
      </c>
      <c r="O42" s="47">
        <v>200</v>
      </c>
      <c r="P42" s="120">
        <v>200</v>
      </c>
      <c r="Q42" s="170"/>
      <c r="R42" s="170">
        <v>0</v>
      </c>
      <c r="S42" s="170">
        <v>0</v>
      </c>
      <c r="T42" s="172"/>
      <c r="U42" s="122"/>
      <c r="V42" s="174"/>
      <c r="W42" s="119"/>
      <c r="X42" s="120">
        <f t="shared" si="6"/>
        <v>38</v>
      </c>
      <c r="Y42" s="120">
        <f t="shared" si="7"/>
        <v>38</v>
      </c>
      <c r="Z42" s="120"/>
      <c r="AA42" s="120">
        <f t="shared" si="8"/>
        <v>0</v>
      </c>
      <c r="AB42" s="120">
        <f t="shared" si="9"/>
        <v>0</v>
      </c>
      <c r="AC42" s="119"/>
      <c r="AD42" s="119"/>
    </row>
    <row r="43" spans="1:30" s="125" customFormat="1" ht="20.100000000000001" customHeight="1" x14ac:dyDescent="0.25">
      <c r="A43" s="221"/>
      <c r="B43" s="207">
        <v>3255101</v>
      </c>
      <c r="C43" s="130" t="s">
        <v>58</v>
      </c>
      <c r="D43" s="129"/>
      <c r="E43" s="207" t="s">
        <v>24</v>
      </c>
      <c r="F43" s="120">
        <v>50</v>
      </c>
      <c r="G43" s="84">
        <v>50</v>
      </c>
      <c r="H43" s="168"/>
      <c r="I43" s="168">
        <v>0</v>
      </c>
      <c r="J43" s="168">
        <v>0</v>
      </c>
      <c r="K43" s="169"/>
      <c r="L43" s="169"/>
      <c r="M43" s="101"/>
      <c r="N43" s="167" t="s">
        <v>24</v>
      </c>
      <c r="O43" s="47">
        <v>60</v>
      </c>
      <c r="P43" s="84">
        <v>60</v>
      </c>
      <c r="Q43" s="168"/>
      <c r="R43" s="168">
        <v>0</v>
      </c>
      <c r="S43" s="168">
        <v>0</v>
      </c>
      <c r="T43" s="169"/>
      <c r="U43" s="122"/>
      <c r="V43" s="174"/>
      <c r="W43" s="126"/>
      <c r="X43" s="120">
        <f t="shared" si="6"/>
        <v>10</v>
      </c>
      <c r="Y43" s="120">
        <f t="shared" si="7"/>
        <v>10</v>
      </c>
      <c r="Z43" s="120"/>
      <c r="AA43" s="120">
        <f t="shared" si="8"/>
        <v>0</v>
      </c>
      <c r="AB43" s="120">
        <f t="shared" si="9"/>
        <v>0</v>
      </c>
      <c r="AC43" s="126"/>
      <c r="AD43" s="126"/>
    </row>
    <row r="44" spans="1:30" s="125" customFormat="1" ht="20.100000000000001" customHeight="1" x14ac:dyDescent="0.25">
      <c r="A44" s="215"/>
      <c r="B44" s="156">
        <v>3256101</v>
      </c>
      <c r="C44" s="130" t="s">
        <v>59</v>
      </c>
      <c r="D44" s="129"/>
      <c r="E44" s="207" t="s">
        <v>24</v>
      </c>
      <c r="F44" s="84">
        <v>1700</v>
      </c>
      <c r="G44" s="84">
        <v>1700</v>
      </c>
      <c r="H44" s="84"/>
      <c r="I44" s="84">
        <v>0</v>
      </c>
      <c r="J44" s="84">
        <v>0</v>
      </c>
      <c r="K44" s="87"/>
      <c r="L44" s="87"/>
      <c r="M44" s="101"/>
      <c r="N44" s="167" t="s">
        <v>24</v>
      </c>
      <c r="O44" s="47">
        <v>1800</v>
      </c>
      <c r="P44" s="84">
        <v>1800</v>
      </c>
      <c r="Q44" s="84"/>
      <c r="R44" s="84">
        <v>0</v>
      </c>
      <c r="S44" s="84">
        <v>0</v>
      </c>
      <c r="T44" s="87"/>
      <c r="U44" s="86"/>
      <c r="V44" s="83"/>
      <c r="W44" s="126"/>
      <c r="X44" s="120">
        <f t="shared" si="6"/>
        <v>100</v>
      </c>
      <c r="Y44" s="120">
        <f t="shared" si="7"/>
        <v>100</v>
      </c>
      <c r="Z44" s="120"/>
      <c r="AA44" s="120">
        <f t="shared" si="8"/>
        <v>0</v>
      </c>
      <c r="AB44" s="120">
        <f t="shared" si="9"/>
        <v>0</v>
      </c>
      <c r="AC44" s="126"/>
      <c r="AD44" s="126"/>
    </row>
    <row r="45" spans="1:30" s="125" customFormat="1" ht="20.100000000000001" customHeight="1" x14ac:dyDescent="0.25">
      <c r="A45" s="166">
        <v>4900</v>
      </c>
      <c r="B45" s="241" t="s">
        <v>60</v>
      </c>
      <c r="C45" s="231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60"/>
      <c r="W45" s="160"/>
      <c r="X45" s="160"/>
      <c r="Y45" s="160"/>
      <c r="Z45" s="160"/>
      <c r="AA45" s="160"/>
      <c r="AB45" s="107"/>
      <c r="AC45" s="107"/>
      <c r="AD45" s="106"/>
    </row>
    <row r="46" spans="1:30" s="125" customFormat="1" ht="20.100000000000001" customHeight="1" x14ac:dyDescent="0.25">
      <c r="A46" s="98"/>
      <c r="B46" s="164">
        <v>3258101</v>
      </c>
      <c r="C46" s="165" t="s">
        <v>61</v>
      </c>
      <c r="D46" s="163"/>
      <c r="E46" s="54" t="s">
        <v>62</v>
      </c>
      <c r="F46" s="84">
        <v>100</v>
      </c>
      <c r="G46" s="84">
        <v>100</v>
      </c>
      <c r="H46" s="153"/>
      <c r="I46" s="153">
        <v>0</v>
      </c>
      <c r="J46" s="153">
        <v>0</v>
      </c>
      <c r="K46" s="154"/>
      <c r="L46" s="154"/>
      <c r="M46" s="101"/>
      <c r="N46" s="131" t="s">
        <v>62</v>
      </c>
      <c r="O46" s="47">
        <v>125</v>
      </c>
      <c r="P46" s="153">
        <v>125</v>
      </c>
      <c r="Q46" s="153"/>
      <c r="R46" s="153">
        <v>0</v>
      </c>
      <c r="S46" s="153">
        <v>0</v>
      </c>
      <c r="T46" s="154"/>
      <c r="U46" s="86"/>
      <c r="V46" s="83"/>
      <c r="W46" s="126"/>
      <c r="X46" s="120">
        <f t="shared" ref="X46:Y52" si="10">O46-F46</f>
        <v>25</v>
      </c>
      <c r="Y46" s="120">
        <f t="shared" si="10"/>
        <v>25</v>
      </c>
      <c r="Z46" s="120"/>
      <c r="AA46" s="120">
        <f t="shared" ref="AA46:AB52" si="11">R46-I46</f>
        <v>0</v>
      </c>
      <c r="AB46" s="120">
        <f t="shared" si="11"/>
        <v>0</v>
      </c>
      <c r="AC46" s="126"/>
      <c r="AD46" s="126"/>
    </row>
    <row r="47" spans="1:30" s="125" customFormat="1" ht="20.100000000000001" customHeight="1" x14ac:dyDescent="0.25">
      <c r="A47" s="98"/>
      <c r="B47" s="164">
        <v>3258102</v>
      </c>
      <c r="C47" s="130" t="s">
        <v>63</v>
      </c>
      <c r="D47" s="163"/>
      <c r="E47" s="54" t="s">
        <v>62</v>
      </c>
      <c r="F47" s="84">
        <v>15</v>
      </c>
      <c r="G47" s="84">
        <v>15</v>
      </c>
      <c r="H47" s="153"/>
      <c r="I47" s="153">
        <v>0</v>
      </c>
      <c r="J47" s="153">
        <v>0</v>
      </c>
      <c r="K47" s="154"/>
      <c r="L47" s="154"/>
      <c r="M47" s="101"/>
      <c r="N47" s="131" t="s">
        <v>62</v>
      </c>
      <c r="O47" s="47">
        <v>10</v>
      </c>
      <c r="P47" s="84">
        <v>10</v>
      </c>
      <c r="Q47" s="153"/>
      <c r="R47" s="153">
        <v>0</v>
      </c>
      <c r="S47" s="153">
        <v>0</v>
      </c>
      <c r="T47" s="154"/>
      <c r="U47" s="86"/>
      <c r="V47" s="83"/>
      <c r="W47" s="126"/>
      <c r="X47" s="120">
        <f t="shared" si="10"/>
        <v>-5</v>
      </c>
      <c r="Y47" s="120">
        <f t="shared" si="10"/>
        <v>-5</v>
      </c>
      <c r="Z47" s="120"/>
      <c r="AA47" s="120">
        <f t="shared" si="11"/>
        <v>0</v>
      </c>
      <c r="AB47" s="120">
        <f t="shared" si="11"/>
        <v>0</v>
      </c>
      <c r="AC47" s="126"/>
      <c r="AD47" s="126"/>
    </row>
    <row r="48" spans="1:30" s="125" customFormat="1" ht="20.100000000000001" customHeight="1" x14ac:dyDescent="0.25">
      <c r="A48" s="98"/>
      <c r="B48" s="164">
        <v>3258103</v>
      </c>
      <c r="C48" s="130" t="s">
        <v>64</v>
      </c>
      <c r="D48" s="163"/>
      <c r="E48" s="54" t="s">
        <v>62</v>
      </c>
      <c r="F48" s="84">
        <v>25</v>
      </c>
      <c r="G48" s="84">
        <v>25</v>
      </c>
      <c r="H48" s="84"/>
      <c r="I48" s="84">
        <v>0</v>
      </c>
      <c r="J48" s="84">
        <v>0</v>
      </c>
      <c r="K48" s="87"/>
      <c r="L48" s="87"/>
      <c r="M48" s="101"/>
      <c r="N48" s="131" t="s">
        <v>62</v>
      </c>
      <c r="O48" s="47">
        <v>15</v>
      </c>
      <c r="P48" s="84">
        <v>15</v>
      </c>
      <c r="Q48" s="84"/>
      <c r="R48" s="84">
        <v>0</v>
      </c>
      <c r="S48" s="84">
        <v>0</v>
      </c>
      <c r="T48" s="87"/>
      <c r="U48" s="86"/>
      <c r="V48" s="83"/>
      <c r="W48" s="126"/>
      <c r="X48" s="120">
        <f t="shared" si="10"/>
        <v>-10</v>
      </c>
      <c r="Y48" s="120">
        <f t="shared" si="10"/>
        <v>-10</v>
      </c>
      <c r="Z48" s="120"/>
      <c r="AA48" s="120">
        <f t="shared" si="11"/>
        <v>0</v>
      </c>
      <c r="AB48" s="120">
        <f t="shared" si="11"/>
        <v>0</v>
      </c>
      <c r="AC48" s="126"/>
      <c r="AD48" s="126"/>
    </row>
    <row r="49" spans="1:32" s="125" customFormat="1" ht="20.100000000000001" customHeight="1" x14ac:dyDescent="0.25">
      <c r="A49" s="98"/>
      <c r="B49" s="164">
        <v>3258105</v>
      </c>
      <c r="C49" s="130" t="s">
        <v>65</v>
      </c>
      <c r="D49" s="163"/>
      <c r="E49" s="54" t="s">
        <v>62</v>
      </c>
      <c r="F49" s="84">
        <v>25</v>
      </c>
      <c r="G49" s="84">
        <v>25</v>
      </c>
      <c r="H49" s="153"/>
      <c r="I49" s="153">
        <v>0</v>
      </c>
      <c r="J49" s="153">
        <v>0</v>
      </c>
      <c r="K49" s="154"/>
      <c r="L49" s="154"/>
      <c r="M49" s="101"/>
      <c r="N49" s="131" t="s">
        <v>62</v>
      </c>
      <c r="O49" s="47">
        <v>10</v>
      </c>
      <c r="P49" s="84">
        <v>10</v>
      </c>
      <c r="Q49" s="153"/>
      <c r="R49" s="153">
        <v>0</v>
      </c>
      <c r="S49" s="153">
        <v>0</v>
      </c>
      <c r="T49" s="154"/>
      <c r="U49" s="86"/>
      <c r="V49" s="83"/>
      <c r="W49" s="126"/>
      <c r="X49" s="120">
        <f t="shared" si="10"/>
        <v>-15</v>
      </c>
      <c r="Y49" s="120">
        <f t="shared" si="10"/>
        <v>-15</v>
      </c>
      <c r="Z49" s="120"/>
      <c r="AA49" s="120">
        <f t="shared" si="11"/>
        <v>0</v>
      </c>
      <c r="AB49" s="120">
        <f t="shared" si="11"/>
        <v>0</v>
      </c>
      <c r="AC49" s="126"/>
      <c r="AD49" s="126"/>
    </row>
    <row r="50" spans="1:32" s="125" customFormat="1" ht="20.100000000000001" customHeight="1" x14ac:dyDescent="0.25">
      <c r="A50" s="98"/>
      <c r="B50" s="164">
        <v>3258107</v>
      </c>
      <c r="C50" s="130" t="s">
        <v>66</v>
      </c>
      <c r="D50" s="163"/>
      <c r="E50" s="54" t="s">
        <v>62</v>
      </c>
      <c r="F50" s="84">
        <v>20</v>
      </c>
      <c r="G50" s="84">
        <v>20</v>
      </c>
      <c r="H50" s="153"/>
      <c r="I50" s="153">
        <v>0</v>
      </c>
      <c r="J50" s="153">
        <v>0</v>
      </c>
      <c r="K50" s="154"/>
      <c r="L50" s="154"/>
      <c r="M50" s="101"/>
      <c r="N50" s="131" t="s">
        <v>62</v>
      </c>
      <c r="O50" s="47">
        <v>25</v>
      </c>
      <c r="P50" s="84">
        <v>25</v>
      </c>
      <c r="Q50" s="153"/>
      <c r="R50" s="153">
        <v>0</v>
      </c>
      <c r="S50" s="153">
        <v>0</v>
      </c>
      <c r="T50" s="154"/>
      <c r="U50" s="86"/>
      <c r="V50" s="83"/>
      <c r="W50" s="126"/>
      <c r="X50" s="120">
        <f t="shared" si="10"/>
        <v>5</v>
      </c>
      <c r="Y50" s="120">
        <f t="shared" si="10"/>
        <v>5</v>
      </c>
      <c r="Z50" s="120"/>
      <c r="AA50" s="120">
        <f t="shared" si="11"/>
        <v>0</v>
      </c>
      <c r="AB50" s="120">
        <f t="shared" si="11"/>
        <v>0</v>
      </c>
      <c r="AC50" s="126"/>
      <c r="AD50" s="126"/>
    </row>
    <row r="51" spans="1:32" s="125" customFormat="1" ht="20.100000000000001" customHeight="1" x14ac:dyDescent="0.25">
      <c r="A51" s="98"/>
      <c r="B51" s="164">
        <v>3258106</v>
      </c>
      <c r="C51" s="130" t="s">
        <v>67</v>
      </c>
      <c r="D51" s="163"/>
      <c r="E51" s="54" t="s">
        <v>62</v>
      </c>
      <c r="F51" s="84">
        <v>20</v>
      </c>
      <c r="G51" s="84">
        <v>20</v>
      </c>
      <c r="H51" s="153"/>
      <c r="I51" s="153">
        <v>0</v>
      </c>
      <c r="J51" s="153">
        <v>0</v>
      </c>
      <c r="K51" s="154"/>
      <c r="L51" s="154"/>
      <c r="M51" s="101"/>
      <c r="N51" s="131" t="s">
        <v>62</v>
      </c>
      <c r="O51" s="47">
        <v>40</v>
      </c>
      <c r="P51" s="84">
        <v>40</v>
      </c>
      <c r="Q51" s="153"/>
      <c r="R51" s="153">
        <v>0</v>
      </c>
      <c r="S51" s="153">
        <v>0</v>
      </c>
      <c r="T51" s="154"/>
      <c r="U51" s="86"/>
      <c r="V51" s="83"/>
      <c r="W51" s="126"/>
      <c r="X51" s="120">
        <f t="shared" si="10"/>
        <v>20</v>
      </c>
      <c r="Y51" s="120">
        <f t="shared" si="10"/>
        <v>20</v>
      </c>
      <c r="Z51" s="120"/>
      <c r="AA51" s="120">
        <f t="shared" si="11"/>
        <v>0</v>
      </c>
      <c r="AB51" s="120">
        <f t="shared" si="11"/>
        <v>0</v>
      </c>
      <c r="AC51" s="126"/>
      <c r="AD51" s="126"/>
    </row>
    <row r="52" spans="1:32" s="125" customFormat="1" ht="20.100000000000001" customHeight="1" x14ac:dyDescent="0.25">
      <c r="A52" s="98"/>
      <c r="B52" s="164">
        <v>3258129</v>
      </c>
      <c r="C52" s="130" t="s">
        <v>68</v>
      </c>
      <c r="D52" s="163"/>
      <c r="E52" s="54" t="s">
        <v>62</v>
      </c>
      <c r="F52" s="84">
        <v>25</v>
      </c>
      <c r="G52" s="84">
        <v>25</v>
      </c>
      <c r="H52" s="153"/>
      <c r="I52" s="153">
        <v>0</v>
      </c>
      <c r="J52" s="153">
        <v>0</v>
      </c>
      <c r="K52" s="154"/>
      <c r="L52" s="154"/>
      <c r="M52" s="101"/>
      <c r="N52" s="131" t="s">
        <v>62</v>
      </c>
      <c r="O52" s="47">
        <v>20</v>
      </c>
      <c r="P52" s="84">
        <v>20</v>
      </c>
      <c r="Q52" s="153"/>
      <c r="R52" s="153">
        <v>0</v>
      </c>
      <c r="S52" s="153">
        <v>0</v>
      </c>
      <c r="T52" s="154"/>
      <c r="U52" s="86"/>
      <c r="V52" s="83"/>
      <c r="W52" s="126"/>
      <c r="X52" s="120">
        <f t="shared" si="10"/>
        <v>-5</v>
      </c>
      <c r="Y52" s="120">
        <f t="shared" si="10"/>
        <v>-5</v>
      </c>
      <c r="Z52" s="120"/>
      <c r="AA52" s="120">
        <f t="shared" si="11"/>
        <v>0</v>
      </c>
      <c r="AB52" s="120">
        <f t="shared" si="11"/>
        <v>0</v>
      </c>
      <c r="AC52" s="126"/>
      <c r="AD52" s="126"/>
    </row>
    <row r="53" spans="1:32" s="125" customFormat="1" ht="20.100000000000001" customHeight="1" x14ac:dyDescent="0.25">
      <c r="A53" s="98"/>
      <c r="B53" s="253">
        <v>3258114</v>
      </c>
      <c r="C53" s="162" t="s">
        <v>69</v>
      </c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0"/>
      <c r="W53" s="160"/>
      <c r="X53" s="160"/>
      <c r="Y53" s="160"/>
      <c r="Z53" s="160"/>
      <c r="AA53" s="159"/>
      <c r="AB53" s="126"/>
      <c r="AC53" s="126"/>
      <c r="AD53" s="126"/>
    </row>
    <row r="54" spans="1:32" s="125" customFormat="1" ht="20.100000000000001" customHeight="1" x14ac:dyDescent="0.25">
      <c r="A54" s="98"/>
      <c r="B54" s="221"/>
      <c r="C54" s="90" t="s">
        <v>70</v>
      </c>
      <c r="D54" s="89" t="s">
        <v>71</v>
      </c>
      <c r="E54" s="207">
        <v>98</v>
      </c>
      <c r="F54" s="84">
        <v>362.5</v>
      </c>
      <c r="G54" s="84">
        <v>43.5</v>
      </c>
      <c r="H54" s="84"/>
      <c r="I54" s="84">
        <v>319</v>
      </c>
      <c r="J54" s="84">
        <v>0</v>
      </c>
      <c r="K54" s="87"/>
      <c r="L54" s="86"/>
      <c r="M54" s="157" t="s">
        <v>71</v>
      </c>
      <c r="N54" s="207">
        <v>104</v>
      </c>
      <c r="O54" s="47">
        <v>362.5</v>
      </c>
      <c r="P54" s="84">
        <v>43.5</v>
      </c>
      <c r="Q54" s="84"/>
      <c r="R54" s="84">
        <v>319</v>
      </c>
      <c r="S54" s="84">
        <v>0</v>
      </c>
      <c r="T54" s="87"/>
      <c r="U54" s="86"/>
      <c r="V54" s="83"/>
      <c r="W54" s="126"/>
      <c r="X54" s="120">
        <f t="shared" ref="X54:Y56" si="12">O54-F54</f>
        <v>0</v>
      </c>
      <c r="Y54" s="120">
        <f t="shared" si="12"/>
        <v>0</v>
      </c>
      <c r="Z54" s="120"/>
      <c r="AA54" s="120">
        <f t="shared" ref="AA54:AB56" si="13">R54-I54</f>
        <v>0</v>
      </c>
      <c r="AB54" s="120">
        <f t="shared" si="13"/>
        <v>0</v>
      </c>
      <c r="AC54" s="126"/>
      <c r="AD54" s="126"/>
    </row>
    <row r="55" spans="1:32" s="125" customFormat="1" ht="20.100000000000001" customHeight="1" x14ac:dyDescent="0.25">
      <c r="A55" s="98"/>
      <c r="B55" s="156">
        <v>3258128</v>
      </c>
      <c r="C55" s="130" t="s">
        <v>72</v>
      </c>
      <c r="D55" s="89" t="s">
        <v>71</v>
      </c>
      <c r="E55" s="207">
        <v>5</v>
      </c>
      <c r="F55" s="84">
        <v>10</v>
      </c>
      <c r="G55" s="84">
        <v>10</v>
      </c>
      <c r="H55" s="153"/>
      <c r="I55" s="153">
        <v>0</v>
      </c>
      <c r="J55" s="153">
        <v>0</v>
      </c>
      <c r="K55" s="154"/>
      <c r="L55" s="158"/>
      <c r="M55" s="157" t="s">
        <v>71</v>
      </c>
      <c r="N55" s="207">
        <v>5</v>
      </c>
      <c r="O55" s="47">
        <v>5</v>
      </c>
      <c r="P55" s="84">
        <v>5</v>
      </c>
      <c r="Q55" s="153"/>
      <c r="R55" s="153">
        <v>0</v>
      </c>
      <c r="S55" s="153">
        <v>0</v>
      </c>
      <c r="T55" s="154"/>
      <c r="U55" s="86"/>
      <c r="V55" s="46"/>
      <c r="W55" s="126"/>
      <c r="X55" s="120">
        <f t="shared" si="12"/>
        <v>-5</v>
      </c>
      <c r="Y55" s="120">
        <f t="shared" si="12"/>
        <v>-5</v>
      </c>
      <c r="Z55" s="120"/>
      <c r="AA55" s="120">
        <f t="shared" si="13"/>
        <v>0</v>
      </c>
      <c r="AB55" s="120">
        <f t="shared" si="13"/>
        <v>0</v>
      </c>
      <c r="AC55" s="126"/>
      <c r="AD55" s="126"/>
    </row>
    <row r="56" spans="1:32" s="125" customFormat="1" ht="20.100000000000001" customHeight="1" x14ac:dyDescent="0.25">
      <c r="A56" s="98"/>
      <c r="B56" s="156">
        <v>3258107</v>
      </c>
      <c r="C56" s="90" t="s">
        <v>73</v>
      </c>
      <c r="D56" s="155"/>
      <c r="E56" s="54"/>
      <c r="F56" s="84">
        <v>25</v>
      </c>
      <c r="G56" s="84">
        <v>25</v>
      </c>
      <c r="H56" s="153"/>
      <c r="I56" s="153">
        <v>0</v>
      </c>
      <c r="J56" s="153">
        <v>0</v>
      </c>
      <c r="K56" s="154"/>
      <c r="L56" s="154"/>
      <c r="M56" s="101"/>
      <c r="N56" s="131" t="s">
        <v>62</v>
      </c>
      <c r="O56" s="47">
        <v>40</v>
      </c>
      <c r="P56" s="84">
        <v>40</v>
      </c>
      <c r="Q56" s="153"/>
      <c r="R56" s="153">
        <v>0</v>
      </c>
      <c r="S56" s="153">
        <v>0</v>
      </c>
      <c r="T56" s="154"/>
      <c r="U56" s="86"/>
      <c r="V56" s="46"/>
      <c r="W56" s="126"/>
      <c r="X56" s="120">
        <f t="shared" si="12"/>
        <v>15</v>
      </c>
      <c r="Y56" s="120">
        <f t="shared" si="12"/>
        <v>15</v>
      </c>
      <c r="Z56" s="120"/>
      <c r="AA56" s="120">
        <f t="shared" si="13"/>
        <v>0</v>
      </c>
      <c r="AB56" s="120">
        <f t="shared" si="13"/>
        <v>0</v>
      </c>
      <c r="AC56" s="126"/>
      <c r="AD56" s="126"/>
    </row>
    <row r="57" spans="1:32" s="125" customFormat="1" ht="20.100000000000001" customHeight="1" x14ac:dyDescent="0.25">
      <c r="A57" s="256" t="s">
        <v>74</v>
      </c>
      <c r="B57" s="257"/>
      <c r="C57" s="258"/>
      <c r="D57" s="152"/>
      <c r="E57" s="152"/>
      <c r="F57" s="255">
        <f>SUM(F12:F56)</f>
        <v>18774.14</v>
      </c>
      <c r="G57" s="214">
        <f>SUM(G12:G56)</f>
        <v>6572.18</v>
      </c>
      <c r="H57" s="150"/>
      <c r="I57" s="214">
        <f>SUM(I12:I56)</f>
        <v>4300.5599999999995</v>
      </c>
      <c r="J57" s="254">
        <f>SUM(J12:J56)</f>
        <v>7901.4</v>
      </c>
      <c r="K57" s="151"/>
      <c r="L57" s="151" t="s">
        <v>75</v>
      </c>
      <c r="M57" s="259"/>
      <c r="N57" s="214"/>
      <c r="O57" s="226">
        <f>SUM(O12:O56)</f>
        <v>18844.14</v>
      </c>
      <c r="P57" s="227">
        <f>SUM(P12:P56)</f>
        <v>6642.18</v>
      </c>
      <c r="Q57" s="214"/>
      <c r="R57" s="214">
        <f>SUM(R12:R56)</f>
        <v>4300.5599999999995</v>
      </c>
      <c r="S57" s="214">
        <f>SUM(S12:S56)</f>
        <v>7901.4</v>
      </c>
      <c r="T57" s="151"/>
      <c r="U57" s="149"/>
      <c r="V57" s="148"/>
      <c r="W57" s="147"/>
      <c r="X57" s="214">
        <f>SUM(X12:X56)</f>
        <v>50</v>
      </c>
      <c r="Y57" s="214">
        <f>SUM(Y12:Y56)</f>
        <v>50</v>
      </c>
      <c r="Z57" s="150"/>
      <c r="AA57" s="214">
        <f>SUM(AA12:AA56)</f>
        <v>0</v>
      </c>
      <c r="AB57" s="214">
        <f>SUM(AB12:AB56)</f>
        <v>0</v>
      </c>
      <c r="AC57" s="147"/>
      <c r="AD57" s="147"/>
      <c r="AF57" s="10"/>
    </row>
    <row r="58" spans="1:32" s="125" customFormat="1" ht="6" customHeight="1" x14ac:dyDescent="0.25">
      <c r="A58" s="237"/>
      <c r="B58" s="223"/>
      <c r="C58" s="224"/>
      <c r="D58" s="146"/>
      <c r="E58" s="146"/>
      <c r="F58" s="215"/>
      <c r="G58" s="215"/>
      <c r="H58" s="58"/>
      <c r="I58" s="215"/>
      <c r="J58" s="215"/>
      <c r="K58" s="145"/>
      <c r="L58" s="145"/>
      <c r="M58" s="240"/>
      <c r="N58" s="215"/>
      <c r="O58" s="215"/>
      <c r="P58" s="215"/>
      <c r="Q58" s="215"/>
      <c r="R58" s="215"/>
      <c r="S58" s="215"/>
      <c r="T58" s="145"/>
      <c r="U58" s="57"/>
      <c r="V58" s="60"/>
      <c r="W58" s="144"/>
      <c r="X58" s="215"/>
      <c r="Y58" s="215"/>
      <c r="Z58" s="58"/>
      <c r="AA58" s="215"/>
      <c r="AB58" s="215"/>
      <c r="AC58" s="144"/>
      <c r="AD58" s="144"/>
    </row>
    <row r="59" spans="1:32" s="125" customFormat="1" ht="16.5" customHeight="1" x14ac:dyDescent="0.25">
      <c r="A59" s="229" t="s">
        <v>3</v>
      </c>
      <c r="B59" s="229" t="s">
        <v>4</v>
      </c>
      <c r="C59" s="216" t="s">
        <v>5</v>
      </c>
      <c r="D59" s="230" t="s">
        <v>6</v>
      </c>
      <c r="E59" s="231"/>
      <c r="F59" s="231"/>
      <c r="G59" s="231"/>
      <c r="H59" s="231"/>
      <c r="I59" s="231"/>
      <c r="J59" s="231"/>
      <c r="K59" s="231"/>
      <c r="L59" s="232"/>
      <c r="M59" s="248" t="s">
        <v>7</v>
      </c>
      <c r="N59" s="231"/>
      <c r="O59" s="231"/>
      <c r="P59" s="231"/>
      <c r="Q59" s="231"/>
      <c r="R59" s="231"/>
      <c r="S59" s="231"/>
      <c r="T59" s="231"/>
      <c r="U59" s="232"/>
      <c r="V59" s="233" t="s">
        <v>8</v>
      </c>
      <c r="W59" s="231"/>
      <c r="X59" s="231"/>
      <c r="Y59" s="231"/>
      <c r="Z59" s="231"/>
      <c r="AA59" s="231"/>
      <c r="AB59" s="231"/>
      <c r="AC59" s="231"/>
      <c r="AD59" s="217"/>
    </row>
    <row r="60" spans="1:32" s="125" customFormat="1" ht="15" customHeight="1" x14ac:dyDescent="0.25">
      <c r="A60" s="221"/>
      <c r="B60" s="221"/>
      <c r="C60" s="221"/>
      <c r="D60" s="234" t="s">
        <v>9</v>
      </c>
      <c r="E60" s="234" t="s">
        <v>10</v>
      </c>
      <c r="F60" s="234" t="s">
        <v>11</v>
      </c>
      <c r="G60" s="231"/>
      <c r="H60" s="231"/>
      <c r="I60" s="231"/>
      <c r="J60" s="231"/>
      <c r="K60" s="231"/>
      <c r="L60" s="217"/>
      <c r="M60" s="238" t="s">
        <v>9</v>
      </c>
      <c r="N60" s="234" t="s">
        <v>10</v>
      </c>
      <c r="O60" s="234" t="s">
        <v>11</v>
      </c>
      <c r="P60" s="231"/>
      <c r="Q60" s="231"/>
      <c r="R60" s="231"/>
      <c r="S60" s="231"/>
      <c r="T60" s="231"/>
      <c r="U60" s="217"/>
      <c r="V60" s="238" t="s">
        <v>9</v>
      </c>
      <c r="W60" s="234" t="s">
        <v>10</v>
      </c>
      <c r="X60" s="234" t="s">
        <v>11</v>
      </c>
      <c r="Y60" s="231"/>
      <c r="Z60" s="231"/>
      <c r="AA60" s="231"/>
      <c r="AB60" s="231"/>
      <c r="AC60" s="231"/>
      <c r="AD60" s="217"/>
    </row>
    <row r="61" spans="1:32" s="125" customFormat="1" ht="15" customHeight="1" x14ac:dyDescent="0.25">
      <c r="A61" s="221"/>
      <c r="B61" s="221"/>
      <c r="C61" s="221"/>
      <c r="D61" s="221"/>
      <c r="E61" s="221"/>
      <c r="F61" s="216" t="s">
        <v>12</v>
      </c>
      <c r="G61" s="225" t="s">
        <v>13</v>
      </c>
      <c r="H61" s="222" t="s">
        <v>14</v>
      </c>
      <c r="I61" s="223"/>
      <c r="J61" s="224"/>
      <c r="K61" s="228" t="s">
        <v>15</v>
      </c>
      <c r="L61" s="218" t="s">
        <v>16</v>
      </c>
      <c r="M61" s="239"/>
      <c r="N61" s="221"/>
      <c r="O61" s="216" t="s">
        <v>12</v>
      </c>
      <c r="P61" s="225" t="s">
        <v>13</v>
      </c>
      <c r="Q61" s="222" t="s">
        <v>14</v>
      </c>
      <c r="R61" s="223"/>
      <c r="S61" s="224"/>
      <c r="T61" s="228" t="s">
        <v>15</v>
      </c>
      <c r="U61" s="235" t="s">
        <v>16</v>
      </c>
      <c r="V61" s="239"/>
      <c r="W61" s="221"/>
      <c r="X61" s="216" t="s">
        <v>12</v>
      </c>
      <c r="Y61" s="225" t="s">
        <v>13</v>
      </c>
      <c r="Z61" s="222" t="s">
        <v>14</v>
      </c>
      <c r="AA61" s="223"/>
      <c r="AB61" s="224"/>
      <c r="AC61" s="228" t="s">
        <v>15</v>
      </c>
      <c r="AD61" s="228" t="s">
        <v>16</v>
      </c>
    </row>
    <row r="62" spans="1:32" s="125" customFormat="1" ht="15.75" customHeight="1" x14ac:dyDescent="0.25">
      <c r="A62" s="221"/>
      <c r="B62" s="221"/>
      <c r="C62" s="221"/>
      <c r="D62" s="221"/>
      <c r="E62" s="221"/>
      <c r="F62" s="221"/>
      <c r="G62" s="221"/>
      <c r="H62" s="216" t="s">
        <v>17</v>
      </c>
      <c r="I62" s="217"/>
      <c r="J62" s="216" t="s">
        <v>18</v>
      </c>
      <c r="K62" s="221"/>
      <c r="L62" s="219"/>
      <c r="M62" s="239"/>
      <c r="N62" s="221"/>
      <c r="O62" s="221"/>
      <c r="P62" s="221"/>
      <c r="Q62" s="216" t="s">
        <v>17</v>
      </c>
      <c r="R62" s="217"/>
      <c r="S62" s="216" t="s">
        <v>18</v>
      </c>
      <c r="T62" s="221"/>
      <c r="U62" s="236"/>
      <c r="V62" s="239"/>
      <c r="W62" s="221"/>
      <c r="X62" s="221"/>
      <c r="Y62" s="221"/>
      <c r="Z62" s="216" t="s">
        <v>17</v>
      </c>
      <c r="AA62" s="217"/>
      <c r="AB62" s="216" t="s">
        <v>18</v>
      </c>
      <c r="AC62" s="221"/>
      <c r="AD62" s="221"/>
    </row>
    <row r="63" spans="1:32" s="125" customFormat="1" ht="39" customHeight="1" x14ac:dyDescent="0.25">
      <c r="A63" s="215"/>
      <c r="B63" s="215"/>
      <c r="C63" s="215"/>
      <c r="D63" s="215"/>
      <c r="E63" s="215"/>
      <c r="F63" s="215"/>
      <c r="G63" s="215"/>
      <c r="H63" s="201" t="s">
        <v>19</v>
      </c>
      <c r="I63" s="201" t="s">
        <v>20</v>
      </c>
      <c r="J63" s="215"/>
      <c r="K63" s="215"/>
      <c r="L63" s="220"/>
      <c r="M63" s="240"/>
      <c r="N63" s="215"/>
      <c r="O63" s="215"/>
      <c r="P63" s="215"/>
      <c r="Q63" s="201" t="s">
        <v>19</v>
      </c>
      <c r="R63" s="201" t="s">
        <v>20</v>
      </c>
      <c r="S63" s="215"/>
      <c r="T63" s="215"/>
      <c r="U63" s="237"/>
      <c r="V63" s="240"/>
      <c r="W63" s="215"/>
      <c r="X63" s="215"/>
      <c r="Y63" s="215"/>
      <c r="Z63" s="201" t="s">
        <v>19</v>
      </c>
      <c r="AA63" s="201" t="s">
        <v>20</v>
      </c>
      <c r="AB63" s="215"/>
      <c r="AC63" s="215"/>
      <c r="AD63" s="215"/>
    </row>
    <row r="64" spans="1:32" s="139" customFormat="1" ht="16.5" customHeight="1" x14ac:dyDescent="0.25">
      <c r="A64" s="140">
        <v>1</v>
      </c>
      <c r="B64" s="140">
        <v>2</v>
      </c>
      <c r="C64" s="140">
        <v>3</v>
      </c>
      <c r="D64" s="140">
        <v>4</v>
      </c>
      <c r="E64" s="140">
        <v>5</v>
      </c>
      <c r="F64" s="143">
        <v>6</v>
      </c>
      <c r="G64" s="143">
        <v>7</v>
      </c>
      <c r="H64" s="143">
        <v>8</v>
      </c>
      <c r="I64" s="140">
        <v>9</v>
      </c>
      <c r="J64" s="140">
        <v>10</v>
      </c>
      <c r="K64" s="140">
        <v>11</v>
      </c>
      <c r="L64" s="142">
        <v>12</v>
      </c>
      <c r="M64" s="141">
        <v>13</v>
      </c>
      <c r="N64" s="140">
        <v>14</v>
      </c>
      <c r="O64" s="140">
        <v>15</v>
      </c>
      <c r="P64" s="140">
        <v>16</v>
      </c>
      <c r="Q64" s="140">
        <v>17</v>
      </c>
      <c r="R64" s="140">
        <v>18</v>
      </c>
      <c r="S64" s="140">
        <v>19</v>
      </c>
      <c r="T64" s="140">
        <v>20</v>
      </c>
      <c r="U64" s="140">
        <v>21</v>
      </c>
      <c r="V64" s="140">
        <v>22</v>
      </c>
      <c r="W64" s="140">
        <v>23</v>
      </c>
      <c r="X64" s="140">
        <v>24</v>
      </c>
      <c r="Y64" s="140">
        <v>25</v>
      </c>
      <c r="Z64" s="140">
        <v>26</v>
      </c>
      <c r="AA64" s="140">
        <v>27</v>
      </c>
      <c r="AB64" s="140">
        <v>28</v>
      </c>
      <c r="AC64" s="140">
        <v>29</v>
      </c>
      <c r="AD64" s="140">
        <v>30</v>
      </c>
    </row>
    <row r="65" spans="1:31" s="125" customFormat="1" ht="20.100000000000001" customHeight="1" x14ac:dyDescent="0.25">
      <c r="A65" s="44" t="s">
        <v>76</v>
      </c>
      <c r="B65" s="43"/>
      <c r="C65" s="43"/>
      <c r="D65" s="138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107"/>
      <c r="AC65" s="107"/>
      <c r="AD65" s="106"/>
    </row>
    <row r="66" spans="1:31" s="125" customFormat="1" ht="20.100000000000001" customHeight="1" x14ac:dyDescent="0.25">
      <c r="A66" s="98">
        <v>6800</v>
      </c>
      <c r="B66" s="264" t="s">
        <v>77</v>
      </c>
      <c r="C66" s="231"/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17"/>
      <c r="AB66" s="107"/>
      <c r="AC66" s="107"/>
      <c r="AD66" s="106"/>
    </row>
    <row r="67" spans="1:31" s="125" customFormat="1" ht="20.100000000000001" customHeight="1" x14ac:dyDescent="0.25">
      <c r="A67" s="98"/>
      <c r="B67" s="97">
        <v>4112101</v>
      </c>
      <c r="C67" s="262" t="s">
        <v>78</v>
      </c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17"/>
      <c r="AB67" s="107"/>
      <c r="AC67" s="107"/>
      <c r="AD67" s="106"/>
    </row>
    <row r="68" spans="1:31" s="118" customFormat="1" ht="53.25" customHeight="1" x14ac:dyDescent="0.25">
      <c r="A68" s="98"/>
      <c r="B68" s="97"/>
      <c r="C68" s="137" t="s">
        <v>79</v>
      </c>
      <c r="D68" s="95" t="s">
        <v>71</v>
      </c>
      <c r="E68" s="213">
        <v>7</v>
      </c>
      <c r="F68" s="120">
        <v>702.5</v>
      </c>
      <c r="G68" s="120">
        <v>702.5</v>
      </c>
      <c r="H68" s="135"/>
      <c r="I68" s="135">
        <v>0</v>
      </c>
      <c r="J68" s="135">
        <v>0</v>
      </c>
      <c r="K68" s="136"/>
      <c r="L68" s="122"/>
      <c r="M68" s="95" t="s">
        <v>71</v>
      </c>
      <c r="N68" s="207">
        <v>10</v>
      </c>
      <c r="O68" s="47">
        <v>702.5</v>
      </c>
      <c r="P68" s="135">
        <v>702.5</v>
      </c>
      <c r="Q68" s="135"/>
      <c r="R68" s="135">
        <v>0</v>
      </c>
      <c r="S68" s="135">
        <v>0</v>
      </c>
      <c r="T68" s="136"/>
      <c r="U68" s="122"/>
      <c r="V68" s="174"/>
      <c r="W68" s="119"/>
      <c r="X68" s="120">
        <f>O68-F68</f>
        <v>0</v>
      </c>
      <c r="Y68" s="120">
        <f>P68-G68</f>
        <v>0</v>
      </c>
      <c r="Z68" s="120"/>
      <c r="AA68" s="120">
        <f>R68-I68</f>
        <v>0</v>
      </c>
      <c r="AB68" s="120">
        <f>S68-J68</f>
        <v>0</v>
      </c>
      <c r="AC68" s="119"/>
      <c r="AD68" s="119"/>
    </row>
    <row r="69" spans="1:31" s="118" customFormat="1" ht="34.5" customHeight="1" x14ac:dyDescent="0.25">
      <c r="A69" s="98"/>
      <c r="B69" s="91"/>
      <c r="C69" s="132" t="s">
        <v>80</v>
      </c>
      <c r="D69" s="95" t="s">
        <v>71</v>
      </c>
      <c r="E69" s="213">
        <v>35</v>
      </c>
      <c r="F69" s="120">
        <v>68.25</v>
      </c>
      <c r="G69" s="120">
        <v>68.25</v>
      </c>
      <c r="H69" s="120"/>
      <c r="I69" s="120">
        <v>0</v>
      </c>
      <c r="J69" s="120">
        <v>0</v>
      </c>
      <c r="K69" s="123"/>
      <c r="L69" s="122"/>
      <c r="M69" s="95" t="s">
        <v>71</v>
      </c>
      <c r="N69" s="207">
        <v>35</v>
      </c>
      <c r="O69" s="47">
        <v>68.25</v>
      </c>
      <c r="P69" s="120">
        <v>68.25</v>
      </c>
      <c r="Q69" s="120"/>
      <c r="R69" s="120">
        <v>0</v>
      </c>
      <c r="S69" s="120">
        <v>0</v>
      </c>
      <c r="T69" s="123"/>
      <c r="U69" s="122"/>
      <c r="V69" s="174"/>
      <c r="W69" s="119"/>
      <c r="X69" s="120">
        <f>O69-F69</f>
        <v>0</v>
      </c>
      <c r="Y69" s="120">
        <f>P69-G69</f>
        <v>0</v>
      </c>
      <c r="Z69" s="120"/>
      <c r="AA69" s="120">
        <f>R69-I69</f>
        <v>0</v>
      </c>
      <c r="AB69" s="120">
        <f>S69-J69</f>
        <v>0</v>
      </c>
      <c r="AC69" s="119"/>
      <c r="AD69" s="119"/>
      <c r="AE69" s="134"/>
    </row>
    <row r="70" spans="1:31" s="125" customFormat="1" ht="20.100000000000001" customHeight="1" x14ac:dyDescent="0.25">
      <c r="A70" s="98"/>
      <c r="B70" s="265">
        <v>4112102</v>
      </c>
      <c r="C70" s="266" t="s">
        <v>81</v>
      </c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  <c r="R70" s="231"/>
      <c r="S70" s="231"/>
      <c r="T70" s="231"/>
      <c r="U70" s="231"/>
      <c r="V70" s="231"/>
      <c r="W70" s="231"/>
      <c r="X70" s="231"/>
      <c r="Y70" s="231"/>
      <c r="Z70" s="231"/>
      <c r="AA70" s="217"/>
      <c r="AB70" s="107"/>
      <c r="AC70" s="107"/>
      <c r="AD70" s="106"/>
    </row>
    <row r="71" spans="1:31" s="125" customFormat="1" ht="20.100000000000001" customHeight="1" x14ac:dyDescent="0.25">
      <c r="A71" s="98"/>
      <c r="B71" s="215"/>
      <c r="C71" s="90" t="s">
        <v>82</v>
      </c>
      <c r="D71" s="95" t="s">
        <v>71</v>
      </c>
      <c r="E71" s="213">
        <v>5</v>
      </c>
      <c r="F71" s="84">
        <v>100</v>
      </c>
      <c r="G71" s="84">
        <v>100</v>
      </c>
      <c r="H71" s="84"/>
      <c r="I71" s="84">
        <v>0</v>
      </c>
      <c r="J71" s="84">
        <v>0</v>
      </c>
      <c r="K71" s="87"/>
      <c r="L71" s="86"/>
      <c r="M71" s="95" t="s">
        <v>71</v>
      </c>
      <c r="N71" s="207">
        <v>6</v>
      </c>
      <c r="O71" s="47">
        <v>100</v>
      </c>
      <c r="P71" s="84">
        <v>100</v>
      </c>
      <c r="Q71" s="84"/>
      <c r="R71" s="84">
        <v>0</v>
      </c>
      <c r="S71" s="84">
        <v>0</v>
      </c>
      <c r="T71" s="87"/>
      <c r="U71" s="86"/>
      <c r="V71" s="83"/>
      <c r="W71" s="126"/>
      <c r="X71" s="120">
        <f>O71-F71</f>
        <v>0</v>
      </c>
      <c r="Y71" s="120">
        <f>P71-G71</f>
        <v>0</v>
      </c>
      <c r="Z71" s="120"/>
      <c r="AA71" s="120">
        <f>R71-I71</f>
        <v>0</v>
      </c>
      <c r="AB71" s="120">
        <f>S71-J71</f>
        <v>0</v>
      </c>
      <c r="AC71" s="126"/>
      <c r="AD71" s="126"/>
    </row>
    <row r="72" spans="1:31" s="125" customFormat="1" ht="20.100000000000001" customHeight="1" x14ac:dyDescent="0.25">
      <c r="A72" s="98"/>
      <c r="B72" s="117">
        <v>4112316</v>
      </c>
      <c r="C72" s="266" t="s">
        <v>83</v>
      </c>
      <c r="D72" s="231"/>
      <c r="E72" s="231"/>
      <c r="F72" s="231"/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31"/>
      <c r="T72" s="231"/>
      <c r="U72" s="231"/>
      <c r="V72" s="231"/>
      <c r="W72" s="231"/>
      <c r="X72" s="231"/>
      <c r="Y72" s="231"/>
      <c r="Z72" s="231"/>
      <c r="AA72" s="217"/>
      <c r="AB72" s="126"/>
      <c r="AC72" s="126"/>
      <c r="AD72" s="126"/>
    </row>
    <row r="73" spans="1:31" s="118" customFormat="1" ht="35.25" customHeight="1" x14ac:dyDescent="0.25">
      <c r="A73" s="98"/>
      <c r="B73" s="114"/>
      <c r="C73" s="132" t="s">
        <v>84</v>
      </c>
      <c r="D73" s="95" t="s">
        <v>71</v>
      </c>
      <c r="E73" s="213">
        <v>7</v>
      </c>
      <c r="F73" s="120">
        <v>8.9700000000000006</v>
      </c>
      <c r="G73" s="120">
        <v>8.9700000000000006</v>
      </c>
      <c r="H73" s="120"/>
      <c r="I73" s="120">
        <v>0</v>
      </c>
      <c r="J73" s="120">
        <v>0</v>
      </c>
      <c r="K73" s="123"/>
      <c r="L73" s="122"/>
      <c r="M73" s="95" t="s">
        <v>71</v>
      </c>
      <c r="N73" s="207">
        <v>7</v>
      </c>
      <c r="O73" s="47">
        <v>8.9700000000000006</v>
      </c>
      <c r="P73" s="120">
        <v>8.9700000000000006</v>
      </c>
      <c r="Q73" s="120"/>
      <c r="R73" s="120">
        <v>0</v>
      </c>
      <c r="S73" s="120">
        <v>0</v>
      </c>
      <c r="T73" s="123"/>
      <c r="U73" s="122"/>
      <c r="V73" s="174"/>
      <c r="W73" s="119"/>
      <c r="X73" s="120">
        <f>O73-F73</f>
        <v>0</v>
      </c>
      <c r="Y73" s="120">
        <f>P73-G73</f>
        <v>0</v>
      </c>
      <c r="Z73" s="120"/>
      <c r="AA73" s="120">
        <f>R73-I73</f>
        <v>0</v>
      </c>
      <c r="AB73" s="120">
        <f>S73-J73</f>
        <v>0</v>
      </c>
      <c r="AC73" s="119"/>
      <c r="AD73" s="119"/>
    </row>
    <row r="74" spans="1:31" s="118" customFormat="1" ht="36" customHeight="1" x14ac:dyDescent="0.25">
      <c r="A74" s="98"/>
      <c r="B74" s="133"/>
      <c r="C74" s="132" t="s">
        <v>85</v>
      </c>
      <c r="D74" s="95" t="s">
        <v>71</v>
      </c>
      <c r="E74" s="213">
        <v>7</v>
      </c>
      <c r="F74" s="120">
        <v>5</v>
      </c>
      <c r="G74" s="120">
        <v>5</v>
      </c>
      <c r="H74" s="120"/>
      <c r="I74" s="120">
        <v>0</v>
      </c>
      <c r="J74" s="120">
        <v>0</v>
      </c>
      <c r="K74" s="123"/>
      <c r="L74" s="122"/>
      <c r="M74" s="95" t="s">
        <v>71</v>
      </c>
      <c r="N74" s="207">
        <v>7</v>
      </c>
      <c r="O74" s="47">
        <v>5</v>
      </c>
      <c r="P74" s="120">
        <v>5</v>
      </c>
      <c r="Q74" s="120"/>
      <c r="R74" s="120">
        <v>0</v>
      </c>
      <c r="S74" s="120">
        <v>0</v>
      </c>
      <c r="T74" s="123"/>
      <c r="U74" s="122"/>
      <c r="V74" s="174"/>
      <c r="W74" s="119"/>
      <c r="X74" s="120">
        <f>O74-F74</f>
        <v>0</v>
      </c>
      <c r="Y74" s="120">
        <f>P74-G74</f>
        <v>0</v>
      </c>
      <c r="Z74" s="120"/>
      <c r="AA74" s="120">
        <f>R74-I74</f>
        <v>0</v>
      </c>
      <c r="AB74" s="120">
        <f>S74-J74</f>
        <v>0</v>
      </c>
      <c r="AC74" s="119"/>
      <c r="AD74" s="119"/>
    </row>
    <row r="75" spans="1:31" s="125" customFormat="1" ht="20.100000000000001" customHeight="1" x14ac:dyDescent="0.25">
      <c r="A75" s="98"/>
      <c r="B75" s="117">
        <v>4112304</v>
      </c>
      <c r="C75" s="267" t="s">
        <v>68</v>
      </c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  <c r="R75" s="231"/>
      <c r="S75" s="231"/>
      <c r="T75" s="231"/>
      <c r="U75" s="231"/>
      <c r="V75" s="231"/>
      <c r="W75" s="231"/>
      <c r="X75" s="231"/>
      <c r="Y75" s="231"/>
      <c r="Z75" s="231"/>
      <c r="AA75" s="217"/>
      <c r="AB75" s="107"/>
      <c r="AC75" s="107"/>
      <c r="AD75" s="106"/>
    </row>
    <row r="76" spans="1:31" s="118" customFormat="1" ht="35.25" customHeight="1" x14ac:dyDescent="0.25">
      <c r="A76" s="98"/>
      <c r="B76" s="114"/>
      <c r="C76" s="132" t="s">
        <v>86</v>
      </c>
      <c r="D76" s="95" t="s">
        <v>71</v>
      </c>
      <c r="E76" s="213">
        <v>17</v>
      </c>
      <c r="F76" s="120">
        <v>20.5</v>
      </c>
      <c r="G76" s="120">
        <v>20.5</v>
      </c>
      <c r="H76" s="120"/>
      <c r="I76" s="120">
        <v>0</v>
      </c>
      <c r="J76" s="120">
        <v>0</v>
      </c>
      <c r="K76" s="123"/>
      <c r="L76" s="122"/>
      <c r="M76" s="95" t="s">
        <v>71</v>
      </c>
      <c r="N76" s="207">
        <v>17</v>
      </c>
      <c r="O76" s="47">
        <v>20.5</v>
      </c>
      <c r="P76" s="120">
        <v>20.5</v>
      </c>
      <c r="Q76" s="120"/>
      <c r="R76" s="120">
        <v>0</v>
      </c>
      <c r="S76" s="120">
        <v>0</v>
      </c>
      <c r="T76" s="123"/>
      <c r="U76" s="122"/>
      <c r="V76" s="174"/>
      <c r="W76" s="119"/>
      <c r="X76" s="120">
        <f t="shared" ref="X76:Y78" si="14">O76-F76</f>
        <v>0</v>
      </c>
      <c r="Y76" s="120">
        <f t="shared" si="14"/>
        <v>0</v>
      </c>
      <c r="Z76" s="120"/>
      <c r="AA76" s="120">
        <f t="shared" ref="AA76:AB78" si="15">R76-I76</f>
        <v>0</v>
      </c>
      <c r="AB76" s="120">
        <f t="shared" si="15"/>
        <v>0</v>
      </c>
      <c r="AC76" s="119"/>
      <c r="AD76" s="119"/>
    </row>
    <row r="77" spans="1:31" s="118" customFormat="1" ht="35.25" customHeight="1" x14ac:dyDescent="0.25">
      <c r="A77" s="98"/>
      <c r="B77" s="114"/>
      <c r="C77" s="132" t="s">
        <v>87</v>
      </c>
      <c r="D77" s="95" t="s">
        <v>71</v>
      </c>
      <c r="E77" s="213">
        <v>6</v>
      </c>
      <c r="F77" s="120">
        <v>6</v>
      </c>
      <c r="G77" s="120">
        <v>6</v>
      </c>
      <c r="H77" s="120"/>
      <c r="I77" s="120">
        <v>0</v>
      </c>
      <c r="J77" s="120">
        <v>0</v>
      </c>
      <c r="K77" s="123"/>
      <c r="L77" s="122"/>
      <c r="M77" s="95" t="s">
        <v>71</v>
      </c>
      <c r="N77" s="207">
        <v>6</v>
      </c>
      <c r="O77" s="47">
        <v>6</v>
      </c>
      <c r="P77" s="120">
        <v>6</v>
      </c>
      <c r="Q77" s="120"/>
      <c r="R77" s="120">
        <v>0</v>
      </c>
      <c r="S77" s="120">
        <v>0</v>
      </c>
      <c r="T77" s="123"/>
      <c r="U77" s="122"/>
      <c r="V77" s="174"/>
      <c r="W77" s="119"/>
      <c r="X77" s="120">
        <f t="shared" si="14"/>
        <v>0</v>
      </c>
      <c r="Y77" s="120">
        <f t="shared" si="14"/>
        <v>0</v>
      </c>
      <c r="Z77" s="120"/>
      <c r="AA77" s="120">
        <f t="shared" si="15"/>
        <v>0</v>
      </c>
      <c r="AB77" s="120">
        <f t="shared" si="15"/>
        <v>0</v>
      </c>
      <c r="AC77" s="119"/>
      <c r="AD77" s="119"/>
    </row>
    <row r="78" spans="1:31" s="118" customFormat="1" ht="18" customHeight="1" x14ac:dyDescent="0.25">
      <c r="A78" s="98"/>
      <c r="B78" s="133"/>
      <c r="C78" s="132" t="s">
        <v>88</v>
      </c>
      <c r="D78" s="95"/>
      <c r="E78" s="213"/>
      <c r="F78" s="120">
        <v>50</v>
      </c>
      <c r="G78" s="120">
        <v>50</v>
      </c>
      <c r="H78" s="120"/>
      <c r="I78" s="120">
        <v>0</v>
      </c>
      <c r="J78" s="120">
        <v>0</v>
      </c>
      <c r="K78" s="123"/>
      <c r="L78" s="122"/>
      <c r="M78" s="95"/>
      <c r="N78" s="207" t="s">
        <v>62</v>
      </c>
      <c r="O78" s="47">
        <v>50</v>
      </c>
      <c r="P78" s="120">
        <v>50</v>
      </c>
      <c r="Q78" s="120"/>
      <c r="R78" s="120">
        <v>0</v>
      </c>
      <c r="S78" s="120">
        <v>0</v>
      </c>
      <c r="T78" s="123"/>
      <c r="U78" s="122"/>
      <c r="V78" s="174"/>
      <c r="W78" s="119"/>
      <c r="X78" s="120">
        <f t="shared" si="14"/>
        <v>0</v>
      </c>
      <c r="Y78" s="120">
        <f t="shared" si="14"/>
        <v>0</v>
      </c>
      <c r="Z78" s="120"/>
      <c r="AA78" s="120">
        <f t="shared" si="15"/>
        <v>0</v>
      </c>
      <c r="AB78" s="120">
        <f t="shared" si="15"/>
        <v>0</v>
      </c>
      <c r="AC78" s="119"/>
      <c r="AD78" s="119"/>
    </row>
    <row r="79" spans="1:31" s="125" customFormat="1" ht="20.100000000000001" customHeight="1" x14ac:dyDescent="0.25">
      <c r="A79" s="98"/>
      <c r="B79" s="117">
        <v>4112202</v>
      </c>
      <c r="C79" s="262" t="s">
        <v>89</v>
      </c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  <c r="R79" s="231"/>
      <c r="S79" s="231"/>
      <c r="T79" s="231"/>
      <c r="U79" s="231"/>
      <c r="V79" s="231"/>
      <c r="W79" s="231"/>
      <c r="X79" s="231"/>
      <c r="Y79" s="231"/>
      <c r="Z79" s="231"/>
      <c r="AA79" s="217"/>
      <c r="AB79" s="107"/>
      <c r="AC79" s="107"/>
      <c r="AD79" s="106"/>
    </row>
    <row r="80" spans="1:31" s="118" customFormat="1" ht="67.5" customHeight="1" x14ac:dyDescent="0.25">
      <c r="A80" s="98"/>
      <c r="B80" s="114"/>
      <c r="C80" s="132" t="s">
        <v>90</v>
      </c>
      <c r="D80" s="95" t="s">
        <v>71</v>
      </c>
      <c r="E80" s="213">
        <v>30</v>
      </c>
      <c r="F80" s="120">
        <v>19.5</v>
      </c>
      <c r="G80" s="120">
        <v>19.5</v>
      </c>
      <c r="H80" s="120"/>
      <c r="I80" s="120">
        <v>0</v>
      </c>
      <c r="J80" s="120">
        <v>0</v>
      </c>
      <c r="K80" s="123"/>
      <c r="L80" s="122"/>
      <c r="M80" s="95" t="s">
        <v>71</v>
      </c>
      <c r="N80" s="207">
        <v>30</v>
      </c>
      <c r="O80" s="47">
        <v>19.5</v>
      </c>
      <c r="P80" s="120">
        <v>19.5</v>
      </c>
      <c r="Q80" s="120"/>
      <c r="R80" s="120">
        <v>0</v>
      </c>
      <c r="S80" s="120">
        <v>0</v>
      </c>
      <c r="T80" s="123"/>
      <c r="U80" s="122"/>
      <c r="V80" s="174"/>
      <c r="W80" s="119"/>
      <c r="X80" s="120">
        <f t="shared" ref="X80:Y85" si="16">O80-F80</f>
        <v>0</v>
      </c>
      <c r="Y80" s="120">
        <f t="shared" si="16"/>
        <v>0</v>
      </c>
      <c r="Z80" s="120"/>
      <c r="AA80" s="120">
        <f t="shared" ref="AA80:AB85" si="17">R80-I80</f>
        <v>0</v>
      </c>
      <c r="AB80" s="120">
        <f t="shared" si="17"/>
        <v>0</v>
      </c>
      <c r="AC80" s="119"/>
      <c r="AD80" s="119"/>
    </row>
    <row r="81" spans="1:42" s="118" customFormat="1" ht="36" customHeight="1" x14ac:dyDescent="0.25">
      <c r="A81" s="98"/>
      <c r="B81" s="114"/>
      <c r="C81" s="132" t="s">
        <v>91</v>
      </c>
      <c r="D81" s="95" t="s">
        <v>71</v>
      </c>
      <c r="E81" s="213">
        <v>11</v>
      </c>
      <c r="F81" s="120">
        <v>13.75</v>
      </c>
      <c r="G81" s="120">
        <v>13.75</v>
      </c>
      <c r="H81" s="120"/>
      <c r="I81" s="120">
        <v>0</v>
      </c>
      <c r="J81" s="120">
        <v>0</v>
      </c>
      <c r="K81" s="123"/>
      <c r="L81" s="122"/>
      <c r="M81" s="95" t="s">
        <v>71</v>
      </c>
      <c r="N81" s="207">
        <v>11</v>
      </c>
      <c r="O81" s="47">
        <v>13.75</v>
      </c>
      <c r="P81" s="120">
        <v>13.75</v>
      </c>
      <c r="Q81" s="120"/>
      <c r="R81" s="120">
        <v>0</v>
      </c>
      <c r="S81" s="120">
        <v>0</v>
      </c>
      <c r="T81" s="123"/>
      <c r="U81" s="122"/>
      <c r="V81" s="174"/>
      <c r="W81" s="119"/>
      <c r="X81" s="120">
        <f t="shared" si="16"/>
        <v>0</v>
      </c>
      <c r="Y81" s="120">
        <f t="shared" si="16"/>
        <v>0</v>
      </c>
      <c r="Z81" s="120"/>
      <c r="AA81" s="120">
        <f t="shared" si="17"/>
        <v>0</v>
      </c>
      <c r="AB81" s="120">
        <f t="shared" si="17"/>
        <v>0</v>
      </c>
      <c r="AC81" s="119"/>
      <c r="AD81" s="119"/>
    </row>
    <row r="82" spans="1:42" s="125" customFormat="1" ht="20.100000000000001" customHeight="1" x14ac:dyDescent="0.25">
      <c r="A82" s="98"/>
      <c r="B82" s="114"/>
      <c r="C82" s="132" t="s">
        <v>92</v>
      </c>
      <c r="D82" s="95" t="s">
        <v>71</v>
      </c>
      <c r="E82" s="213">
        <v>1</v>
      </c>
      <c r="F82" s="84">
        <v>1.5</v>
      </c>
      <c r="G82" s="84">
        <v>1.5</v>
      </c>
      <c r="H82" s="84"/>
      <c r="I82" s="84">
        <v>0</v>
      </c>
      <c r="J82" s="84">
        <v>0</v>
      </c>
      <c r="K82" s="87"/>
      <c r="L82" s="86"/>
      <c r="M82" s="95" t="s">
        <v>71</v>
      </c>
      <c r="N82" s="207">
        <v>2</v>
      </c>
      <c r="O82" s="47">
        <v>1.5</v>
      </c>
      <c r="P82" s="84">
        <v>1.5</v>
      </c>
      <c r="Q82" s="84"/>
      <c r="R82" s="84">
        <v>0</v>
      </c>
      <c r="S82" s="84">
        <v>0</v>
      </c>
      <c r="T82" s="87"/>
      <c r="U82" s="86"/>
      <c r="V82" s="83"/>
      <c r="W82" s="126"/>
      <c r="X82" s="120">
        <f t="shared" si="16"/>
        <v>0</v>
      </c>
      <c r="Y82" s="120">
        <f t="shared" si="16"/>
        <v>0</v>
      </c>
      <c r="Z82" s="120"/>
      <c r="AA82" s="120">
        <f t="shared" si="17"/>
        <v>0</v>
      </c>
      <c r="AB82" s="120">
        <f t="shared" si="17"/>
        <v>0</v>
      </c>
      <c r="AC82" s="126"/>
      <c r="AD82" s="126"/>
    </row>
    <row r="83" spans="1:42" s="118" customFormat="1" ht="34.5" customHeight="1" x14ac:dyDescent="0.25">
      <c r="A83" s="98"/>
      <c r="B83" s="133"/>
      <c r="C83" s="132" t="s">
        <v>93</v>
      </c>
      <c r="D83" s="95" t="s">
        <v>71</v>
      </c>
      <c r="E83" s="213">
        <v>7</v>
      </c>
      <c r="F83" s="120">
        <v>5.25</v>
      </c>
      <c r="G83" s="120">
        <v>5.25</v>
      </c>
      <c r="H83" s="120"/>
      <c r="I83" s="120">
        <v>0</v>
      </c>
      <c r="J83" s="120">
        <v>0</v>
      </c>
      <c r="K83" s="123"/>
      <c r="L83" s="122"/>
      <c r="M83" s="95" t="s">
        <v>71</v>
      </c>
      <c r="N83" s="207">
        <v>11</v>
      </c>
      <c r="O83" s="47">
        <v>5.25</v>
      </c>
      <c r="P83" s="120">
        <v>5.25</v>
      </c>
      <c r="Q83" s="120"/>
      <c r="R83" s="120">
        <v>0</v>
      </c>
      <c r="S83" s="120">
        <v>0</v>
      </c>
      <c r="T83" s="123"/>
      <c r="U83" s="122"/>
      <c r="V83" s="174"/>
      <c r="W83" s="119"/>
      <c r="X83" s="120">
        <f t="shared" si="16"/>
        <v>0</v>
      </c>
      <c r="Y83" s="120">
        <f t="shared" si="16"/>
        <v>0</v>
      </c>
      <c r="Z83" s="120"/>
      <c r="AA83" s="120">
        <f t="shared" si="17"/>
        <v>0</v>
      </c>
      <c r="AB83" s="120">
        <f t="shared" si="17"/>
        <v>0</v>
      </c>
      <c r="AC83" s="119"/>
      <c r="AD83" s="119"/>
    </row>
    <row r="84" spans="1:42" s="125" customFormat="1" ht="20.100000000000001" customHeight="1" x14ac:dyDescent="0.25">
      <c r="A84" s="98"/>
      <c r="B84" s="117">
        <v>4112314</v>
      </c>
      <c r="C84" s="130" t="s">
        <v>63</v>
      </c>
      <c r="D84" s="129"/>
      <c r="E84" s="128" t="s">
        <v>62</v>
      </c>
      <c r="F84" s="84">
        <v>50</v>
      </c>
      <c r="G84" s="84">
        <v>50</v>
      </c>
      <c r="H84" s="84"/>
      <c r="I84" s="84">
        <v>0</v>
      </c>
      <c r="J84" s="84">
        <v>0</v>
      </c>
      <c r="K84" s="87"/>
      <c r="L84" s="86"/>
      <c r="M84" s="101"/>
      <c r="N84" s="131" t="s">
        <v>62</v>
      </c>
      <c r="O84" s="47">
        <v>50</v>
      </c>
      <c r="P84" s="84">
        <v>50</v>
      </c>
      <c r="Q84" s="84"/>
      <c r="R84" s="84">
        <v>0</v>
      </c>
      <c r="S84" s="84">
        <v>0</v>
      </c>
      <c r="T84" s="87"/>
      <c r="U84" s="86"/>
      <c r="V84" s="83"/>
      <c r="W84" s="126"/>
      <c r="X84" s="120">
        <f t="shared" si="16"/>
        <v>0</v>
      </c>
      <c r="Y84" s="120">
        <f t="shared" si="16"/>
        <v>0</v>
      </c>
      <c r="Z84" s="120"/>
      <c r="AA84" s="120">
        <f t="shared" si="17"/>
        <v>0</v>
      </c>
      <c r="AB84" s="120">
        <f t="shared" si="17"/>
        <v>0</v>
      </c>
      <c r="AC84" s="126"/>
      <c r="AD84" s="126"/>
    </row>
    <row r="85" spans="1:42" s="125" customFormat="1" ht="20.100000000000001" customHeight="1" x14ac:dyDescent="0.25">
      <c r="A85" s="92"/>
      <c r="B85" s="117">
        <v>4112303</v>
      </c>
      <c r="C85" s="130" t="s">
        <v>94</v>
      </c>
      <c r="D85" s="129"/>
      <c r="E85" s="128"/>
      <c r="F85" s="84">
        <v>15</v>
      </c>
      <c r="G85" s="84">
        <v>15</v>
      </c>
      <c r="H85" s="84"/>
      <c r="I85" s="84">
        <v>0</v>
      </c>
      <c r="J85" s="84">
        <v>0</v>
      </c>
      <c r="K85" s="87"/>
      <c r="L85" s="86"/>
      <c r="M85" s="95" t="s">
        <v>71</v>
      </c>
      <c r="N85" s="127">
        <v>15</v>
      </c>
      <c r="O85" s="47">
        <v>15</v>
      </c>
      <c r="P85" s="84">
        <v>15</v>
      </c>
      <c r="Q85" s="84"/>
      <c r="R85" s="84">
        <v>0</v>
      </c>
      <c r="S85" s="84">
        <v>0</v>
      </c>
      <c r="T85" s="87"/>
      <c r="U85" s="86"/>
      <c r="V85" s="83"/>
      <c r="W85" s="126"/>
      <c r="X85" s="120">
        <f t="shared" si="16"/>
        <v>0</v>
      </c>
      <c r="Y85" s="120">
        <f t="shared" si="16"/>
        <v>0</v>
      </c>
      <c r="Z85" s="120"/>
      <c r="AA85" s="120">
        <f t="shared" si="17"/>
        <v>0</v>
      </c>
      <c r="AB85" s="120">
        <f t="shared" si="17"/>
        <v>0</v>
      </c>
      <c r="AC85" s="126"/>
      <c r="AD85" s="126"/>
      <c r="AH85" s="126"/>
      <c r="AI85" s="126" t="s">
        <v>95</v>
      </c>
      <c r="AJ85" s="126"/>
      <c r="AK85" s="126"/>
      <c r="AL85" s="126"/>
      <c r="AM85" s="126" t="s">
        <v>96</v>
      </c>
      <c r="AN85" s="126"/>
      <c r="AO85" s="125" t="s">
        <v>97</v>
      </c>
    </row>
    <row r="86" spans="1:42" s="125" customFormat="1" ht="23.25" customHeight="1" x14ac:dyDescent="0.25">
      <c r="A86" s="250">
        <v>6900</v>
      </c>
      <c r="B86" s="117"/>
      <c r="C86" s="262" t="s">
        <v>98</v>
      </c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  <c r="R86" s="231"/>
      <c r="S86" s="231"/>
      <c r="T86" s="231"/>
      <c r="U86" s="231"/>
      <c r="V86" s="231"/>
      <c r="W86" s="231"/>
      <c r="X86" s="231"/>
      <c r="Y86" s="231"/>
      <c r="Z86" s="231"/>
      <c r="AA86" s="217"/>
      <c r="AB86" s="107"/>
      <c r="AC86" s="107"/>
      <c r="AD86" s="106"/>
      <c r="AG86" s="118"/>
      <c r="AH86" s="119"/>
      <c r="AI86" s="119"/>
      <c r="AJ86" s="119"/>
      <c r="AK86" s="119"/>
      <c r="AL86" s="119"/>
      <c r="AM86" s="119"/>
      <c r="AN86" s="119"/>
      <c r="AO86" s="118"/>
      <c r="AP86" s="118"/>
    </row>
    <row r="87" spans="1:42" s="118" customFormat="1" ht="20.100000000000001" customHeight="1" x14ac:dyDescent="0.25">
      <c r="A87" s="215"/>
      <c r="B87" s="117">
        <v>4141101</v>
      </c>
      <c r="C87" s="90" t="s">
        <v>99</v>
      </c>
      <c r="D87" s="89" t="s">
        <v>100</v>
      </c>
      <c r="E87" s="207" t="s">
        <v>101</v>
      </c>
      <c r="F87" s="45">
        <v>24000</v>
      </c>
      <c r="G87" s="120">
        <v>24000</v>
      </c>
      <c r="H87" s="120"/>
      <c r="I87" s="120">
        <v>0</v>
      </c>
      <c r="J87" s="120">
        <v>0</v>
      </c>
      <c r="K87" s="123"/>
      <c r="L87" s="122"/>
      <c r="M87" s="171" t="s">
        <v>100</v>
      </c>
      <c r="N87" s="121">
        <v>470</v>
      </c>
      <c r="O87" s="47">
        <v>24000</v>
      </c>
      <c r="P87" s="120">
        <v>24000</v>
      </c>
      <c r="Q87" s="120"/>
      <c r="R87" s="120">
        <v>0</v>
      </c>
      <c r="S87" s="120">
        <v>0</v>
      </c>
      <c r="T87" s="123"/>
      <c r="U87" s="122"/>
      <c r="V87" s="174"/>
      <c r="W87" s="119"/>
      <c r="X87" s="120">
        <f>O87-F87</f>
        <v>0</v>
      </c>
      <c r="Y87" s="120">
        <f>P87-G87</f>
        <v>0</v>
      </c>
      <c r="Z87" s="120"/>
      <c r="AA87" s="120">
        <f>R87-I87</f>
        <v>0</v>
      </c>
      <c r="AB87" s="120">
        <f>S87-J87</f>
        <v>0</v>
      </c>
      <c r="AC87" s="119"/>
      <c r="AD87" s="119"/>
      <c r="AG87" s="125"/>
      <c r="AH87" s="93" t="e">
        <f>#REF!</f>
        <v>#REF!</v>
      </c>
      <c r="AI87" s="93" t="e">
        <f>#REF!</f>
        <v>#REF!</v>
      </c>
      <c r="AJ87" s="93" t="e">
        <f>AI87+AH87</f>
        <v>#REF!</v>
      </c>
      <c r="AK87" s="126"/>
      <c r="AL87" s="126">
        <v>50</v>
      </c>
      <c r="AM87" s="84">
        <v>371</v>
      </c>
      <c r="AN87" s="93">
        <f>AM87+AL87</f>
        <v>421</v>
      </c>
      <c r="AO87" s="10" t="e">
        <f>AN87-AJ87</f>
        <v>#REF!</v>
      </c>
      <c r="AP87" s="125"/>
    </row>
    <row r="88" spans="1:42" s="125" customFormat="1" ht="20.100000000000001" customHeight="1" x14ac:dyDescent="0.25">
      <c r="A88" s="124">
        <v>7000</v>
      </c>
      <c r="B88" s="210"/>
      <c r="C88" s="262" t="s">
        <v>102</v>
      </c>
      <c r="D88" s="231"/>
      <c r="E88" s="231"/>
      <c r="F88" s="231"/>
      <c r="G88" s="231"/>
      <c r="H88" s="231"/>
      <c r="I88" s="231"/>
      <c r="J88" s="231"/>
      <c r="K88" s="231"/>
      <c r="L88" s="231"/>
      <c r="M88" s="231"/>
      <c r="N88" s="231"/>
      <c r="O88" s="231"/>
      <c r="P88" s="231"/>
      <c r="Q88" s="231"/>
      <c r="R88" s="231"/>
      <c r="S88" s="231"/>
      <c r="T88" s="231"/>
      <c r="U88" s="231"/>
      <c r="V88" s="231"/>
      <c r="W88" s="231"/>
      <c r="X88" s="231"/>
      <c r="Y88" s="231"/>
      <c r="Z88" s="231"/>
      <c r="AA88" s="217"/>
      <c r="AB88" s="107"/>
      <c r="AC88" s="107"/>
      <c r="AD88" s="106"/>
      <c r="AH88" s="126"/>
      <c r="AI88" s="126"/>
      <c r="AJ88" s="126"/>
      <c r="AK88" s="126"/>
      <c r="AL88" s="126"/>
      <c r="AM88" s="126"/>
      <c r="AN88" s="126"/>
    </row>
    <row r="89" spans="1:42" s="125" customFormat="1" ht="15" customHeight="1" x14ac:dyDescent="0.25">
      <c r="A89" s="98"/>
      <c r="B89" s="117">
        <v>4111306</v>
      </c>
      <c r="C89" s="111" t="s">
        <v>103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16"/>
      <c r="W89" s="116"/>
      <c r="X89" s="116"/>
      <c r="Y89" s="116"/>
      <c r="Z89" s="116"/>
      <c r="AA89" s="116"/>
      <c r="AB89" s="107"/>
      <c r="AC89" s="107"/>
      <c r="AD89" s="106"/>
      <c r="AG89" s="99" t="e">
        <f>P90/U90</f>
        <v>#DIV/0!</v>
      </c>
      <c r="AH89" s="84">
        <v>46.5</v>
      </c>
      <c r="AI89" s="84">
        <v>895.5</v>
      </c>
      <c r="AJ89" s="93">
        <f>AI89+AH89</f>
        <v>942</v>
      </c>
      <c r="AK89" s="126"/>
      <c r="AL89" s="126">
        <v>161</v>
      </c>
      <c r="AM89" s="94">
        <v>1182</v>
      </c>
      <c r="AN89" s="93">
        <f>AM89+AL89</f>
        <v>1343</v>
      </c>
      <c r="AO89" s="10">
        <f>AN89-AJ89</f>
        <v>401</v>
      </c>
    </row>
    <row r="90" spans="1:42" s="125" customFormat="1" ht="18.75" customHeight="1" x14ac:dyDescent="0.25">
      <c r="A90" s="98"/>
      <c r="B90" s="114"/>
      <c r="C90" s="90" t="s">
        <v>104</v>
      </c>
      <c r="D90" s="95" t="s">
        <v>71</v>
      </c>
      <c r="E90" s="89"/>
      <c r="F90" s="84">
        <v>1261</v>
      </c>
      <c r="G90" s="84">
        <v>151.32</v>
      </c>
      <c r="H90" s="84"/>
      <c r="I90" s="84">
        <v>1109.68</v>
      </c>
      <c r="J90" s="84">
        <v>0</v>
      </c>
      <c r="K90" s="87"/>
      <c r="L90" s="86"/>
      <c r="M90" s="95" t="s">
        <v>71</v>
      </c>
      <c r="N90" s="115">
        <v>131</v>
      </c>
      <c r="O90" s="85">
        <v>1261</v>
      </c>
      <c r="P90" s="94">
        <v>151.32</v>
      </c>
      <c r="Q90" s="84"/>
      <c r="R90" s="94">
        <v>1109.68</v>
      </c>
      <c r="S90" s="84">
        <v>0</v>
      </c>
      <c r="T90" s="87"/>
      <c r="U90" s="86"/>
      <c r="V90" s="83"/>
      <c r="W90" s="126"/>
      <c r="X90" s="120">
        <f>O90-F90</f>
        <v>0</v>
      </c>
      <c r="Y90" s="120">
        <f>P90-G90</f>
        <v>0</v>
      </c>
      <c r="Z90" s="120"/>
      <c r="AA90" s="120">
        <f>R90-I90</f>
        <v>0</v>
      </c>
      <c r="AB90" s="120">
        <f>S90-J90</f>
        <v>0</v>
      </c>
      <c r="AC90" s="126"/>
      <c r="AD90" s="126"/>
      <c r="AH90" s="126"/>
      <c r="AI90" s="126"/>
      <c r="AJ90" s="126"/>
      <c r="AK90" s="126"/>
      <c r="AL90" s="126"/>
      <c r="AM90" s="126"/>
      <c r="AN90" s="126"/>
    </row>
    <row r="91" spans="1:42" s="125" customFormat="1" ht="15" customHeight="1" x14ac:dyDescent="0.25">
      <c r="A91" s="98"/>
      <c r="B91" s="117">
        <v>4111307</v>
      </c>
      <c r="C91" s="111" t="s">
        <v>69</v>
      </c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16"/>
      <c r="W91" s="116"/>
      <c r="X91" s="116"/>
      <c r="Y91" s="116"/>
      <c r="Z91" s="116"/>
      <c r="AA91" s="116"/>
      <c r="AB91" s="107"/>
      <c r="AC91" s="107"/>
      <c r="AD91" s="106"/>
      <c r="AG91" s="99" t="e">
        <f>P92/U92</f>
        <v>#DIV/0!</v>
      </c>
      <c r="AH91" s="84">
        <v>46.5</v>
      </c>
      <c r="AI91" s="84">
        <v>895.5</v>
      </c>
      <c r="AJ91" s="93">
        <f>AI91+AH91</f>
        <v>942</v>
      </c>
      <c r="AK91" s="126"/>
      <c r="AL91" s="126">
        <v>161</v>
      </c>
      <c r="AM91" s="94">
        <v>1182</v>
      </c>
      <c r="AN91" s="93">
        <f>AM91+AL91</f>
        <v>1343</v>
      </c>
      <c r="AO91" s="10">
        <f>AN91-AJ91</f>
        <v>401</v>
      </c>
    </row>
    <row r="92" spans="1:42" s="125" customFormat="1" ht="24" customHeight="1" x14ac:dyDescent="0.25">
      <c r="A92" s="98"/>
      <c r="B92" s="114"/>
      <c r="C92" s="90" t="s">
        <v>105</v>
      </c>
      <c r="D92" s="95" t="s">
        <v>71</v>
      </c>
      <c r="E92" s="115">
        <v>5</v>
      </c>
      <c r="F92" s="84">
        <v>1515</v>
      </c>
      <c r="G92" s="84">
        <v>181.8</v>
      </c>
      <c r="H92" s="84"/>
      <c r="I92" s="84">
        <v>1333.2</v>
      </c>
      <c r="J92" s="84">
        <v>0</v>
      </c>
      <c r="K92" s="87"/>
      <c r="L92" s="86"/>
      <c r="M92" s="95" t="s">
        <v>71</v>
      </c>
      <c r="N92" s="115" t="s">
        <v>106</v>
      </c>
      <c r="O92" s="47">
        <v>1515</v>
      </c>
      <c r="P92" s="94">
        <v>181.8</v>
      </c>
      <c r="Q92" s="84"/>
      <c r="R92" s="94">
        <v>1333.2</v>
      </c>
      <c r="S92" s="84">
        <v>0</v>
      </c>
      <c r="T92" s="87"/>
      <c r="U92" s="86"/>
      <c r="V92" s="83"/>
      <c r="W92" s="126"/>
      <c r="X92" s="120">
        <f t="shared" ref="X92:Y94" si="18">O92-F92</f>
        <v>0</v>
      </c>
      <c r="Y92" s="120">
        <f t="shared" si="18"/>
        <v>0</v>
      </c>
      <c r="Z92" s="120"/>
      <c r="AA92" s="120">
        <f t="shared" ref="AA92:AB94" si="19">R92-I92</f>
        <v>0</v>
      </c>
      <c r="AB92" s="120">
        <f t="shared" si="19"/>
        <v>0</v>
      </c>
      <c r="AC92" s="126"/>
      <c r="AD92" s="126"/>
      <c r="AG92" s="99" t="e">
        <f>P93/U93</f>
        <v>#DIV/0!</v>
      </c>
      <c r="AH92" s="84">
        <v>978.5</v>
      </c>
      <c r="AI92" s="84">
        <v>18871.5</v>
      </c>
      <c r="AJ92" s="93">
        <f>AI92+AH92</f>
        <v>19850</v>
      </c>
      <c r="AK92" s="126"/>
      <c r="AL92" s="126">
        <v>3398</v>
      </c>
      <c r="AM92" s="94">
        <v>24917</v>
      </c>
      <c r="AN92" s="93">
        <f>AM92+AL92</f>
        <v>28315</v>
      </c>
      <c r="AO92" s="10">
        <f>AN92-AJ92</f>
        <v>8465</v>
      </c>
    </row>
    <row r="93" spans="1:42" s="125" customFormat="1" ht="35.25" customHeight="1" x14ac:dyDescent="0.25">
      <c r="A93" s="98"/>
      <c r="B93" s="114"/>
      <c r="C93" s="90" t="s">
        <v>107</v>
      </c>
      <c r="D93" s="95" t="s">
        <v>71</v>
      </c>
      <c r="E93" s="115">
        <v>42</v>
      </c>
      <c r="F93" s="53">
        <v>20311</v>
      </c>
      <c r="G93" s="84">
        <v>2437.3200000000002</v>
      </c>
      <c r="H93" s="84"/>
      <c r="I93" s="84">
        <v>17873.68</v>
      </c>
      <c r="J93" s="84">
        <v>0</v>
      </c>
      <c r="K93" s="87"/>
      <c r="L93" s="86"/>
      <c r="M93" s="95" t="s">
        <v>71</v>
      </c>
      <c r="N93" s="115" t="s">
        <v>108</v>
      </c>
      <c r="O93" s="85">
        <v>20311</v>
      </c>
      <c r="P93" s="94">
        <v>2437.3200000000002</v>
      </c>
      <c r="Q93" s="84"/>
      <c r="R93" s="94">
        <v>17873.68</v>
      </c>
      <c r="S93" s="84">
        <v>0</v>
      </c>
      <c r="T93" s="87"/>
      <c r="U93" s="86"/>
      <c r="V93" s="83"/>
      <c r="W93" s="126"/>
      <c r="X93" s="120">
        <f t="shared" si="18"/>
        <v>0</v>
      </c>
      <c r="Y93" s="120">
        <f t="shared" si="18"/>
        <v>0</v>
      </c>
      <c r="Z93" s="120"/>
      <c r="AA93" s="120">
        <f t="shared" si="19"/>
        <v>0</v>
      </c>
      <c r="AB93" s="120">
        <f t="shared" si="19"/>
        <v>0</v>
      </c>
      <c r="AC93" s="126"/>
      <c r="AD93" s="126"/>
      <c r="AG93" s="99" t="e">
        <f>P94/U94</f>
        <v>#DIV/0!</v>
      </c>
      <c r="AH93" s="84">
        <v>131</v>
      </c>
      <c r="AI93" s="84">
        <v>2528</v>
      </c>
      <c r="AJ93" s="93">
        <f>AI93+AH93</f>
        <v>2659</v>
      </c>
      <c r="AK93" s="126"/>
      <c r="AL93" s="126">
        <v>455</v>
      </c>
      <c r="AM93" s="94">
        <v>3337</v>
      </c>
      <c r="AN93" s="93">
        <f>AM93+AL93</f>
        <v>3792</v>
      </c>
      <c r="AO93" s="10">
        <f>AN93-AJ93</f>
        <v>1133</v>
      </c>
    </row>
    <row r="94" spans="1:42" s="125" customFormat="1" ht="19.5" customHeight="1" x14ac:dyDescent="0.25">
      <c r="A94" s="98"/>
      <c r="B94" s="114"/>
      <c r="C94" s="90" t="s">
        <v>109</v>
      </c>
      <c r="D94" s="89" t="s">
        <v>110</v>
      </c>
      <c r="E94" s="105">
        <v>266</v>
      </c>
      <c r="F94" s="84">
        <v>9729</v>
      </c>
      <c r="G94" s="84">
        <v>1167.48</v>
      </c>
      <c r="H94" s="84"/>
      <c r="I94" s="84">
        <v>8561.52</v>
      </c>
      <c r="J94" s="84">
        <v>0</v>
      </c>
      <c r="K94" s="87"/>
      <c r="L94" s="86"/>
      <c r="M94" s="101" t="s">
        <v>111</v>
      </c>
      <c r="N94" s="113">
        <v>318.2</v>
      </c>
      <c r="O94" s="85">
        <v>9729</v>
      </c>
      <c r="P94" s="94">
        <v>1167.48</v>
      </c>
      <c r="Q94" s="84"/>
      <c r="R94" s="94">
        <v>8561.52</v>
      </c>
      <c r="S94" s="84">
        <v>0</v>
      </c>
      <c r="T94" s="87"/>
      <c r="U94" s="86"/>
      <c r="V94" s="83"/>
      <c r="W94" s="126"/>
      <c r="X94" s="120">
        <f t="shared" si="18"/>
        <v>0</v>
      </c>
      <c r="Y94" s="120">
        <f t="shared" si="18"/>
        <v>0</v>
      </c>
      <c r="Z94" s="120"/>
      <c r="AA94" s="120">
        <f t="shared" si="19"/>
        <v>0</v>
      </c>
      <c r="AB94" s="120">
        <f t="shared" si="19"/>
        <v>0</v>
      </c>
      <c r="AC94" s="126"/>
      <c r="AD94" s="126"/>
      <c r="AG94" s="99" t="e">
        <f>#REF!/#REF!</f>
        <v>#REF!</v>
      </c>
      <c r="AH94" s="84"/>
      <c r="AI94" s="84"/>
      <c r="AJ94" s="93"/>
      <c r="AK94" s="126"/>
      <c r="AL94" s="126"/>
      <c r="AM94" s="94"/>
      <c r="AN94" s="93"/>
      <c r="AO94" s="10"/>
    </row>
    <row r="95" spans="1:42" s="125" customFormat="1" ht="15" customHeight="1" x14ac:dyDescent="0.25">
      <c r="A95" s="98"/>
      <c r="B95" s="112">
        <v>4111201</v>
      </c>
      <c r="C95" s="111" t="s">
        <v>16</v>
      </c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10"/>
      <c r="P95" s="109"/>
      <c r="Q95" s="109"/>
      <c r="R95" s="109"/>
      <c r="S95" s="109"/>
      <c r="T95" s="109"/>
      <c r="U95" s="109"/>
      <c r="V95" s="108"/>
      <c r="AA95" s="45"/>
      <c r="AB95" s="107"/>
      <c r="AC95" s="107"/>
      <c r="AD95" s="106"/>
      <c r="AG95" s="99" t="e">
        <f>P96/U96</f>
        <v>#DIV/0!</v>
      </c>
      <c r="AH95" s="84">
        <v>18</v>
      </c>
      <c r="AI95" s="84">
        <v>360</v>
      </c>
      <c r="AJ95" s="93">
        <f>AI95+AH95</f>
        <v>378</v>
      </c>
      <c r="AK95" s="126"/>
      <c r="AL95" s="126">
        <v>65</v>
      </c>
      <c r="AM95" s="94">
        <v>475.36</v>
      </c>
      <c r="AN95" s="93">
        <f>AM95+AL95</f>
        <v>540.36</v>
      </c>
      <c r="AO95" s="10">
        <f>AN95-AJ95</f>
        <v>162.36000000000001</v>
      </c>
    </row>
    <row r="96" spans="1:42" s="125" customFormat="1" ht="33.75" customHeight="1" x14ac:dyDescent="0.25">
      <c r="A96" s="98"/>
      <c r="B96" s="97"/>
      <c r="C96" s="90" t="s">
        <v>112</v>
      </c>
      <c r="D96" s="89" t="s">
        <v>110</v>
      </c>
      <c r="E96" s="105">
        <v>75.400000000000006</v>
      </c>
      <c r="F96" s="84">
        <v>2515</v>
      </c>
      <c r="G96" s="84">
        <v>301.8</v>
      </c>
      <c r="H96" s="88"/>
      <c r="I96" s="84">
        <v>2213.1999999999998</v>
      </c>
      <c r="J96" s="84">
        <v>0</v>
      </c>
      <c r="K96" s="87"/>
      <c r="L96" s="86"/>
      <c r="M96" s="101" t="s">
        <v>111</v>
      </c>
      <c r="N96" s="104">
        <v>143</v>
      </c>
      <c r="O96" s="85">
        <v>2515</v>
      </c>
      <c r="P96" s="94">
        <v>301.8</v>
      </c>
      <c r="Q96" s="84"/>
      <c r="R96" s="94">
        <v>2213.1999999999998</v>
      </c>
      <c r="S96" s="84">
        <v>0</v>
      </c>
      <c r="T96" s="87"/>
      <c r="U96" s="86"/>
      <c r="V96" s="83"/>
      <c r="W96" s="120"/>
      <c r="X96" s="120">
        <f t="shared" ref="X96:Y102" si="20">O96-F96</f>
        <v>0</v>
      </c>
      <c r="Y96" s="120">
        <f t="shared" si="20"/>
        <v>0</v>
      </c>
      <c r="Z96" s="120"/>
      <c r="AA96" s="120">
        <f t="shared" ref="AA96:AB102" si="21">R96-I96</f>
        <v>0</v>
      </c>
      <c r="AB96" s="120">
        <f t="shared" si="21"/>
        <v>0</v>
      </c>
      <c r="AC96" s="126"/>
      <c r="AD96" s="126"/>
      <c r="AG96" s="99" t="e">
        <f>P97/U97</f>
        <v>#DIV/0!</v>
      </c>
      <c r="AH96" s="84">
        <v>3</v>
      </c>
      <c r="AI96" s="84">
        <v>60</v>
      </c>
      <c r="AJ96" s="93">
        <f>AI96+AH96</f>
        <v>63</v>
      </c>
      <c r="AK96" s="126"/>
      <c r="AL96" s="126">
        <v>11</v>
      </c>
      <c r="AM96" s="94">
        <v>80</v>
      </c>
      <c r="AN96" s="93">
        <f>AM96+AL96</f>
        <v>91</v>
      </c>
      <c r="AO96" s="10">
        <f>AN96-AJ96</f>
        <v>28</v>
      </c>
    </row>
    <row r="97" spans="1:42" s="125" customFormat="1" ht="34.5" customHeight="1" x14ac:dyDescent="0.25">
      <c r="A97" s="98"/>
      <c r="B97" s="97"/>
      <c r="C97" s="90" t="s">
        <v>113</v>
      </c>
      <c r="D97" s="89" t="s">
        <v>110</v>
      </c>
      <c r="E97" s="102">
        <v>1.55</v>
      </c>
      <c r="F97" s="84">
        <v>2550</v>
      </c>
      <c r="G97" s="84">
        <v>306</v>
      </c>
      <c r="H97" s="88"/>
      <c r="I97" s="84">
        <v>2244</v>
      </c>
      <c r="J97" s="84">
        <v>0</v>
      </c>
      <c r="K97" s="87"/>
      <c r="L97" s="86"/>
      <c r="M97" s="101" t="s">
        <v>111</v>
      </c>
      <c r="N97" s="104">
        <v>84.31</v>
      </c>
      <c r="O97" s="85">
        <v>2550</v>
      </c>
      <c r="P97" s="94">
        <v>306</v>
      </c>
      <c r="Q97" s="84"/>
      <c r="R97" s="94">
        <v>2244</v>
      </c>
      <c r="S97" s="84">
        <v>0</v>
      </c>
      <c r="T97" s="87"/>
      <c r="U97" s="86"/>
      <c r="V97" s="83"/>
      <c r="W97" s="120"/>
      <c r="X97" s="120">
        <f t="shared" si="20"/>
        <v>0</v>
      </c>
      <c r="Y97" s="120">
        <f t="shared" si="20"/>
        <v>0</v>
      </c>
      <c r="Z97" s="120"/>
      <c r="AA97" s="120">
        <f t="shared" si="21"/>
        <v>0</v>
      </c>
      <c r="AB97" s="120">
        <f t="shared" si="21"/>
        <v>0</v>
      </c>
      <c r="AC97" s="126"/>
      <c r="AD97" s="126"/>
      <c r="AG97" s="99" t="e">
        <f>P98/U98</f>
        <v>#DIV/0!</v>
      </c>
      <c r="AH97" s="84">
        <v>8.25</v>
      </c>
      <c r="AI97" s="84">
        <v>170.25</v>
      </c>
      <c r="AJ97" s="93">
        <f>AI97+AH97</f>
        <v>178.5</v>
      </c>
      <c r="AK97" s="126"/>
      <c r="AL97" s="126">
        <v>31</v>
      </c>
      <c r="AM97" s="94">
        <v>225</v>
      </c>
      <c r="AN97" s="93">
        <f>AM97+AL97</f>
        <v>256</v>
      </c>
      <c r="AO97" s="10">
        <f>AN97-AJ97</f>
        <v>77.5</v>
      </c>
    </row>
    <row r="98" spans="1:42" s="125" customFormat="1" ht="33" customHeight="1" x14ac:dyDescent="0.25">
      <c r="A98" s="98"/>
      <c r="B98" s="97"/>
      <c r="C98" s="90" t="s">
        <v>114</v>
      </c>
      <c r="D98" s="89" t="s">
        <v>110</v>
      </c>
      <c r="E98" s="102">
        <v>8.09</v>
      </c>
      <c r="F98" s="84">
        <v>1785</v>
      </c>
      <c r="G98" s="84">
        <v>214.2</v>
      </c>
      <c r="H98" s="88"/>
      <c r="I98" s="84">
        <v>1570.8</v>
      </c>
      <c r="J98" s="84">
        <v>0</v>
      </c>
      <c r="K98" s="87"/>
      <c r="L98" s="86"/>
      <c r="M98" s="101" t="s">
        <v>111</v>
      </c>
      <c r="N98" s="103">
        <v>87.03</v>
      </c>
      <c r="O98" s="85">
        <v>1785</v>
      </c>
      <c r="P98" s="94">
        <v>214.2</v>
      </c>
      <c r="Q98" s="84"/>
      <c r="R98" s="94">
        <v>1570.8</v>
      </c>
      <c r="S98" s="84">
        <v>0</v>
      </c>
      <c r="T98" s="87"/>
      <c r="U98" s="86"/>
      <c r="V98" s="83"/>
      <c r="W98" s="120"/>
      <c r="X98" s="120">
        <f t="shared" si="20"/>
        <v>0</v>
      </c>
      <c r="Y98" s="120">
        <f t="shared" si="20"/>
        <v>0</v>
      </c>
      <c r="Z98" s="120"/>
      <c r="AA98" s="120">
        <f t="shared" si="21"/>
        <v>0</v>
      </c>
      <c r="AB98" s="120">
        <f t="shared" si="21"/>
        <v>0</v>
      </c>
      <c r="AC98" s="126"/>
      <c r="AD98" s="126"/>
      <c r="AG98" s="99" t="e">
        <f>P99/U99</f>
        <v>#DIV/0!</v>
      </c>
      <c r="AH98" s="84"/>
      <c r="AI98" s="84"/>
      <c r="AJ98" s="93"/>
      <c r="AK98" s="126"/>
      <c r="AL98" s="126"/>
      <c r="AM98" s="94"/>
      <c r="AN98" s="93"/>
      <c r="AO98" s="10"/>
    </row>
    <row r="99" spans="1:42" s="125" customFormat="1" ht="20.25" customHeight="1" x14ac:dyDescent="0.25">
      <c r="A99" s="98"/>
      <c r="B99" s="97"/>
      <c r="C99" s="90" t="s">
        <v>115</v>
      </c>
      <c r="D99" s="89" t="s">
        <v>110</v>
      </c>
      <c r="E99" s="102">
        <v>342.3</v>
      </c>
      <c r="F99" s="53">
        <v>11952.5</v>
      </c>
      <c r="G99" s="84">
        <v>1434.3</v>
      </c>
      <c r="H99" s="88"/>
      <c r="I99" s="84">
        <v>10518.2</v>
      </c>
      <c r="J99" s="84">
        <v>0</v>
      </c>
      <c r="K99" s="87"/>
      <c r="L99" s="86"/>
      <c r="M99" s="101" t="s">
        <v>111</v>
      </c>
      <c r="N99" s="100">
        <v>263.24</v>
      </c>
      <c r="O99" s="85">
        <v>11952.5</v>
      </c>
      <c r="P99" s="94">
        <v>1434.3</v>
      </c>
      <c r="Q99" s="84"/>
      <c r="R99" s="94">
        <v>10518.2</v>
      </c>
      <c r="S99" s="84">
        <v>0</v>
      </c>
      <c r="T99" s="87"/>
      <c r="U99" s="86"/>
      <c r="V99" s="83"/>
      <c r="W99" s="120"/>
      <c r="X99" s="120">
        <f t="shared" si="20"/>
        <v>0</v>
      </c>
      <c r="Y99" s="120">
        <f t="shared" si="20"/>
        <v>0</v>
      </c>
      <c r="Z99" s="120"/>
      <c r="AA99" s="120">
        <f t="shared" si="21"/>
        <v>0</v>
      </c>
      <c r="AB99" s="120">
        <f t="shared" si="21"/>
        <v>0</v>
      </c>
      <c r="AC99" s="126"/>
      <c r="AD99" s="126"/>
      <c r="AG99" s="99" t="e">
        <f>#REF!/#REF!</f>
        <v>#REF!</v>
      </c>
      <c r="AH99" s="84"/>
      <c r="AI99" s="84"/>
      <c r="AJ99" s="93"/>
      <c r="AK99" s="126"/>
      <c r="AL99" s="126"/>
      <c r="AM99" s="94"/>
      <c r="AN99" s="93"/>
      <c r="AO99" s="10"/>
    </row>
    <row r="100" spans="1:42" s="125" customFormat="1" ht="18" customHeight="1" x14ac:dyDescent="0.25">
      <c r="A100" s="98"/>
      <c r="B100" s="97"/>
      <c r="C100" s="90" t="s">
        <v>116</v>
      </c>
      <c r="D100" s="95" t="s">
        <v>71</v>
      </c>
      <c r="E100" s="96"/>
      <c r="F100" s="84">
        <v>166</v>
      </c>
      <c r="G100" s="84">
        <v>19.920000000000002</v>
      </c>
      <c r="H100" s="88"/>
      <c r="I100" s="84">
        <v>146.08000000000001</v>
      </c>
      <c r="J100" s="84">
        <v>0</v>
      </c>
      <c r="K100" s="87"/>
      <c r="L100" s="86"/>
      <c r="M100" s="95" t="s">
        <v>71</v>
      </c>
      <c r="N100" s="115">
        <v>8</v>
      </c>
      <c r="O100" s="85">
        <v>166</v>
      </c>
      <c r="P100" s="94">
        <v>19.920000000000002</v>
      </c>
      <c r="Q100" s="84"/>
      <c r="R100" s="94">
        <v>146.08000000000001</v>
      </c>
      <c r="S100" s="84">
        <v>0</v>
      </c>
      <c r="T100" s="87"/>
      <c r="U100" s="86"/>
      <c r="V100" s="83"/>
      <c r="W100" s="120"/>
      <c r="X100" s="120">
        <f t="shared" si="20"/>
        <v>0</v>
      </c>
      <c r="Y100" s="120">
        <f t="shared" si="20"/>
        <v>0</v>
      </c>
      <c r="Z100" s="120"/>
      <c r="AA100" s="120">
        <f t="shared" si="21"/>
        <v>0</v>
      </c>
      <c r="AB100" s="120">
        <f t="shared" si="21"/>
        <v>0</v>
      </c>
      <c r="AC100" s="126"/>
      <c r="AD100" s="126"/>
      <c r="AG100" s="99" t="e">
        <f>#REF!/#REF!</f>
        <v>#REF!</v>
      </c>
      <c r="AH100" s="84">
        <v>8.25</v>
      </c>
      <c r="AI100" s="84">
        <v>170.25</v>
      </c>
      <c r="AJ100" s="93">
        <f>AI100+AH100</f>
        <v>178.5</v>
      </c>
      <c r="AK100" s="126"/>
      <c r="AL100" s="126">
        <v>31</v>
      </c>
      <c r="AM100" s="94">
        <v>225</v>
      </c>
      <c r="AN100" s="93">
        <f>AM100+AL100</f>
        <v>256</v>
      </c>
      <c r="AO100" s="10">
        <f>AN100-AJ100</f>
        <v>77.5</v>
      </c>
    </row>
    <row r="101" spans="1:42" s="125" customFormat="1" ht="18" customHeight="1" x14ac:dyDescent="0.25">
      <c r="A101" s="98"/>
      <c r="B101" s="97"/>
      <c r="C101" s="90" t="s">
        <v>117</v>
      </c>
      <c r="D101" s="95" t="s">
        <v>71</v>
      </c>
      <c r="E101" s="96"/>
      <c r="F101" s="84">
        <v>1380</v>
      </c>
      <c r="G101" s="84">
        <v>165.6</v>
      </c>
      <c r="H101" s="88"/>
      <c r="I101" s="84">
        <v>1214.4000000000001</v>
      </c>
      <c r="J101" s="84">
        <v>0</v>
      </c>
      <c r="K101" s="87"/>
      <c r="L101" s="86"/>
      <c r="M101" s="95" t="s">
        <v>71</v>
      </c>
      <c r="N101" s="115">
        <v>60</v>
      </c>
      <c r="O101" s="85">
        <v>1380</v>
      </c>
      <c r="P101" s="94">
        <v>165.6</v>
      </c>
      <c r="Q101" s="84"/>
      <c r="R101" s="94">
        <v>1214.4000000000001</v>
      </c>
      <c r="S101" s="84">
        <v>0</v>
      </c>
      <c r="T101" s="87"/>
      <c r="U101" s="86"/>
      <c r="V101" s="83"/>
      <c r="W101" s="120"/>
      <c r="X101" s="120">
        <f t="shared" si="20"/>
        <v>0</v>
      </c>
      <c r="Y101" s="120">
        <f t="shared" si="20"/>
        <v>0</v>
      </c>
      <c r="Z101" s="120"/>
      <c r="AA101" s="120">
        <f t="shared" si="21"/>
        <v>0</v>
      </c>
      <c r="AB101" s="120">
        <f t="shared" si="21"/>
        <v>0</v>
      </c>
      <c r="AC101" s="126"/>
      <c r="AD101" s="126"/>
      <c r="AH101" s="84">
        <v>726.6</v>
      </c>
      <c r="AI101" s="84">
        <v>14031.95</v>
      </c>
      <c r="AJ101" s="93">
        <f>AI101+AH101</f>
        <v>14758.550000000001</v>
      </c>
      <c r="AK101" s="126"/>
      <c r="AL101" s="126">
        <v>2526</v>
      </c>
      <c r="AM101" s="94">
        <v>18527</v>
      </c>
      <c r="AN101" s="93">
        <f>AM101+AL101</f>
        <v>21053</v>
      </c>
      <c r="AO101" s="10">
        <f>AN101-AJ101</f>
        <v>6294.4499999999989</v>
      </c>
    </row>
    <row r="102" spans="1:42" s="125" customFormat="1" ht="20.100000000000001" customHeight="1" x14ac:dyDescent="0.25">
      <c r="A102" s="92"/>
      <c r="B102" s="91"/>
      <c r="C102" s="90" t="s">
        <v>118</v>
      </c>
      <c r="D102" s="89"/>
      <c r="E102" s="54" t="s">
        <v>62</v>
      </c>
      <c r="F102" s="84">
        <v>200</v>
      </c>
      <c r="G102" s="84">
        <v>200</v>
      </c>
      <c r="H102" s="88"/>
      <c r="I102" s="84">
        <v>0</v>
      </c>
      <c r="J102" s="84">
        <v>0</v>
      </c>
      <c r="K102" s="87"/>
      <c r="L102" s="86"/>
      <c r="M102" s="101"/>
      <c r="N102" s="115" t="s">
        <v>62</v>
      </c>
      <c r="O102" s="85">
        <v>200</v>
      </c>
      <c r="P102" s="94">
        <v>200</v>
      </c>
      <c r="Q102" s="84"/>
      <c r="R102" s="94">
        <v>0</v>
      </c>
      <c r="S102" s="84">
        <v>0</v>
      </c>
      <c r="T102" s="87"/>
      <c r="U102" s="86"/>
      <c r="V102" s="83"/>
      <c r="W102" s="120"/>
      <c r="X102" s="120">
        <f t="shared" si="20"/>
        <v>0</v>
      </c>
      <c r="Y102" s="120">
        <f t="shared" si="20"/>
        <v>0</v>
      </c>
      <c r="Z102" s="120"/>
      <c r="AA102" s="120">
        <f t="shared" si="21"/>
        <v>0</v>
      </c>
      <c r="AB102" s="120">
        <f t="shared" si="21"/>
        <v>0</v>
      </c>
      <c r="AC102" s="126"/>
      <c r="AD102" s="126"/>
      <c r="AG102" s="69"/>
      <c r="AH102" s="52" t="e">
        <f>SUM(AH87:AH101)</f>
        <v>#REF!</v>
      </c>
      <c r="AI102" s="52" t="e">
        <f>SUM(AI87:AI101)</f>
        <v>#REF!</v>
      </c>
      <c r="AJ102" s="52" t="e">
        <f>SUM(AJ87:AJ101)</f>
        <v>#REF!</v>
      </c>
      <c r="AK102" s="82"/>
      <c r="AL102" s="52">
        <f>SUM(AL87:AL101)</f>
        <v>6889</v>
      </c>
      <c r="AM102" s="52">
        <f>SUM(AM87:AM101)</f>
        <v>50521.36</v>
      </c>
      <c r="AN102" s="52">
        <f>SUM(AN87:AN101)</f>
        <v>57410.36</v>
      </c>
      <c r="AO102" s="52" t="e">
        <f>SUM(AO87:AO101)</f>
        <v>#REF!</v>
      </c>
      <c r="AP102" s="69"/>
    </row>
    <row r="103" spans="1:42" s="69" customFormat="1" ht="20.100000000000001" customHeight="1" x14ac:dyDescent="0.25">
      <c r="A103" s="260" t="s">
        <v>119</v>
      </c>
      <c r="B103" s="231"/>
      <c r="C103" s="217"/>
      <c r="D103" s="81"/>
      <c r="E103" s="80"/>
      <c r="F103" s="79">
        <f>SUM(F68:F102)</f>
        <v>78430.720000000001</v>
      </c>
      <c r="G103" s="78">
        <f>SUM(G68:G102)</f>
        <v>31645.959999999995</v>
      </c>
      <c r="H103" s="77"/>
      <c r="I103" s="71">
        <f>SUM(I68:I102)</f>
        <v>46784.76</v>
      </c>
      <c r="J103" s="71"/>
      <c r="K103" s="76"/>
      <c r="L103" s="76"/>
      <c r="M103" s="75"/>
      <c r="N103" s="74"/>
      <c r="O103" s="78">
        <f>SUM(O68:O102)</f>
        <v>78430.720000000001</v>
      </c>
      <c r="P103" s="78">
        <f>SUM(P68:P102)</f>
        <v>31645.959999999995</v>
      </c>
      <c r="Q103" s="71"/>
      <c r="R103" s="72">
        <f>SUM(R68:R102)</f>
        <v>46784.76</v>
      </c>
      <c r="S103" s="71"/>
      <c r="T103" s="76"/>
      <c r="U103" s="73"/>
      <c r="V103" s="75"/>
      <c r="W103" s="71"/>
      <c r="X103" s="72">
        <f>SUM(X68:X102)</f>
        <v>0</v>
      </c>
      <c r="Y103" s="71">
        <f>SUM(Y68:Y102)</f>
        <v>0</v>
      </c>
      <c r="Z103" s="71"/>
      <c r="AA103" s="71">
        <f>SUM(AA68:AA102)</f>
        <v>0</v>
      </c>
      <c r="AB103" s="71">
        <f>SUM(AB68:AB102)</f>
        <v>0</v>
      </c>
      <c r="AC103" s="70"/>
      <c r="AD103" s="70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:42" s="35" customFormat="1" ht="15.75" customHeight="1" x14ac:dyDescent="0.25">
      <c r="A104" s="260" t="s">
        <v>120</v>
      </c>
      <c r="B104" s="231"/>
      <c r="C104" s="217"/>
      <c r="D104" s="63"/>
      <c r="E104" s="68"/>
      <c r="F104" s="199">
        <f>SUM(F57+F103)</f>
        <v>97204.86</v>
      </c>
      <c r="G104" s="200">
        <f>SUM(G57+G103)</f>
        <v>38218.14</v>
      </c>
      <c r="H104" s="200"/>
      <c r="I104" s="200">
        <f>SUM(I57+I103)</f>
        <v>51085.32</v>
      </c>
      <c r="J104" s="200">
        <f>SUM(J57+J103)</f>
        <v>7901.4</v>
      </c>
      <c r="K104" s="65"/>
      <c r="L104" s="67"/>
      <c r="M104" s="66"/>
      <c r="N104" s="40"/>
      <c r="O104" s="200">
        <f>SUM(O57+O103)</f>
        <v>97274.86</v>
      </c>
      <c r="P104" s="200">
        <f>SUM(P57+P103)</f>
        <v>38288.14</v>
      </c>
      <c r="Q104" s="200"/>
      <c r="R104" s="199">
        <f>SUM(R57+R103)</f>
        <v>51085.32</v>
      </c>
      <c r="S104" s="199">
        <f>SUM(S57+S103)</f>
        <v>7901.4</v>
      </c>
      <c r="T104" s="65"/>
      <c r="U104" s="64"/>
      <c r="V104" s="66"/>
      <c r="W104" s="200"/>
      <c r="X104" s="199">
        <f>SUM(X57+X103)</f>
        <v>50</v>
      </c>
      <c r="Y104" s="199">
        <f>SUM(Y57+Y103)</f>
        <v>50</v>
      </c>
      <c r="Z104" s="199"/>
      <c r="AA104" s="199">
        <f>SUM(AA57+AA103)</f>
        <v>0</v>
      </c>
      <c r="AB104" s="199">
        <f>SUM(AB57+AB103)</f>
        <v>0</v>
      </c>
      <c r="AC104" s="36"/>
      <c r="AD104" s="36"/>
    </row>
    <row r="105" spans="1:42" s="35" customFormat="1" ht="16.5" customHeight="1" x14ac:dyDescent="0.25">
      <c r="A105" s="263" t="s">
        <v>121</v>
      </c>
      <c r="B105" s="231"/>
      <c r="C105" s="217"/>
      <c r="D105" s="63"/>
      <c r="E105" s="54" t="s">
        <v>62</v>
      </c>
      <c r="F105" s="53">
        <v>258</v>
      </c>
      <c r="G105" s="52">
        <v>100</v>
      </c>
      <c r="H105" s="200"/>
      <c r="I105" s="49">
        <v>158</v>
      </c>
      <c r="J105" s="200">
        <v>0</v>
      </c>
      <c r="K105" s="62"/>
      <c r="L105" s="61"/>
      <c r="M105" s="60"/>
      <c r="N105" s="59"/>
      <c r="O105" s="47">
        <v>258</v>
      </c>
      <c r="P105" s="52">
        <v>100</v>
      </c>
      <c r="Q105" s="58"/>
      <c r="R105" s="49">
        <v>158</v>
      </c>
      <c r="S105" s="58">
        <v>0</v>
      </c>
      <c r="T105" s="62"/>
      <c r="U105" s="57"/>
      <c r="V105" s="60"/>
      <c r="W105" s="58"/>
      <c r="X105" s="45">
        <f>O105-F105</f>
        <v>0</v>
      </c>
      <c r="Y105" s="45">
        <f>P105-G105</f>
        <v>0</v>
      </c>
      <c r="Z105" s="84"/>
      <c r="AA105" s="45">
        <f>R105-I105</f>
        <v>0</v>
      </c>
      <c r="AB105" s="56"/>
      <c r="AC105" s="56"/>
      <c r="AD105" s="56"/>
    </row>
    <row r="106" spans="1:42" s="125" customFormat="1" ht="20.100000000000001" customHeight="1" x14ac:dyDescent="0.25">
      <c r="A106" s="263" t="s">
        <v>122</v>
      </c>
      <c r="B106" s="231"/>
      <c r="C106" s="217"/>
      <c r="D106" s="55"/>
      <c r="E106" s="54" t="s">
        <v>62</v>
      </c>
      <c r="F106" s="53">
        <v>402.14</v>
      </c>
      <c r="G106" s="52">
        <v>100.76</v>
      </c>
      <c r="H106" s="51"/>
      <c r="I106" s="50">
        <v>301.38</v>
      </c>
      <c r="J106" s="49">
        <v>0</v>
      </c>
      <c r="K106" s="48"/>
      <c r="L106" s="48"/>
      <c r="M106" s="83"/>
      <c r="N106" s="88"/>
      <c r="O106" s="47">
        <v>402.14</v>
      </c>
      <c r="P106" s="52">
        <v>100.76</v>
      </c>
      <c r="Q106" s="49"/>
      <c r="R106" s="49">
        <v>301.38</v>
      </c>
      <c r="S106" s="49">
        <v>0</v>
      </c>
      <c r="T106" s="48"/>
      <c r="U106" s="158"/>
      <c r="V106" s="46"/>
      <c r="W106" s="120"/>
      <c r="X106" s="45">
        <f>O106-F106</f>
        <v>0</v>
      </c>
      <c r="Y106" s="45">
        <f>P106-G106</f>
        <v>0</v>
      </c>
      <c r="Z106" s="84"/>
      <c r="AA106" s="45">
        <f>R106-I106</f>
        <v>0</v>
      </c>
      <c r="AB106" s="126"/>
      <c r="AC106" s="126"/>
      <c r="AD106" s="126"/>
    </row>
    <row r="107" spans="1:42" s="35" customFormat="1" ht="20.25" customHeight="1" x14ac:dyDescent="0.25">
      <c r="A107" s="44" t="s">
        <v>75</v>
      </c>
      <c r="B107" s="43"/>
      <c r="C107" s="42" t="s">
        <v>123</v>
      </c>
      <c r="D107" s="41"/>
      <c r="E107" s="41"/>
      <c r="F107" s="209">
        <f>SUM(F104:F106)</f>
        <v>97865</v>
      </c>
      <c r="G107" s="209">
        <f>SUM(G104:G106)</f>
        <v>38418.9</v>
      </c>
      <c r="H107" s="74"/>
      <c r="I107" s="209">
        <f>SUM(I104:I106)</f>
        <v>51544.7</v>
      </c>
      <c r="J107" s="209">
        <f>SUM(J104:J106)</f>
        <v>7901.4</v>
      </c>
      <c r="K107" s="65"/>
      <c r="L107" s="65"/>
      <c r="M107" s="211"/>
      <c r="N107" s="40"/>
      <c r="O107" s="39">
        <f>O104+O105+O106</f>
        <v>97935</v>
      </c>
      <c r="P107" s="200">
        <f>SUM(P104:P106)</f>
        <v>38488.9</v>
      </c>
      <c r="Q107" s="78"/>
      <c r="R107" s="200">
        <f>SUM(R104:R106)</f>
        <v>51544.7</v>
      </c>
      <c r="S107" s="200">
        <f>SUM(S104:S106)</f>
        <v>7901.4</v>
      </c>
      <c r="T107" s="38"/>
      <c r="U107" s="67"/>
      <c r="V107" s="211"/>
      <c r="W107" s="198"/>
      <c r="X107" s="198">
        <f>SUM(X104:X106)</f>
        <v>50</v>
      </c>
      <c r="Y107" s="37">
        <f>SUM(Y104:Y106)</f>
        <v>50</v>
      </c>
      <c r="Z107" s="198"/>
      <c r="AA107" s="200">
        <f>SUM(AA104:AA106)</f>
        <v>0</v>
      </c>
      <c r="AB107" s="200">
        <f>SUM(AB104:AB106)</f>
        <v>0</v>
      </c>
      <c r="AC107" s="36"/>
      <c r="AD107" s="36"/>
    </row>
    <row r="108" spans="1:42" s="33" customFormat="1" ht="13.5" customHeight="1" x14ac:dyDescent="0.25">
      <c r="A108" s="33" t="s">
        <v>124</v>
      </c>
      <c r="B108" s="34"/>
      <c r="D108" s="32"/>
      <c r="E108" s="32"/>
      <c r="F108" s="32"/>
      <c r="G108" s="31"/>
      <c r="H108" s="34"/>
      <c r="I108" s="31"/>
      <c r="J108" s="34"/>
      <c r="K108" s="34"/>
      <c r="L108" s="34"/>
      <c r="M108" s="30"/>
      <c r="N108" s="30"/>
      <c r="O108" s="30"/>
      <c r="P108" s="31"/>
      <c r="Q108" s="34"/>
      <c r="R108" s="31"/>
      <c r="S108" s="34"/>
      <c r="T108" s="34"/>
      <c r="U108" s="30"/>
      <c r="V108" s="30"/>
      <c r="W108" s="31"/>
      <c r="X108" s="34"/>
      <c r="Y108" s="31"/>
      <c r="Z108" s="34"/>
      <c r="AA108" s="30"/>
    </row>
    <row r="109" spans="1:42" ht="12.75" customHeight="1" x14ac:dyDescent="0.2">
      <c r="A109" s="17"/>
      <c r="B109" s="17"/>
      <c r="C109" s="17"/>
      <c r="D109" s="16"/>
      <c r="E109" s="16"/>
      <c r="F109" s="16"/>
      <c r="G109" s="25"/>
      <c r="H109" s="25"/>
      <c r="I109" s="28"/>
      <c r="J109" s="27"/>
      <c r="K109" s="27"/>
      <c r="L109" s="27"/>
      <c r="M109" s="29"/>
      <c r="N109" s="29"/>
      <c r="O109" s="29"/>
      <c r="P109" s="25"/>
      <c r="Q109" s="25"/>
      <c r="R109" s="28"/>
      <c r="S109" s="27"/>
      <c r="T109" s="27"/>
      <c r="U109" s="29"/>
      <c r="V109" s="29"/>
      <c r="W109" s="25"/>
      <c r="X109" s="25"/>
      <c r="Y109" s="28"/>
      <c r="Z109" s="27"/>
      <c r="AA109" s="29"/>
    </row>
    <row r="110" spans="1:42" ht="5.25" customHeight="1" x14ac:dyDescent="0.2">
      <c r="A110" s="25"/>
      <c r="B110" s="25"/>
      <c r="C110" s="17"/>
      <c r="D110" s="16"/>
      <c r="E110" s="16"/>
      <c r="F110" s="16"/>
      <c r="G110" s="25"/>
      <c r="H110" s="25"/>
      <c r="I110" s="25"/>
      <c r="J110" s="25"/>
      <c r="K110" s="25"/>
      <c r="L110" s="25"/>
      <c r="M110" s="26"/>
      <c r="N110" s="26"/>
      <c r="O110" s="26"/>
      <c r="P110" s="25"/>
      <c r="Q110" s="25"/>
      <c r="R110" s="25"/>
      <c r="S110" s="25"/>
      <c r="T110" s="25"/>
      <c r="U110" s="26"/>
      <c r="V110" s="26"/>
      <c r="W110" s="25"/>
      <c r="X110" s="25"/>
      <c r="Y110" s="25"/>
      <c r="Z110" s="25"/>
      <c r="AA110" s="26"/>
    </row>
    <row r="111" spans="1:42" ht="15.75" customHeight="1" x14ac:dyDescent="0.25">
      <c r="A111" s="261"/>
      <c r="B111" s="245"/>
      <c r="C111" s="245"/>
      <c r="D111" s="245"/>
      <c r="E111" s="245"/>
      <c r="F111" s="245"/>
      <c r="G111" s="247"/>
      <c r="H111" s="245"/>
      <c r="I111" s="245"/>
      <c r="J111" s="245"/>
      <c r="K111" s="245"/>
      <c r="L111" s="245"/>
      <c r="M111" s="212"/>
      <c r="N111" s="212"/>
      <c r="O111" s="212"/>
      <c r="P111" s="24"/>
      <c r="U111" s="204"/>
      <c r="V111" s="212"/>
      <c r="W111" s="24"/>
      <c r="AA111" s="204"/>
    </row>
    <row r="112" spans="1:42" ht="21" customHeight="1" x14ac:dyDescent="0.25">
      <c r="A112" s="17"/>
      <c r="B112" s="17"/>
      <c r="C112" s="17"/>
      <c r="D112" s="16"/>
      <c r="E112" s="16" t="s">
        <v>125</v>
      </c>
      <c r="F112" s="4">
        <f>SUM(F90:F101)+F54</f>
        <v>53527</v>
      </c>
      <c r="G112" s="4">
        <f>SUM(G90:G101)+G54</f>
        <v>6423.2400000000007</v>
      </c>
      <c r="H112" s="18"/>
      <c r="I112" s="4">
        <f>SUM(I90:I101)+I54</f>
        <v>47103.76</v>
      </c>
      <c r="M112" s="11"/>
      <c r="N112" s="11"/>
      <c r="O112" s="4">
        <f>SUM(O90:O101)+O54</f>
        <v>53527</v>
      </c>
      <c r="P112" s="4">
        <f>SUM(P90:P101)+P54</f>
        <v>6423.2400000000007</v>
      </c>
      <c r="Q112" s="18"/>
      <c r="R112" s="4">
        <f>SUM(R90:R101)+R54</f>
        <v>47103.76</v>
      </c>
      <c r="U112" s="22">
        <f>SUM(U106:U106)</f>
        <v>0</v>
      </c>
      <c r="V112" s="11"/>
      <c r="W112" s="18"/>
      <c r="X112" s="4">
        <f>SUM(X90:X101)+X54</f>
        <v>0</v>
      </c>
      <c r="Y112" s="4">
        <f>SUM(Y90:Y101)+Y54</f>
        <v>0</v>
      </c>
      <c r="Z112" s="18"/>
      <c r="AA112" s="4">
        <f>SUM(AA90:AA101)+AA54</f>
        <v>0</v>
      </c>
    </row>
    <row r="113" spans="1:27" ht="15" customHeight="1" x14ac:dyDescent="0.25">
      <c r="A113" s="23"/>
      <c r="B113" s="23"/>
      <c r="C113" s="17"/>
      <c r="D113" s="16"/>
      <c r="E113" s="16"/>
      <c r="F113" s="16"/>
      <c r="G113" s="22"/>
      <c r="H113" s="18"/>
      <c r="I113" s="22"/>
      <c r="M113" s="22"/>
      <c r="N113" s="22"/>
      <c r="O113" s="22"/>
      <c r="P113" s="22"/>
      <c r="Q113" s="18"/>
      <c r="R113" s="22"/>
      <c r="V113" s="22"/>
      <c r="W113" s="22"/>
      <c r="X113" s="18"/>
      <c r="Y113" s="22"/>
      <c r="Z113" s="18"/>
      <c r="AA113" s="22"/>
    </row>
    <row r="114" spans="1:27" ht="15" customHeight="1" x14ac:dyDescent="0.25">
      <c r="A114" s="8"/>
      <c r="B114" s="8"/>
      <c r="C114" s="21"/>
      <c r="D114" s="20"/>
      <c r="E114" s="20" t="s">
        <v>126</v>
      </c>
      <c r="F114" s="19">
        <f>F99+F98+F97+F96+F94+F93+F92+F54+F90+F100+F101+F102</f>
        <v>53727</v>
      </c>
      <c r="G114" s="19">
        <f>G99+G98+G97+G96+G94+G93+G92+G54+G90+G100+G101+G102</f>
        <v>6623.2400000000007</v>
      </c>
      <c r="H114" s="18"/>
      <c r="I114" s="19">
        <f>I99+I98+I97+I96+I94+I93+I92+I54+I90+I100+I101+I102</f>
        <v>47103.76</v>
      </c>
      <c r="J114" s="18"/>
      <c r="K114" s="18"/>
      <c r="L114" s="18"/>
      <c r="M114" s="9"/>
      <c r="N114" s="20" t="s">
        <v>126</v>
      </c>
      <c r="O114" s="19">
        <f>O99+O98+O97+O96+O94+O93+O92+O54+O90+O100+O101+O102</f>
        <v>53727</v>
      </c>
      <c r="P114" s="19">
        <f>P99+P98+P97+P96+P94+P93+P92+P54+P90+P100+P101+P102</f>
        <v>6623.2400000000007</v>
      </c>
      <c r="Q114" s="18"/>
      <c r="R114" s="19">
        <f>R99+R98+R97+R96+R94+R93+R92+R54+R90+R100+R101+R102</f>
        <v>47103.76</v>
      </c>
      <c r="S114" s="18"/>
      <c r="T114" s="18"/>
      <c r="U114" s="22">
        <f>U99+U98+U97+U96+U94+U93+U92+U54</f>
        <v>0</v>
      </c>
      <c r="V114" s="9"/>
      <c r="W114" s="20" t="s">
        <v>126</v>
      </c>
      <c r="X114" s="19">
        <f>X99+X98+X97+X96+X94+X93+X92+X54+X90+X100+X101+X102</f>
        <v>0</v>
      </c>
      <c r="Y114" s="19">
        <f>Y99+Y98+Y97+Y96+Y94+Y93+Y92+Y54+Y90+Y100+Y101+Y102</f>
        <v>0</v>
      </c>
      <c r="Z114" s="18"/>
      <c r="AA114" s="19">
        <f>AA99+AA98+AA97+AA96+AA94+AA93+AA92+AA54+AA90+AA100+AA101+AA102</f>
        <v>0</v>
      </c>
    </row>
    <row r="115" spans="1:27" ht="15" customHeight="1" x14ac:dyDescent="0.25">
      <c r="A115" s="8"/>
      <c r="B115" s="8"/>
      <c r="C115" s="17" t="s">
        <v>75</v>
      </c>
      <c r="D115" s="16"/>
      <c r="E115" s="16"/>
      <c r="F115" s="1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5" customHeight="1" x14ac:dyDescent="0.25">
      <c r="A116" s="8"/>
      <c r="B116" s="8"/>
      <c r="C116" s="17"/>
      <c r="D116" s="16"/>
      <c r="E116" s="16" t="s">
        <v>127</v>
      </c>
      <c r="F116" s="16"/>
      <c r="G116" s="22">
        <f>G114+G112</f>
        <v>13046.480000000001</v>
      </c>
      <c r="H116" s="18"/>
      <c r="I116" s="22">
        <f>I114+I112</f>
        <v>94207.52</v>
      </c>
      <c r="J116" s="18"/>
      <c r="K116" s="18"/>
      <c r="L116" s="18"/>
      <c r="M116" s="9"/>
      <c r="N116" s="9"/>
      <c r="O116" s="9"/>
      <c r="P116" s="22">
        <f>P114+P112</f>
        <v>13046.480000000001</v>
      </c>
      <c r="Q116" s="18"/>
      <c r="R116" s="22">
        <f>R114+R112</f>
        <v>94207.52</v>
      </c>
      <c r="S116" s="18"/>
      <c r="T116" s="18"/>
      <c r="U116" s="22">
        <f>U114+U121</f>
        <v>0</v>
      </c>
      <c r="V116" s="9"/>
      <c r="W116" s="18"/>
      <c r="X116" s="18"/>
      <c r="Y116" s="18"/>
      <c r="Z116" s="18"/>
      <c r="AA116" s="9"/>
    </row>
    <row r="117" spans="1:27" ht="15" customHeight="1" x14ac:dyDescent="0.25">
      <c r="A117" s="125"/>
      <c r="B117" s="125"/>
      <c r="C117" s="125"/>
      <c r="G117" s="11"/>
      <c r="H117" s="125"/>
      <c r="I117" s="125"/>
      <c r="J117" s="125"/>
      <c r="K117" s="125"/>
      <c r="L117" s="125"/>
      <c r="M117" s="9"/>
      <c r="N117" s="9"/>
      <c r="O117" s="9"/>
      <c r="P117" s="11"/>
      <c r="Q117" s="125"/>
      <c r="R117" s="9"/>
      <c r="S117" s="125"/>
      <c r="T117" s="125"/>
      <c r="U117" s="9"/>
      <c r="V117" s="9"/>
      <c r="W117" s="11"/>
      <c r="X117" s="125"/>
      <c r="Y117" s="125"/>
      <c r="Z117" s="125"/>
      <c r="AA117" s="9"/>
    </row>
    <row r="118" spans="1:27" ht="15" customHeight="1" x14ac:dyDescent="0.25">
      <c r="A118" s="125"/>
      <c r="B118" s="125"/>
      <c r="C118" s="15"/>
      <c r="D118" s="14"/>
      <c r="E118" s="14" t="s">
        <v>128</v>
      </c>
      <c r="F118" s="14"/>
      <c r="G118" s="13">
        <f>G107-G116</f>
        <v>25372.42</v>
      </c>
      <c r="H118" s="125"/>
      <c r="I118" s="12">
        <f>I32+I33+I34+I35</f>
        <v>3981.56</v>
      </c>
      <c r="J118" s="125"/>
      <c r="K118" s="125"/>
      <c r="L118" s="125"/>
      <c r="M118" s="9"/>
      <c r="N118" s="9"/>
      <c r="O118" s="9"/>
      <c r="P118" s="11"/>
      <c r="Q118" s="125"/>
      <c r="R118" s="12">
        <f>R32+R33+R34+R35</f>
        <v>3981.56</v>
      </c>
      <c r="S118" s="125"/>
      <c r="T118" s="125"/>
      <c r="U118" s="9"/>
      <c r="V118" s="9"/>
      <c r="W118" s="11"/>
      <c r="X118" s="125"/>
      <c r="Y118" s="125"/>
      <c r="Z118" s="125"/>
      <c r="AA118" s="9"/>
    </row>
    <row r="119" spans="1:27" ht="15" customHeight="1" x14ac:dyDescent="0.25">
      <c r="A119" s="125"/>
      <c r="B119" s="125"/>
      <c r="C119" s="125"/>
      <c r="G119" s="11"/>
      <c r="H119" s="125"/>
      <c r="I119" s="10">
        <f>I118+I116</f>
        <v>98189.08</v>
      </c>
      <c r="J119" s="125"/>
      <c r="K119" s="125"/>
      <c r="L119" s="125"/>
      <c r="M119" s="9"/>
      <c r="N119" s="9"/>
      <c r="O119" s="9"/>
      <c r="P119" s="11"/>
      <c r="Q119" s="125"/>
      <c r="R119" s="10">
        <f>R118+R116</f>
        <v>98189.08</v>
      </c>
      <c r="S119" s="125"/>
      <c r="T119" s="125"/>
      <c r="U119" s="9"/>
      <c r="V119" s="9"/>
      <c r="W119" s="11"/>
      <c r="X119" s="125"/>
      <c r="Y119" s="125"/>
      <c r="Z119" s="125"/>
      <c r="AA119" s="9"/>
    </row>
    <row r="120" spans="1:27" x14ac:dyDescent="0.25">
      <c r="R120" s="202"/>
    </row>
    <row r="121" spans="1:27" ht="15" customHeight="1" x14ac:dyDescent="0.2">
      <c r="J121" s="8" t="s">
        <v>129</v>
      </c>
      <c r="K121" s="8"/>
      <c r="L121" s="8"/>
      <c r="R121" s="8" t="s">
        <v>129</v>
      </c>
      <c r="S121" s="11">
        <f>U54+U92+U96+U97+U98</f>
        <v>0</v>
      </c>
      <c r="T121" s="11"/>
    </row>
    <row r="122" spans="1:27" ht="14.25" customHeight="1" x14ac:dyDescent="0.2">
      <c r="J122" s="8" t="s">
        <v>130</v>
      </c>
      <c r="K122" s="8"/>
      <c r="L122" s="8"/>
      <c r="R122" s="8" t="s">
        <v>130</v>
      </c>
      <c r="S122" s="7" t="e">
        <f>U93+U94+#REF!+U99+#REF!+#REF!+U100+#REF!</f>
        <v>#REF!</v>
      </c>
      <c r="T122" s="7"/>
    </row>
    <row r="123" spans="1:27" ht="15" customHeight="1" x14ac:dyDescent="0.25">
      <c r="F123" s="6">
        <f>F33+F34+F35</f>
        <v>4253.43</v>
      </c>
      <c r="O123" s="6">
        <f>O33+O34+O35</f>
        <v>4253.43</v>
      </c>
      <c r="R123" s="6">
        <f>R33+R34+R35</f>
        <v>3743.02</v>
      </c>
      <c r="S123" s="12">
        <f>U101</f>
        <v>0</v>
      </c>
      <c r="T123" s="12"/>
    </row>
    <row r="124" spans="1:27" x14ac:dyDescent="0.25">
      <c r="R124" s="202"/>
      <c r="S124" s="5" t="e">
        <f>SUM(S121:S123)</f>
        <v>#REF!</v>
      </c>
      <c r="T124" s="5"/>
    </row>
    <row r="125" spans="1:27" x14ac:dyDescent="0.25">
      <c r="R125" s="202"/>
    </row>
    <row r="126" spans="1:27" x14ac:dyDescent="0.25">
      <c r="G126" s="4"/>
      <c r="P126" s="4"/>
      <c r="R126" s="202"/>
      <c r="W126" s="4"/>
    </row>
    <row r="127" spans="1:27" s="3" customFormat="1" x14ac:dyDescent="0.25">
      <c r="A127" s="204"/>
      <c r="B127" s="204"/>
      <c r="G127" s="4"/>
      <c r="M127" s="2"/>
      <c r="N127" s="2"/>
      <c r="O127" s="2"/>
      <c r="P127" s="4"/>
      <c r="R127" s="2"/>
      <c r="U127" s="2"/>
      <c r="V127" s="2"/>
      <c r="W127" s="4"/>
      <c r="AA127" s="2"/>
    </row>
    <row r="128" spans="1:27" s="3" customFormat="1" x14ac:dyDescent="0.25">
      <c r="G128" s="4"/>
      <c r="M128" s="2"/>
      <c r="N128" s="2"/>
      <c r="O128" s="2"/>
      <c r="P128" s="4"/>
      <c r="U128" s="2"/>
      <c r="V128" s="2"/>
      <c r="W128" s="4"/>
      <c r="AA128" s="2"/>
    </row>
    <row r="129" spans="1:27" s="3" customFormat="1" x14ac:dyDescent="0.25">
      <c r="G129" s="206"/>
      <c r="M129" s="2"/>
      <c r="N129" s="2"/>
      <c r="O129" s="2"/>
      <c r="P129" s="206"/>
      <c r="U129" s="2"/>
      <c r="V129" s="2"/>
      <c r="W129" s="206"/>
      <c r="AA129" s="2"/>
    </row>
    <row r="130" spans="1:27" x14ac:dyDescent="0.25">
      <c r="A130" s="3"/>
      <c r="B130" s="3"/>
    </row>
    <row r="158" spans="9:27" x14ac:dyDescent="0.25">
      <c r="I158" s="206"/>
      <c r="J158" s="206"/>
      <c r="K158" s="206"/>
      <c r="L158" s="206"/>
      <c r="M158" s="1"/>
      <c r="N158" s="1"/>
      <c r="O158" s="1"/>
      <c r="R158" s="206"/>
      <c r="S158" s="206"/>
      <c r="T158" s="206"/>
      <c r="U158" s="1"/>
      <c r="V158" s="1"/>
      <c r="Y158" s="206"/>
      <c r="Z158" s="206"/>
      <c r="AA158" s="1"/>
    </row>
    <row r="159" spans="9:27" x14ac:dyDescent="0.25">
      <c r="I159" s="206"/>
      <c r="J159" s="206"/>
      <c r="K159" s="206"/>
      <c r="L159" s="206"/>
      <c r="M159" s="1"/>
      <c r="N159" s="1"/>
      <c r="O159" s="1"/>
      <c r="R159" s="206"/>
      <c r="S159" s="206"/>
      <c r="T159" s="206"/>
      <c r="U159" s="1"/>
      <c r="V159" s="1"/>
      <c r="Y159" s="206"/>
      <c r="Z159" s="206"/>
      <c r="AA159" s="1"/>
    </row>
    <row r="160" spans="9:27" x14ac:dyDescent="0.25">
      <c r="I160" s="206"/>
      <c r="J160" s="206"/>
      <c r="K160" s="206"/>
      <c r="L160" s="206"/>
      <c r="M160" s="1"/>
      <c r="N160" s="1"/>
      <c r="O160" s="1"/>
      <c r="R160" s="206"/>
      <c r="S160" s="206"/>
      <c r="T160" s="206"/>
      <c r="U160" s="1"/>
      <c r="V160" s="1"/>
      <c r="Y160" s="206"/>
      <c r="Z160" s="206"/>
      <c r="AA160" s="1"/>
    </row>
    <row r="161" spans="9:27" x14ac:dyDescent="0.25">
      <c r="I161" s="206"/>
      <c r="J161" s="206"/>
      <c r="K161" s="206"/>
      <c r="L161" s="206"/>
      <c r="M161" s="1"/>
      <c r="N161" s="1"/>
      <c r="O161" s="1"/>
      <c r="R161" s="206"/>
      <c r="S161" s="206"/>
      <c r="T161" s="206"/>
      <c r="U161" s="1"/>
      <c r="V161" s="1"/>
      <c r="Y161" s="206"/>
      <c r="Z161" s="206"/>
      <c r="AA161" s="1"/>
    </row>
    <row r="162" spans="9:27" x14ac:dyDescent="0.25">
      <c r="I162" s="206"/>
      <c r="J162" s="206"/>
      <c r="K162" s="206"/>
      <c r="L162" s="206"/>
      <c r="M162" s="1"/>
      <c r="N162" s="1"/>
      <c r="O162" s="1"/>
      <c r="R162" s="206"/>
      <c r="S162" s="206"/>
      <c r="T162" s="206"/>
      <c r="U162" s="1"/>
      <c r="V162" s="1"/>
      <c r="Y162" s="206"/>
      <c r="Z162" s="206"/>
      <c r="AA162" s="1"/>
    </row>
    <row r="163" spans="9:27" x14ac:dyDescent="0.25">
      <c r="I163" s="206"/>
      <c r="J163" s="206"/>
      <c r="K163" s="206"/>
      <c r="L163" s="206"/>
      <c r="M163" s="1"/>
      <c r="N163" s="1"/>
      <c r="O163" s="1"/>
      <c r="R163" s="206"/>
      <c r="S163" s="206"/>
      <c r="T163" s="206"/>
      <c r="U163" s="1"/>
      <c r="V163" s="1"/>
      <c r="Y163" s="206"/>
      <c r="Z163" s="206"/>
      <c r="AA163" s="1"/>
    </row>
    <row r="164" spans="9:27" x14ac:dyDescent="0.25">
      <c r="I164" s="206"/>
      <c r="J164" s="206"/>
      <c r="K164" s="206"/>
      <c r="L164" s="206"/>
      <c r="M164" s="1"/>
      <c r="N164" s="1"/>
      <c r="O164" s="1"/>
      <c r="R164" s="206"/>
      <c r="S164" s="206"/>
      <c r="T164" s="206"/>
      <c r="U164" s="1"/>
      <c r="V164" s="1"/>
      <c r="Y164" s="206"/>
      <c r="Z164" s="206"/>
      <c r="AA164" s="1"/>
    </row>
    <row r="165" spans="9:27" x14ac:dyDescent="0.25">
      <c r="I165" s="206"/>
      <c r="J165" s="206"/>
      <c r="K165" s="206"/>
      <c r="L165" s="206"/>
      <c r="M165" s="1"/>
      <c r="N165" s="1"/>
      <c r="O165" s="1"/>
      <c r="R165" s="206"/>
      <c r="S165" s="206"/>
      <c r="T165" s="206"/>
      <c r="U165" s="1"/>
      <c r="V165" s="1"/>
      <c r="Y165" s="206"/>
      <c r="Z165" s="206"/>
      <c r="AA165" s="1"/>
    </row>
    <row r="166" spans="9:27" x14ac:dyDescent="0.25">
      <c r="I166" s="206"/>
      <c r="J166" s="206"/>
      <c r="K166" s="206"/>
      <c r="L166" s="206"/>
      <c r="M166" s="1"/>
      <c r="N166" s="1"/>
      <c r="O166" s="1"/>
      <c r="R166" s="206"/>
      <c r="S166" s="206"/>
      <c r="T166" s="206"/>
      <c r="U166" s="1"/>
      <c r="V166" s="1"/>
      <c r="Y166" s="206"/>
      <c r="Z166" s="206"/>
      <c r="AA166" s="1"/>
    </row>
    <row r="167" spans="9:27" x14ac:dyDescent="0.25">
      <c r="I167" s="206"/>
      <c r="J167" s="206"/>
      <c r="K167" s="206"/>
      <c r="L167" s="206"/>
      <c r="M167" s="1"/>
      <c r="N167" s="1"/>
      <c r="O167" s="1"/>
      <c r="R167" s="206"/>
      <c r="S167" s="206"/>
      <c r="T167" s="206"/>
      <c r="U167" s="1"/>
      <c r="V167" s="1"/>
      <c r="Y167" s="206"/>
      <c r="Z167" s="206"/>
      <c r="AA167" s="1"/>
    </row>
    <row r="168" spans="9:27" x14ac:dyDescent="0.25">
      <c r="I168" s="206"/>
      <c r="J168" s="206"/>
      <c r="K168" s="206"/>
      <c r="L168" s="206"/>
      <c r="M168" s="1"/>
      <c r="N168" s="1"/>
      <c r="O168" s="1"/>
      <c r="R168" s="206"/>
      <c r="S168" s="206"/>
      <c r="T168" s="206"/>
      <c r="U168" s="1"/>
      <c r="V168" s="1"/>
      <c r="Y168" s="206"/>
      <c r="Z168" s="206"/>
      <c r="AA168" s="1"/>
    </row>
    <row r="169" spans="9:27" x14ac:dyDescent="0.25">
      <c r="I169" s="206"/>
      <c r="J169" s="206"/>
      <c r="K169" s="206"/>
      <c r="L169" s="206"/>
      <c r="M169" s="1"/>
      <c r="N169" s="1"/>
      <c r="O169" s="1"/>
      <c r="R169" s="206"/>
      <c r="S169" s="206"/>
      <c r="T169" s="206"/>
      <c r="U169" s="1"/>
      <c r="V169" s="1"/>
      <c r="Y169" s="206"/>
      <c r="Z169" s="206"/>
      <c r="AA169" s="1"/>
    </row>
    <row r="170" spans="9:27" x14ac:dyDescent="0.25">
      <c r="I170" s="206"/>
      <c r="J170" s="206"/>
      <c r="K170" s="206"/>
      <c r="L170" s="206"/>
      <c r="M170" s="1"/>
      <c r="N170" s="1"/>
      <c r="O170" s="1"/>
      <c r="R170" s="206"/>
      <c r="S170" s="206"/>
      <c r="T170" s="206"/>
      <c r="U170" s="1"/>
      <c r="V170" s="1"/>
      <c r="Y170" s="206"/>
      <c r="Z170" s="206"/>
      <c r="AA170" s="1"/>
    </row>
    <row r="171" spans="9:27" x14ac:dyDescent="0.25">
      <c r="I171" s="206"/>
      <c r="J171" s="206"/>
      <c r="K171" s="206"/>
      <c r="L171" s="206"/>
      <c r="M171" s="1"/>
      <c r="N171" s="1"/>
      <c r="O171" s="1"/>
      <c r="R171" s="206"/>
      <c r="S171" s="206"/>
      <c r="T171" s="206"/>
      <c r="U171" s="1"/>
      <c r="V171" s="1"/>
      <c r="Y171" s="206"/>
      <c r="Z171" s="206"/>
      <c r="AA171" s="1"/>
    </row>
    <row r="172" spans="9:27" x14ac:dyDescent="0.25">
      <c r="I172" s="206"/>
      <c r="J172" s="206"/>
      <c r="K172" s="206"/>
      <c r="L172" s="206"/>
      <c r="M172" s="1"/>
      <c r="N172" s="1"/>
      <c r="O172" s="1"/>
      <c r="R172" s="206"/>
      <c r="S172" s="206"/>
      <c r="T172" s="206"/>
      <c r="U172" s="1"/>
      <c r="V172" s="1"/>
      <c r="Y172" s="206"/>
      <c r="Z172" s="206"/>
      <c r="AA172" s="1"/>
    </row>
    <row r="173" spans="9:27" x14ac:dyDescent="0.25">
      <c r="I173" s="206"/>
      <c r="J173" s="206"/>
      <c r="K173" s="206"/>
      <c r="L173" s="206"/>
      <c r="M173" s="1"/>
      <c r="N173" s="1"/>
      <c r="O173" s="1"/>
      <c r="R173" s="206"/>
      <c r="S173" s="206"/>
      <c r="T173" s="206"/>
      <c r="U173" s="1"/>
      <c r="V173" s="1"/>
      <c r="Y173" s="206"/>
      <c r="Z173" s="206"/>
      <c r="AA173" s="1"/>
    </row>
    <row r="174" spans="9:27" x14ac:dyDescent="0.25">
      <c r="I174" s="206"/>
      <c r="J174" s="206"/>
      <c r="K174" s="206"/>
      <c r="L174" s="206"/>
      <c r="M174" s="1"/>
      <c r="N174" s="1"/>
      <c r="O174" s="1"/>
      <c r="R174" s="206"/>
      <c r="S174" s="206"/>
      <c r="T174" s="206"/>
      <c r="U174" s="1"/>
      <c r="V174" s="1"/>
      <c r="Y174" s="206"/>
      <c r="Z174" s="206"/>
      <c r="AA174" s="1"/>
    </row>
    <row r="175" spans="9:27" x14ac:dyDescent="0.25">
      <c r="I175" s="206"/>
      <c r="J175" s="206"/>
      <c r="K175" s="206"/>
      <c r="L175" s="206"/>
      <c r="M175" s="1"/>
      <c r="N175" s="1"/>
      <c r="O175" s="1"/>
      <c r="R175" s="206"/>
      <c r="S175" s="206"/>
      <c r="T175" s="206"/>
      <c r="U175" s="1"/>
      <c r="V175" s="1"/>
      <c r="Y175" s="206"/>
      <c r="Z175" s="206"/>
      <c r="AA175" s="1"/>
    </row>
    <row r="176" spans="9:27" x14ac:dyDescent="0.25">
      <c r="I176" s="206"/>
      <c r="J176" s="206"/>
      <c r="K176" s="206"/>
      <c r="L176" s="206"/>
      <c r="M176" s="1"/>
      <c r="N176" s="1"/>
      <c r="O176" s="1"/>
      <c r="R176" s="206"/>
      <c r="S176" s="206"/>
      <c r="T176" s="206"/>
      <c r="U176" s="1"/>
      <c r="V176" s="1"/>
      <c r="Y176" s="206"/>
      <c r="Z176" s="206"/>
      <c r="AA176" s="1"/>
    </row>
  </sheetData>
  <mergeCells count="115">
    <mergeCell ref="A104:C104"/>
    <mergeCell ref="A111:L111"/>
    <mergeCell ref="A103:C103"/>
    <mergeCell ref="C88:AA88"/>
    <mergeCell ref="A106:C106"/>
    <mergeCell ref="X61:X63"/>
    <mergeCell ref="Y61:Y63"/>
    <mergeCell ref="A105:C105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</mergeCells>
  <pageMargins left="0.41" right="0.16" top="0.51" bottom="0.2" header="0.3" footer="0.17"/>
  <pageSetup paperSize="9" scale="44" firstPageNumber="4" orientation="landscape" useFirstPageNumber="1" r:id="rId1"/>
  <headerFooter>
    <oddFooter>&amp;C&amp;20 P - &amp;P</oddFooter>
  </headerFooter>
  <rowBreaks count="2" manualBreakCount="2">
    <brk id="58" max="16383" man="1"/>
    <brk id="10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Revised_1st</vt:lpstr>
      <vt:lpstr>Sheet1</vt:lpstr>
      <vt:lpstr>Revised_1st!Print_Area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2019-09-25T11:22:13Z</cp:lastPrinted>
  <dcterms:created xsi:type="dcterms:W3CDTF">2015-06-05T18:17:20Z</dcterms:created>
  <dcterms:modified xsi:type="dcterms:W3CDTF">2019-10-01T15:31:04Z</dcterms:modified>
</cp:coreProperties>
</file>