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Saru\Desktop\"/>
    </mc:Choice>
  </mc:AlternateContent>
  <xr:revisionPtr revIDLastSave="0" documentId="13_ncr:1_{67C02CA4-FC3E-4C62-9E5F-58A01C14F3E1}" xr6:coauthVersionLast="45" xr6:coauthVersionMax="45" xr10:uidLastSave="{00000000-0000-0000-0000-000000000000}"/>
  <bookViews>
    <workbookView xWindow="-120" yWindow="-120" windowWidth="29040" windowHeight="15840" xr2:uid="{00000000-000D-0000-FFFF-FFFF00000000}"/>
  </bookViews>
  <sheets>
    <sheet name="Sheet1" sheetId="1" r:id="rId1"/>
    <sheet name="Sheet4" sheetId="4" r:id="rId2"/>
    <sheet name="Sheet2" sheetId="2" r:id="rId3"/>
    <sheet name="Sheet3" sheetId="3" r:id="rId4"/>
  </sheets>
  <definedNames>
    <definedName name="_xlnm.Print_Area" localSheetId="0">Sheet1!$A$1:$O$116</definedName>
    <definedName name="_xlnm.Print_Titles" localSheetId="0">Sheet1!$2:$2</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45" i="1" l="1"/>
  <c r="G47" i="1" s="1"/>
  <c r="I47" i="1" s="1"/>
  <c r="J106" i="1" l="1"/>
  <c r="G104" i="1"/>
  <c r="F111" i="1" s="1"/>
  <c r="J111" i="1" s="1"/>
  <c r="E112" i="1" s="1"/>
  <c r="J112" i="1" s="1"/>
  <c r="J108" i="1" l="1"/>
  <c r="E109" i="1" s="1"/>
  <c r="J109" i="1" s="1"/>
  <c r="J113" i="1" s="1"/>
  <c r="L112" i="1" s="1"/>
  <c r="H24" i="1" l="1"/>
  <c r="F26" i="1" s="1"/>
  <c r="J26" i="1" s="1"/>
  <c r="H66" i="1"/>
  <c r="G67" i="1" s="1"/>
  <c r="E28" i="1" l="1"/>
  <c r="L28" i="1" s="1"/>
  <c r="E31" i="1" s="1"/>
  <c r="L31" i="1" s="1"/>
  <c r="L25" i="1"/>
  <c r="G97" i="1" l="1"/>
  <c r="B99" i="1" s="1"/>
  <c r="G73" i="1" l="1"/>
  <c r="G63" i="1"/>
  <c r="E64" i="1" s="1"/>
  <c r="G64" i="1" s="1"/>
  <c r="G52" i="1"/>
  <c r="E54" i="1" s="1"/>
  <c r="K54" i="1" s="1"/>
  <c r="G56" i="1" s="1"/>
  <c r="K56" i="1" s="1"/>
  <c r="G41" i="1"/>
  <c r="G43" i="1" s="1"/>
  <c r="I43" i="1" s="1"/>
  <c r="G19" i="1"/>
  <c r="G35" i="1"/>
  <c r="E37" i="1" s="1"/>
  <c r="K37" i="1" s="1"/>
  <c r="L37" i="1" s="1"/>
  <c r="H21" i="1"/>
  <c r="J16" i="1"/>
  <c r="G14" i="1"/>
  <c r="G8" i="1"/>
  <c r="G6" i="1"/>
  <c r="E67" i="1" l="1"/>
  <c r="I67" i="1" s="1"/>
  <c r="E68" i="1" s="1"/>
  <c r="I68" i="1" s="1"/>
  <c r="I69" i="1" s="1"/>
  <c r="I48" i="1"/>
  <c r="F59" i="1"/>
  <c r="L56" i="1"/>
  <c r="L59" i="1" s="1"/>
  <c r="G74" i="1"/>
  <c r="G75" i="1" s="1"/>
  <c r="K75" i="1" s="1"/>
  <c r="E77" i="1" s="1"/>
  <c r="L99" i="1"/>
  <c r="G9" i="1"/>
  <c r="F10" i="1" s="1"/>
  <c r="L68" i="1" l="1"/>
  <c r="C82" i="1"/>
  <c r="K82" i="1" s="1"/>
  <c r="J10" i="1"/>
  <c r="L10" i="1" s="1"/>
  <c r="K77" i="1"/>
  <c r="K78" i="1" s="1"/>
  <c r="L78" i="1" s="1"/>
  <c r="C85" i="1" l="1"/>
  <c r="K85" i="1" s="1"/>
  <c r="K87" i="1" s="1"/>
  <c r="G89" i="1" s="1"/>
  <c r="K89" i="1" s="1"/>
  <c r="H92" i="1" l="1"/>
  <c r="L92" i="1" s="1"/>
  <c r="L89" i="1"/>
  <c r="L48" i="1"/>
</calcChain>
</file>

<file path=xl/sharedStrings.xml><?xml version="1.0" encoding="utf-8"?>
<sst xmlns="http://schemas.openxmlformats.org/spreadsheetml/2006/main" count="262" uniqueCount="98">
  <si>
    <t>Sl No.          Code no</t>
  </si>
  <si>
    <t>Description of Items</t>
  </si>
  <si>
    <t>Quantity</t>
  </si>
  <si>
    <t>1/16-100</t>
  </si>
  <si>
    <t xml:space="preserve">Erection of bamboo profile with full bamboo posts and pegs not less than 60mm in diameter and coir strings etc. complete as per direction of Engineer in charge. </t>
  </si>
  <si>
    <t>Erection bamboo profile</t>
  </si>
  <si>
    <t xml:space="preserve">From km </t>
  </si>
  <si>
    <t>to  km.</t>
  </si>
  <si>
    <t>=</t>
  </si>
  <si>
    <t>meter</t>
  </si>
  <si>
    <t>,,</t>
  </si>
  <si>
    <t>Total</t>
  </si>
  <si>
    <t>Meter</t>
  </si>
  <si>
    <t>Erection @</t>
  </si>
  <si>
    <t>2                         16-220</t>
  </si>
  <si>
    <t>For Type - A</t>
  </si>
  <si>
    <t>Nos</t>
  </si>
  <si>
    <t>High of Filling =</t>
  </si>
  <si>
    <t>-</t>
  </si>
  <si>
    <t>m</t>
  </si>
  <si>
    <t>x</t>
  </si>
  <si>
    <t>÷</t>
  </si>
  <si>
    <t>Filling hight =</t>
  </si>
  <si>
    <t>3                          16-240</t>
  </si>
  <si>
    <t>cum</t>
  </si>
  <si>
    <t xml:space="preserve">Royalty of specified earth taken from private land (with prior permission of the Executive Engineer on production of royalty deeds with the land owner) from the area to be selected by the contractor with mutual agreement. </t>
  </si>
  <si>
    <t>4                                  16-180</t>
  </si>
  <si>
    <t xml:space="preserve">Supplying and laying sand as filter layers as per specific size ranges and gradation including preparation of surface, compacting in layer etc. complete with supply of all materials and as per direction of Engineer in charge.                                                                                       40-550 . FM :  FM : 1.0 to 1.5 </t>
  </si>
  <si>
    <t>5.                              40-550</t>
  </si>
  <si>
    <t>Volume =</t>
  </si>
  <si>
    <t>Cum</t>
  </si>
  <si>
    <t>Slope length =</t>
  </si>
  <si>
    <t xml:space="preserve">Area </t>
  </si>
  <si>
    <t xml:space="preserve">Total = </t>
  </si>
  <si>
    <t>Sqm</t>
  </si>
  <si>
    <t>6.                         40-500</t>
  </si>
  <si>
    <t>7.                        40-520</t>
  </si>
  <si>
    <t xml:space="preserve">(B) 40-520-10. :. Well graded between 20mm to 5mm size. (Combination of sub-item 10 &amp; 30 or 20 &amp; 30 shall be used) </t>
  </si>
  <si>
    <t>8.                               40-150</t>
  </si>
  <si>
    <t>Area =</t>
  </si>
  <si>
    <t>Total =</t>
  </si>
  <si>
    <t>(-)</t>
  </si>
  <si>
    <t>nos.</t>
  </si>
  <si>
    <t>Nos of block =</t>
  </si>
  <si>
    <t xml:space="preserve">Deduction  5% for gap = </t>
  </si>
  <si>
    <t xml:space="preserve">Total </t>
  </si>
  <si>
    <t>9.                                    40-270</t>
  </si>
  <si>
    <t xml:space="preserve">Block size 40cmx40cmx20cm : </t>
  </si>
  <si>
    <t xml:space="preserve">Block size 30cmx30cmx30cm : </t>
  </si>
  <si>
    <t>Within 200 meter = 50% of Total Quantity =</t>
  </si>
  <si>
    <t xml:space="preserve">(B)40-270 -10.  200 m to 500 m. </t>
  </si>
  <si>
    <t xml:space="preserve">Quantity same as item no 9(A) </t>
  </si>
  <si>
    <t xml:space="preserve">Total length </t>
  </si>
  <si>
    <t xml:space="preserve">Volume = </t>
  </si>
  <si>
    <t>Average GL. =(3.07+2.69+2.63+3.11+1.48+3.08+2.56+2.81+2.11)/9=</t>
  </si>
  <si>
    <t>2.61M</t>
  </si>
  <si>
    <t>18.78m+(2x1.05m)= 20.88 m</t>
  </si>
  <si>
    <r>
      <t>Total slope length =[{</t>
    </r>
    <r>
      <rPr>
        <sz val="10"/>
        <color theme="1"/>
        <rFont val="Calibri"/>
        <family val="2"/>
      </rPr>
      <t>√(2.29x3)²+(2.29)²}x2]+4.30 +(2x1.05)=20.88 m</t>
    </r>
  </si>
  <si>
    <r>
      <t>Total slope length =[{</t>
    </r>
    <r>
      <rPr>
        <sz val="10"/>
        <color theme="1"/>
        <rFont val="Calibri"/>
        <family val="2"/>
      </rPr>
      <t>√(2.29x3)²+(2.29*)²}x2]+4.30= 18.78 m</t>
    </r>
  </si>
  <si>
    <t>Total=            = 107164 nos</t>
  </si>
  <si>
    <t>Nos.</t>
  </si>
  <si>
    <r>
      <t xml:space="preserve">Earth work by carried earth (by truck/boat or any other means) supplied at contractor's own cost (including royalty) in constructing/ resectioning of the embankment/ canal bank/ road etc. compacted to 85%/90% maximum dry density at optimum moisture content with reference to laboratory density test AASHTO modified hammer, with clayey soil (minimum 30% clay, 0-40% silt and 0-30% sand) beyond initial lead of 300m including throwing the spoils to profiles in layer not exceeding 230mm in thickness with clod breaking to maximum size of 100mm, benching the side slopes, removing roots and stumps of trees of girth upto 200mm, stripping/ ploughing the base of embankment and borrow pit area, dug bailing, clearing jungles, bail out of water, rough dressing including 150mm cambering at the centre of crest with all leads and lifts complete (compaction will be done by the contractor with approved equipment including all ancillary charges for compaction and testing) as per direction of Engineer in charge.                                                                                                                                                   </t>
    </r>
    <r>
      <rPr>
        <b/>
        <sz val="10"/>
        <color theme="1"/>
        <rFont val="Calibri"/>
        <family val="2"/>
        <scheme val="minor"/>
      </rPr>
      <t xml:space="preserve">16-220-10 . 300m to 1.00 km.(85% compaction) </t>
    </r>
  </si>
  <si>
    <r>
      <t xml:space="preserve">Earth work by Mechanical Excavator (Long Boon) in constructing/ resectioning of embankment/canal bank/ road etc. compacted to 85%/90% maximum dry density at optimum moisture content, with reference to laboratory density test AAHSTO modified hammer, with clayey soil(minm 30% clay, 0-40% silt, 0-30% sand) within the initial lead of 30m and all lifts including throwing the spoils to profiles in layers not exceeding 230mm in thickness with clod breaking to a maximum size of 100mm, benching the side slopes, removing roots and stumps of trees of girth upto 200mm from the ground, stripping/ploughing the base of embankment and borrow pit area, dug bailing, rough dressing including 150mm cambering at the centre of crest etc. complete, including maintenance of the same for 6 months after completion, (compaction will be done by the contractor with approved equipment, including all ancillary charges for compaction  and  testing)  as per  direction  of  Engineer  in  charge. cum16-240 . Embankment by Mech.                                                                                                                                         </t>
    </r>
    <r>
      <rPr>
        <b/>
        <sz val="10"/>
        <color theme="1"/>
        <rFont val="Calibri"/>
        <family val="2"/>
        <scheme val="minor"/>
      </rPr>
      <t xml:space="preserve">16-240-10 : Equipment; ht: 0 to 4m; 85% comp. </t>
    </r>
  </si>
  <si>
    <r>
      <t xml:space="preserve">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                                                                                                                                                                                        </t>
    </r>
    <r>
      <rPr>
        <b/>
        <sz val="10"/>
        <color theme="1"/>
        <rFont val="Calibri"/>
        <family val="2"/>
        <scheme val="minor"/>
      </rPr>
      <t xml:space="preserve">(A) 40-520-20. :Well graded between 40mm to 20mm size. . Well graded between 20mm to 5mm size. (Combination of sub-item 10 &amp; 30 or 20 &amp; 30 shall be used) </t>
    </r>
  </si>
  <si>
    <r>
      <t xml:space="preserve">Labour charge for protective works in laying CC blocks of different sizes including preparation of base, watering and ramming of base etc. complete as per direction of Engineer in charge.                                                                                                                                                </t>
    </r>
    <r>
      <rPr>
        <b/>
        <sz val="10"/>
        <color theme="1"/>
        <rFont val="Calibri"/>
        <family val="2"/>
        <scheme val="minor"/>
      </rPr>
      <t>(A) 40-270 -10. Within 200 m. cum</t>
    </r>
  </si>
  <si>
    <r>
      <t xml:space="preserve">Cement concrete work in leanest mix. 1:3:6 with sand of FM&gt;=1.5, in foundation or floor including breaking, screening, grading and washing aggregates with clear water, mixing, laying in position, consolidation to levels, curing, including supply of all materials, excluding the cost of formworks etc. complete as per direction of Engineer in charge. cum28-120 . With 25mm down graded picked jhama or 1st. class  brick chips.                                                                                                                                                             </t>
    </r>
    <r>
      <rPr>
        <b/>
        <sz val="10"/>
        <color theme="1"/>
        <rFont val="Calibri"/>
        <family val="2"/>
        <scheme val="minor"/>
      </rPr>
      <t>28-120-20.:  With 25mm down graded stone chips</t>
    </r>
  </si>
  <si>
    <t xml:space="preserve"> 30.00 m Interval = (</t>
  </si>
  <si>
    <t xml:space="preserve">Carried earth 50% = </t>
  </si>
  <si>
    <t>Quantity Same as item no. 2 =</t>
  </si>
  <si>
    <t xml:space="preserve">40mm to 20mm size = 50% of total Quantity= </t>
  </si>
  <si>
    <t xml:space="preserve">Quantity same as itam no. 7 (A) = </t>
  </si>
  <si>
    <t xml:space="preserve">Area of each block =  </t>
  </si>
  <si>
    <t xml:space="preserve">Total nos of block =                            </t>
  </si>
  <si>
    <t xml:space="preserve">Deduction 5% for gap = </t>
  </si>
  <si>
    <r>
      <t xml:space="preserve">Manufacturing and supplying C.C. blocks in leanest mix. 1:3:6, with cement, sand (FM&gt;=1.5) and Stone Chips (40mm down graded), to attain a minimum 28 days cylinder strength of 9.0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
(A) </t>
    </r>
    <r>
      <rPr>
        <b/>
        <sz val="10"/>
        <color theme="1"/>
        <rFont val="Calibri"/>
        <family val="2"/>
        <scheme val="minor"/>
      </rPr>
      <t>40-150-40. : Block Size: 40cmx40cmx20cm</t>
    </r>
  </si>
  <si>
    <t>(B) 40-150-50. : Block Size: 30cmx30cmx30cm</t>
  </si>
  <si>
    <r>
      <t>Detail estimate for slope protection work of submersible embankment around</t>
    </r>
    <r>
      <rPr>
        <b/>
        <sz val="11"/>
        <color theme="1"/>
        <rFont val="Calibri"/>
        <family val="2"/>
        <scheme val="minor"/>
      </rPr>
      <t xml:space="preserve"> Naogaon Haor sub project (Part -B) </t>
    </r>
    <r>
      <rPr>
        <sz val="11"/>
        <color theme="1"/>
        <rFont val="Calibri"/>
        <family val="2"/>
        <scheme val="minor"/>
      </rPr>
      <t>from km. 0.200 to km 2.20=2000.00m in c/w Haor Flood Management &amp; Livelihood Improvement Project under Kishoregonj WD Division BWDB, Kishoregonj during the year 2019-20</t>
    </r>
  </si>
  <si>
    <t>For Type -A</t>
  </si>
  <si>
    <t>)+1</t>
  </si>
  <si>
    <t xml:space="preserve">Av. Gl = 2.29 m </t>
  </si>
  <si>
    <t>Quantity of earth = 1000.00x( 2.29x3x2+4.3+4.3)/2x2.29          =25579.30 cum</t>
  </si>
  <si>
    <t xml:space="preserve">Consider 50% earth required = 51158.60 x50% = </t>
  </si>
  <si>
    <r>
      <t>Total slope length =[{</t>
    </r>
    <r>
      <rPr>
        <sz val="10"/>
        <color theme="1"/>
        <rFont val="Calibri"/>
        <family val="2"/>
      </rPr>
      <t>√(2.29x3)²+(2.29)²}x2]+4.30=18.78 m</t>
    </r>
  </si>
  <si>
    <t>For Guide wall of toe</t>
  </si>
  <si>
    <t>For Type - D</t>
  </si>
  <si>
    <t>Total=</t>
  </si>
  <si>
    <t>Nos of bag</t>
  </si>
  <si>
    <t>Toe of embankment =  Double layer  C/s. &amp; R/S Side</t>
  </si>
  <si>
    <t xml:space="preserve"> Cum</t>
  </si>
  <si>
    <t>For Type -D</t>
  </si>
  <si>
    <t xml:space="preserve">For Type - D </t>
  </si>
  <si>
    <r>
      <t xml:space="preserve">Protective work with sand cement (6:1 propotion) filled 3/4th in 75Kg gunny bags (sand F.M&gt;=1.00) including supply of all materials and necessaary sewing, filling and placiing/dumping in position and mixing with mixture machine with desined water cement ratio &amp; curing as per specification and direction of the Engineer-in-charge.                                                                                                                                                    </t>
    </r>
    <r>
      <rPr>
        <b/>
        <sz val="10"/>
        <color theme="1"/>
        <rFont val="Calibri"/>
        <family val="2"/>
        <scheme val="minor"/>
      </rPr>
      <t xml:space="preserve">40-670-30 :Sand cement new gunny bag ( 75 Kg; sand cement 6:1; Fill vol = 0.031 cum) </t>
    </r>
  </si>
  <si>
    <t>10.                             28-120</t>
  </si>
  <si>
    <t>11.                             40-670</t>
  </si>
  <si>
    <r>
      <t xml:space="preserve">Supplying and placing non-woven needle punched type geotextile fabric (100% Polypropylene Fabric, unit weight : 855 Kg/m3 to 946 Kg/m3) as filter materials of elongation at maximum force machine direction (MD) &gt;=60% and &lt;= 100 % , elongation at maximum force (CMD) =&gt; 40% and &lt;= 100% ,horizontal and vertical permeability (under 2 kn/m² pressure)=&gt;2x10E-3 m/sec. for effective erosion protection in hydraulic structures/river training works including local handling, placing in position, providing machine seamed joints (with 100% polypropylene or nylon thread) or 35cm lap in dry condition or minimum 100cm lap under water including protecting the geotextile material from UV ray and from any other damages including supply of all materials, labours, equipment’s etc. complete as per direction of Engineer in charge.
(Geotextile delivered at site should be certified by ISO and clearly labelled with brand name and grade printed at regular intervals across the body of the fabric).
</t>
    </r>
    <r>
      <rPr>
        <b/>
        <sz val="10"/>
        <color theme="1"/>
        <rFont val="Calibri"/>
        <family val="2"/>
        <scheme val="minor"/>
      </rPr>
      <t xml:space="preserve">40-500-40 : Mass =&gt;400 gm/m², thickness(Under 2 kpa pressure) =&gt;3.00 mm, EoS&lt;=0.08mm, strip tensile strength =&gt;23 kn/m, grab strength =&gt;1500 N, CBR puncture resistance =&gt;3800 N. </t>
    </r>
  </si>
  <si>
    <t xml:space="preserve">Construction 35.00 m Length Flood Fuse at km. 29.618 &amp; km. 33.955 of Naogaon Haor Part -B </t>
  </si>
  <si>
    <t>Detail Measurment &amp; Cost  of estimate Attached</t>
  </si>
  <si>
    <t>2 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</si>
</sst>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1"/>
      <color theme="1"/>
      <name val="Calibri"/>
      <family val="2"/>
      <scheme val="minor"/>
    </font>
    <font>
      <b/>
      <sz val="11"/>
      <color theme="1"/>
      <name val="Calibri"/>
      <family val="2"/>
      <scheme val="minor"/>
    </font>
    <font>
      <sz val="9"/>
      <color theme="1"/>
      <name val="Calibri"/>
      <family val="2"/>
      <scheme val="minor"/>
    </font>
    <font>
      <sz val="10"/>
      <color theme="1"/>
      <name val="Calibri"/>
      <family val="2"/>
      <scheme val="minor"/>
    </font>
    <font>
      <u/>
      <sz val="10"/>
      <color theme="1"/>
      <name val="Calibri"/>
      <family val="2"/>
      <scheme val="minor"/>
    </font>
    <font>
      <sz val="11"/>
      <color theme="1"/>
      <name val="Calibri"/>
      <family val="2"/>
    </font>
    <font>
      <sz val="9"/>
      <color theme="1"/>
      <name val="Calibri"/>
      <family val="2"/>
    </font>
    <font>
      <sz val="10"/>
      <color theme="1"/>
      <name val="Calibri"/>
      <family val="2"/>
    </font>
    <font>
      <b/>
      <u/>
      <sz val="10"/>
      <color theme="1"/>
      <name val="Calibri"/>
      <family val="2"/>
      <scheme val="minor"/>
    </font>
    <font>
      <b/>
      <sz val="10"/>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26">
    <xf numFmtId="0" fontId="0" fillId="0" borderId="0" xfId="0"/>
    <xf numFmtId="0" fontId="0" fillId="0" borderId="1" xfId="0" applyBorder="1"/>
    <xf numFmtId="0" fontId="0" fillId="0" borderId="5" xfId="0" applyBorder="1"/>
    <xf numFmtId="0" fontId="0" fillId="0" borderId="6" xfId="0" applyBorder="1"/>
    <xf numFmtId="0" fontId="0" fillId="0" borderId="9" xfId="0" applyBorder="1"/>
    <xf numFmtId="0" fontId="0" fillId="0" borderId="0" xfId="0" applyBorder="1"/>
    <xf numFmtId="0" fontId="0" fillId="0" borderId="4" xfId="0" applyBorder="1"/>
    <xf numFmtId="0" fontId="3" fillId="0" borderId="3" xfId="0" applyFont="1" applyBorder="1" applyAlignment="1">
      <alignment horizontal="center" vertical="top" wrapText="1"/>
    </xf>
    <xf numFmtId="0" fontId="0" fillId="0" borderId="3" xfId="0" applyBorder="1" applyAlignment="1">
      <alignment vertical="top"/>
    </xf>
    <xf numFmtId="0" fontId="0" fillId="0" borderId="1" xfId="0" applyBorder="1" applyAlignment="1">
      <alignment horizontal="center"/>
    </xf>
    <xf numFmtId="0" fontId="0" fillId="0" borderId="6" xfId="0" applyBorder="1" applyAlignment="1">
      <alignment horizontal="center"/>
    </xf>
    <xf numFmtId="0" fontId="3" fillId="0" borderId="4" xfId="0" applyFont="1" applyBorder="1" applyAlignment="1">
      <alignment vertical="top"/>
    </xf>
    <xf numFmtId="0" fontId="3" fillId="0" borderId="5" xfId="0" applyFont="1" applyBorder="1"/>
    <xf numFmtId="0" fontId="3" fillId="0" borderId="11" xfId="0" applyFont="1" applyBorder="1"/>
    <xf numFmtId="0" fontId="3" fillId="0" borderId="1" xfId="0" applyFont="1" applyBorder="1"/>
    <xf numFmtId="0" fontId="3" fillId="0" borderId="0" xfId="0" applyFont="1" applyBorder="1"/>
    <xf numFmtId="0" fontId="3" fillId="0" borderId="10" xfId="0" applyFont="1" applyBorder="1"/>
    <xf numFmtId="0" fontId="3" fillId="0" borderId="9" xfId="0" applyFont="1" applyBorder="1" applyAlignment="1">
      <alignment horizontal="center"/>
    </xf>
    <xf numFmtId="0" fontId="3" fillId="0" borderId="0" xfId="0" applyFont="1" applyBorder="1" applyAlignment="1">
      <alignment horizontal="center"/>
    </xf>
    <xf numFmtId="2" fontId="3" fillId="0" borderId="0" xfId="0" applyNumberFormat="1" applyFont="1" applyBorder="1" applyAlignment="1">
      <alignment horizontal="center"/>
    </xf>
    <xf numFmtId="0" fontId="3" fillId="0" borderId="1" xfId="0" applyFont="1" applyBorder="1" applyAlignment="1">
      <alignment horizontal="center"/>
    </xf>
    <xf numFmtId="2" fontId="3" fillId="0" borderId="1" xfId="0" applyNumberFormat="1" applyFont="1" applyBorder="1" applyAlignment="1">
      <alignment horizontal="center"/>
    </xf>
    <xf numFmtId="0" fontId="3" fillId="0" borderId="0" xfId="0" applyFont="1" applyFill="1" applyBorder="1"/>
    <xf numFmtId="0" fontId="3" fillId="0" borderId="9" xfId="0" applyFont="1" applyBorder="1"/>
    <xf numFmtId="0" fontId="3" fillId="0" borderId="6" xfId="0" applyFont="1" applyBorder="1"/>
    <xf numFmtId="0" fontId="3" fillId="0" borderId="5" xfId="0" applyFont="1" applyBorder="1" applyAlignment="1">
      <alignment horizontal="center" vertical="top" wrapText="1"/>
    </xf>
    <xf numFmtId="0" fontId="4" fillId="0" borderId="0" xfId="0" applyFont="1" applyBorder="1"/>
    <xf numFmtId="0" fontId="0" fillId="0" borderId="14" xfId="0" applyBorder="1"/>
    <xf numFmtId="164" fontId="3" fillId="0" borderId="0" xfId="0" applyNumberFormat="1" applyFont="1" applyBorder="1" applyAlignment="1">
      <alignment horizontal="center"/>
    </xf>
    <xf numFmtId="0" fontId="2" fillId="0" borderId="9" xfId="0" applyFont="1" applyBorder="1"/>
    <xf numFmtId="0" fontId="2" fillId="0" borderId="0" xfId="0" applyFont="1" applyBorder="1"/>
    <xf numFmtId="0" fontId="2" fillId="0" borderId="0" xfId="0" applyFont="1" applyFill="1" applyBorder="1"/>
    <xf numFmtId="2" fontId="2" fillId="0" borderId="0" xfId="0" applyNumberFormat="1" applyFont="1" applyBorder="1" applyAlignment="1">
      <alignment horizontal="center"/>
    </xf>
    <xf numFmtId="2" fontId="2" fillId="0" borderId="0" xfId="0" applyNumberFormat="1" applyFont="1" applyBorder="1"/>
    <xf numFmtId="0" fontId="5" fillId="0" borderId="0" xfId="0" applyFont="1"/>
    <xf numFmtId="2" fontId="6" fillId="0" borderId="0" xfId="0" applyNumberFormat="1" applyFont="1" applyFill="1" applyBorder="1" applyAlignment="1">
      <alignment horizontal="center"/>
    </xf>
    <xf numFmtId="0" fontId="0" fillId="0" borderId="5" xfId="0" applyBorder="1" applyAlignment="1">
      <alignment horizontal="center" vertical="top" wrapText="1"/>
    </xf>
    <xf numFmtId="0" fontId="3" fillId="0" borderId="10" xfId="0" applyFont="1" applyBorder="1" applyAlignment="1">
      <alignment horizontal="center"/>
    </xf>
    <xf numFmtId="0" fontId="3" fillId="0" borderId="4" xfId="0" applyNumberFormat="1" applyFont="1" applyBorder="1" applyAlignment="1">
      <alignment vertical="top" wrapText="1"/>
    </xf>
    <xf numFmtId="0" fontId="0" fillId="0" borderId="4" xfId="0" applyBorder="1" applyAlignment="1">
      <alignment horizontal="center" vertical="top" wrapText="1"/>
    </xf>
    <xf numFmtId="0" fontId="3" fillId="0" borderId="12" xfId="0" applyFont="1" applyBorder="1" applyAlignment="1">
      <alignment horizontal="center"/>
    </xf>
    <xf numFmtId="9" fontId="3" fillId="0" borderId="0" xfId="0" applyNumberFormat="1" applyFont="1" applyBorder="1"/>
    <xf numFmtId="0" fontId="3" fillId="0" borderId="0" xfId="0" applyFont="1"/>
    <xf numFmtId="2" fontId="3" fillId="0" borderId="5" xfId="0" applyNumberFormat="1" applyFont="1" applyBorder="1" applyAlignment="1">
      <alignment horizontal="center"/>
    </xf>
    <xf numFmtId="0" fontId="3" fillId="0" borderId="5" xfId="0" applyFont="1" applyBorder="1" applyAlignment="1">
      <alignment horizontal="center"/>
    </xf>
    <xf numFmtId="2" fontId="3" fillId="0" borderId="0" xfId="0" applyNumberFormat="1" applyFont="1" applyFill="1" applyBorder="1" applyAlignment="1">
      <alignment horizontal="center"/>
    </xf>
    <xf numFmtId="0" fontId="3" fillId="0" borderId="0" xfId="0" applyFont="1" applyFill="1" applyBorder="1" applyAlignment="1">
      <alignment horizontal="center"/>
    </xf>
    <xf numFmtId="1" fontId="3" fillId="0" borderId="0" xfId="0" applyNumberFormat="1" applyFont="1" applyFill="1" applyBorder="1" applyAlignment="1">
      <alignment horizontal="center"/>
    </xf>
    <xf numFmtId="0" fontId="8" fillId="0" borderId="0" xfId="0" applyFont="1" applyBorder="1"/>
    <xf numFmtId="0" fontId="8" fillId="0" borderId="9" xfId="0" applyFont="1" applyBorder="1"/>
    <xf numFmtId="2" fontId="3" fillId="0" borderId="0" xfId="0" applyNumberFormat="1" applyFont="1" applyBorder="1"/>
    <xf numFmtId="0" fontId="3" fillId="0" borderId="9" xfId="0" applyFont="1" applyFill="1" applyBorder="1"/>
    <xf numFmtId="0" fontId="3" fillId="0" borderId="0" xfId="0" applyFont="1" applyAlignment="1">
      <alignment horizontal="center"/>
    </xf>
    <xf numFmtId="0" fontId="3" fillId="0" borderId="1" xfId="0" applyFont="1" applyFill="1" applyBorder="1"/>
    <xf numFmtId="0" fontId="9" fillId="0" borderId="0" xfId="0" applyFont="1" applyBorder="1"/>
    <xf numFmtId="0" fontId="9" fillId="0" borderId="0" xfId="0" applyFont="1" applyFill="1" applyBorder="1"/>
    <xf numFmtId="0" fontId="9" fillId="0" borderId="0" xfId="0" applyFont="1" applyBorder="1" applyAlignment="1">
      <alignment horizontal="center"/>
    </xf>
    <xf numFmtId="2" fontId="9" fillId="0" borderId="0" xfId="0" applyNumberFormat="1" applyFont="1" applyBorder="1" applyAlignment="1">
      <alignment horizontal="center"/>
    </xf>
    <xf numFmtId="0" fontId="3" fillId="0" borderId="12" xfId="0" applyFont="1" applyBorder="1"/>
    <xf numFmtId="0" fontId="3" fillId="0" borderId="6" xfId="0" applyFont="1" applyBorder="1" applyAlignment="1">
      <alignment horizontal="center"/>
    </xf>
    <xf numFmtId="2" fontId="3" fillId="0" borderId="5" xfId="0" applyNumberFormat="1" applyFont="1" applyBorder="1"/>
    <xf numFmtId="0" fontId="3" fillId="0" borderId="4" xfId="0" applyFont="1" applyBorder="1"/>
    <xf numFmtId="164" fontId="3" fillId="0" borderId="5" xfId="0" applyNumberFormat="1" applyFont="1" applyBorder="1" applyAlignment="1">
      <alignment horizontal="center"/>
    </xf>
    <xf numFmtId="164" fontId="3" fillId="0" borderId="5" xfId="0" applyNumberFormat="1" applyFont="1" applyBorder="1"/>
    <xf numFmtId="164" fontId="3" fillId="0" borderId="1" xfId="0" applyNumberFormat="1" applyFont="1" applyBorder="1" applyAlignment="1">
      <alignment horizontal="center"/>
    </xf>
    <xf numFmtId="0" fontId="9" fillId="0" borderId="0" xfId="0" applyFont="1"/>
    <xf numFmtId="0" fontId="9" fillId="0" borderId="1" xfId="0" applyFont="1" applyBorder="1"/>
    <xf numFmtId="1" fontId="0" fillId="0" borderId="5" xfId="0" applyNumberFormat="1" applyBorder="1" applyAlignment="1">
      <alignment horizontal="center"/>
    </xf>
    <xf numFmtId="0" fontId="9" fillId="0" borderId="9" xfId="0" applyFont="1" applyBorder="1"/>
    <xf numFmtId="0" fontId="7" fillId="0" borderId="1" xfId="0" applyFont="1" applyBorder="1" applyAlignment="1">
      <alignment horizontal="center"/>
    </xf>
    <xf numFmtId="2" fontId="3" fillId="0" borderId="1" xfId="0" applyNumberFormat="1" applyFont="1" applyBorder="1"/>
    <xf numFmtId="0" fontId="3" fillId="0" borderId="1" xfId="0" applyFont="1" applyFill="1" applyBorder="1" applyAlignment="1">
      <alignment horizontal="center"/>
    </xf>
    <xf numFmtId="2" fontId="3" fillId="0" borderId="10" xfId="0" applyNumberFormat="1" applyFont="1" applyBorder="1" applyAlignment="1">
      <alignment horizontal="center"/>
    </xf>
    <xf numFmtId="1" fontId="3" fillId="0" borderId="0" xfId="0" applyNumberFormat="1" applyFont="1" applyBorder="1" applyAlignment="1">
      <alignment horizontal="center"/>
    </xf>
    <xf numFmtId="2" fontId="3" fillId="0" borderId="0" xfId="0" applyNumberFormat="1" applyFont="1" applyBorder="1" applyAlignment="1">
      <alignment horizontal="right"/>
    </xf>
    <xf numFmtId="9" fontId="3" fillId="0" borderId="1" xfId="0" applyNumberFormat="1" applyFont="1" applyBorder="1" applyAlignment="1">
      <alignment horizontal="center"/>
    </xf>
    <xf numFmtId="1" fontId="2" fillId="0" borderId="0" xfId="0" applyNumberFormat="1" applyFont="1" applyBorder="1" applyAlignment="1">
      <alignment horizontal="center"/>
    </xf>
    <xf numFmtId="9" fontId="3" fillId="0" borderId="1" xfId="0" applyNumberFormat="1" applyFont="1" applyBorder="1"/>
    <xf numFmtId="0" fontId="3" fillId="0" borderId="11" xfId="0" applyFont="1" applyBorder="1" applyAlignment="1">
      <alignment horizontal="center"/>
    </xf>
    <xf numFmtId="164" fontId="3" fillId="0" borderId="9" xfId="0" applyNumberFormat="1" applyFont="1" applyBorder="1" applyAlignment="1">
      <alignment horizontal="center"/>
    </xf>
    <xf numFmtId="164" fontId="3" fillId="0" borderId="0" xfId="0" applyNumberFormat="1" applyFont="1"/>
    <xf numFmtId="0" fontId="3" fillId="0" borderId="9" xfId="0" applyFont="1" applyBorder="1" applyAlignment="1"/>
    <xf numFmtId="0" fontId="3" fillId="0" borderId="0" xfId="0" applyFont="1" applyBorder="1" applyAlignment="1"/>
    <xf numFmtId="164" fontId="0" fillId="0" borderId="0" xfId="0" applyNumberFormat="1" applyAlignment="1">
      <alignment horizontal="center"/>
    </xf>
    <xf numFmtId="0" fontId="2" fillId="0" borderId="0" xfId="0" applyFont="1" applyBorder="1" applyAlignment="1"/>
    <xf numFmtId="0" fontId="9" fillId="0" borderId="11" xfId="0" applyFont="1" applyBorder="1"/>
    <xf numFmtId="0" fontId="9" fillId="0" borderId="1" xfId="0" applyFont="1" applyBorder="1" applyAlignment="1">
      <alignment horizontal="center"/>
    </xf>
    <xf numFmtId="2" fontId="9" fillId="0" borderId="1" xfId="0" applyNumberFormat="1" applyFont="1" applyBorder="1" applyAlignment="1">
      <alignment horizontal="center"/>
    </xf>
    <xf numFmtId="2" fontId="9" fillId="0" borderId="0" xfId="0" applyNumberFormat="1" applyFont="1" applyBorder="1"/>
    <xf numFmtId="1" fontId="3" fillId="0" borderId="5" xfId="0" applyNumberFormat="1" applyFont="1" applyBorder="1" applyAlignment="1">
      <alignment horizontal="center"/>
    </xf>
    <xf numFmtId="0" fontId="8" fillId="0" borderId="0" xfId="0" applyFont="1"/>
    <xf numFmtId="0" fontId="4" fillId="0" borderId="0" xfId="0" applyFont="1"/>
    <xf numFmtId="2" fontId="3" fillId="0" borderId="0" xfId="0" applyNumberFormat="1" applyFont="1" applyAlignment="1">
      <alignment horizontal="center"/>
    </xf>
    <xf numFmtId="0" fontId="3" fillId="0" borderId="0" xfId="0" applyFont="1" applyAlignment="1">
      <alignment wrapText="1"/>
    </xf>
    <xf numFmtId="164" fontId="3" fillId="0" borderId="0" xfId="0" applyNumberFormat="1" applyFont="1" applyAlignment="1">
      <alignment horizontal="center"/>
    </xf>
    <xf numFmtId="1" fontId="3" fillId="0" borderId="0" xfId="0" applyNumberFormat="1" applyFont="1" applyAlignment="1">
      <alignment horizontal="center"/>
    </xf>
    <xf numFmtId="164" fontId="2" fillId="0" borderId="0" xfId="0" applyNumberFormat="1" applyFont="1" applyAlignment="1">
      <alignment horizontal="center"/>
    </xf>
    <xf numFmtId="0" fontId="3" fillId="0" borderId="12" xfId="0" applyFont="1" applyBorder="1" applyAlignment="1">
      <alignment wrapText="1"/>
    </xf>
    <xf numFmtId="0" fontId="7" fillId="0" borderId="0" xfId="0" applyFont="1" applyAlignment="1">
      <alignment horizontal="center"/>
    </xf>
    <xf numFmtId="1" fontId="9" fillId="0" borderId="0" xfId="0" applyNumberFormat="1" applyFont="1"/>
    <xf numFmtId="2" fontId="3" fillId="0" borderId="0" xfId="0" applyNumberFormat="1" applyFont="1"/>
    <xf numFmtId="1" fontId="9" fillId="0" borderId="1" xfId="0" applyNumberFormat="1" applyFont="1" applyBorder="1"/>
    <xf numFmtId="1" fontId="1" fillId="0" borderId="1" xfId="0" applyNumberFormat="1" applyFont="1" applyBorder="1"/>
    <xf numFmtId="1" fontId="3" fillId="0" borderId="1" xfId="0" applyNumberFormat="1" applyFont="1" applyBorder="1" applyAlignment="1">
      <alignment horizontal="center"/>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7" xfId="0" applyNumberFormat="1" applyFont="1" applyBorder="1" applyAlignment="1">
      <alignment horizontal="left" vertical="top" wrapText="1"/>
    </xf>
    <xf numFmtId="0" fontId="3" fillId="0" borderId="2" xfId="0" applyNumberFormat="1" applyFont="1" applyBorder="1" applyAlignment="1">
      <alignment horizontal="left" vertical="top" wrapText="1"/>
    </xf>
    <xf numFmtId="0" fontId="0" fillId="0" borderId="13" xfId="0" applyBorder="1" applyAlignment="1">
      <alignment horizontal="center" vertical="top"/>
    </xf>
    <xf numFmtId="0" fontId="0" fillId="0" borderId="14" xfId="0" applyBorder="1" applyAlignment="1">
      <alignment horizontal="center" vertical="top"/>
    </xf>
    <xf numFmtId="0" fontId="3" fillId="0" borderId="9" xfId="0" applyFont="1" applyBorder="1" applyAlignment="1">
      <alignment horizontal="left" vertical="top" wrapText="1"/>
    </xf>
    <xf numFmtId="0" fontId="3" fillId="0" borderId="0" xfId="0" applyFont="1" applyBorder="1" applyAlignment="1">
      <alignment horizontal="left" vertical="top" wrapText="1"/>
    </xf>
    <xf numFmtId="0" fontId="0" fillId="0" borderId="0" xfId="0"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10" xfId="0" applyFont="1" applyBorder="1" applyAlignment="1">
      <alignment horizontal="left" vertical="top" wrapText="1"/>
    </xf>
    <xf numFmtId="0" fontId="3" fillId="0" borderId="9" xfId="0" applyFont="1" applyBorder="1" applyAlignment="1">
      <alignment horizontal="left"/>
    </xf>
    <xf numFmtId="0" fontId="3" fillId="0" borderId="0" xfId="0" applyFont="1" applyBorder="1" applyAlignment="1">
      <alignment horizontal="left"/>
    </xf>
    <xf numFmtId="0" fontId="9" fillId="0" borderId="9" xfId="0" applyFont="1" applyBorder="1" applyAlignment="1">
      <alignment horizontal="left" vertical="top" wrapText="1"/>
    </xf>
    <xf numFmtId="0" fontId="3" fillId="0" borderId="0" xfId="0" applyFont="1" applyBorder="1" applyAlignment="1">
      <alignment horizontal="left" vertical="top"/>
    </xf>
    <xf numFmtId="0" fontId="0" fillId="0" borderId="7" xfId="0" applyBorder="1"/>
    <xf numFmtId="0" fontId="0" fillId="0" borderId="2" xfId="0" applyBorder="1"/>
    <xf numFmtId="0" fontId="0" fillId="0" borderId="8" xfId="0" applyBorder="1"/>
    <xf numFmtId="0" fontId="0" fillId="0" borderId="10" xfId="0" applyBorder="1"/>
    <xf numFmtId="0" fontId="0" fillId="0" borderId="11" xfId="0" applyBorder="1"/>
    <xf numFmtId="0" fontId="0" fillId="0" borderId="1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6"/>
  <sheetViews>
    <sheetView tabSelected="1" view="pageBreakPreview" topLeftCell="A97" zoomScaleSheetLayoutView="100" workbookViewId="0">
      <selection activeCell="M109" sqref="M109"/>
    </sheetView>
  </sheetViews>
  <sheetFormatPr defaultRowHeight="15" x14ac:dyDescent="0.25"/>
  <cols>
    <col min="1" max="1" width="7.42578125" customWidth="1"/>
    <col min="2" max="2" width="12" customWidth="1"/>
    <col min="3" max="3" width="7.42578125" customWidth="1"/>
    <col min="4" max="4" width="5.85546875" customWidth="1"/>
    <col min="5" max="7" width="8.140625" customWidth="1"/>
    <col min="8" max="8" width="8.5703125" customWidth="1"/>
    <col min="9" max="9" width="8.7109375" customWidth="1"/>
    <col min="10" max="10" width="7.7109375" customWidth="1"/>
    <col min="11" max="11" width="9.5703125" customWidth="1"/>
    <col min="12" max="12" width="9.28515625" customWidth="1"/>
  </cols>
  <sheetData>
    <row r="1" spans="1:15" ht="84" customHeight="1" x14ac:dyDescent="0.25">
      <c r="A1" s="112" t="s">
        <v>76</v>
      </c>
      <c r="B1" s="112"/>
      <c r="C1" s="112"/>
      <c r="D1" s="112"/>
      <c r="E1" s="112"/>
      <c r="F1" s="112"/>
      <c r="G1" s="112"/>
      <c r="H1" s="112"/>
      <c r="I1" s="112"/>
      <c r="J1" s="112"/>
      <c r="K1" s="112"/>
      <c r="L1" s="112"/>
      <c r="O1" s="34"/>
    </row>
    <row r="2" spans="1:15" ht="29.25" customHeight="1" x14ac:dyDescent="0.25">
      <c r="A2" s="7" t="s">
        <v>0</v>
      </c>
      <c r="B2" s="108" t="s">
        <v>1</v>
      </c>
      <c r="C2" s="109"/>
      <c r="D2" s="109"/>
      <c r="E2" s="109"/>
      <c r="F2" s="109"/>
      <c r="G2" s="109"/>
      <c r="H2" s="109"/>
      <c r="I2" s="109"/>
      <c r="J2" s="27"/>
      <c r="K2" s="27"/>
      <c r="L2" s="8" t="s">
        <v>2</v>
      </c>
    </row>
    <row r="3" spans="1:15" ht="33" customHeight="1" x14ac:dyDescent="0.25">
      <c r="A3" s="11" t="s">
        <v>3</v>
      </c>
      <c r="B3" s="113" t="s">
        <v>4</v>
      </c>
      <c r="C3" s="104"/>
      <c r="D3" s="104"/>
      <c r="E3" s="104"/>
      <c r="F3" s="104"/>
      <c r="G3" s="104"/>
      <c r="H3" s="104"/>
      <c r="I3" s="104"/>
      <c r="J3" s="104"/>
      <c r="K3" s="114"/>
      <c r="L3" s="6"/>
    </row>
    <row r="4" spans="1:15" x14ac:dyDescent="0.25">
      <c r="A4" s="12"/>
      <c r="B4" s="13" t="s">
        <v>5</v>
      </c>
      <c r="C4" s="14"/>
      <c r="D4" s="15"/>
      <c r="E4" s="15"/>
      <c r="F4" s="15"/>
      <c r="G4" s="15"/>
      <c r="H4" s="15"/>
      <c r="I4" s="15"/>
      <c r="J4" s="5"/>
      <c r="K4" s="5"/>
      <c r="L4" s="2"/>
    </row>
    <row r="5" spans="1:15" x14ac:dyDescent="0.25">
      <c r="A5" s="12"/>
      <c r="B5" s="23" t="s">
        <v>89</v>
      </c>
      <c r="C5" s="15"/>
      <c r="D5" s="15"/>
      <c r="E5" s="15"/>
      <c r="F5" s="15"/>
      <c r="G5" s="15"/>
      <c r="H5" s="15"/>
      <c r="I5" s="15"/>
      <c r="J5" s="5"/>
      <c r="K5" s="5"/>
      <c r="L5" s="2"/>
    </row>
    <row r="6" spans="1:15" x14ac:dyDescent="0.25">
      <c r="A6" s="12"/>
      <c r="B6" s="17" t="s">
        <v>6</v>
      </c>
      <c r="C6" s="28">
        <v>0.2</v>
      </c>
      <c r="D6" s="18" t="s">
        <v>7</v>
      </c>
      <c r="E6" s="28">
        <v>1.2</v>
      </c>
      <c r="F6" s="18" t="s">
        <v>8</v>
      </c>
      <c r="G6" s="19">
        <f>(E6-C6)*1000</f>
        <v>1000</v>
      </c>
      <c r="H6" s="15" t="s">
        <v>9</v>
      </c>
      <c r="I6" s="15"/>
      <c r="J6" s="5"/>
      <c r="K6" s="5"/>
      <c r="L6" s="2"/>
    </row>
    <row r="7" spans="1:15" x14ac:dyDescent="0.25">
      <c r="A7" s="12"/>
      <c r="B7" s="23" t="s">
        <v>77</v>
      </c>
      <c r="C7" s="28"/>
      <c r="D7" s="18"/>
      <c r="E7" s="28"/>
      <c r="F7" s="18"/>
      <c r="G7" s="19"/>
      <c r="H7" s="15"/>
      <c r="I7" s="15"/>
      <c r="J7" s="5"/>
      <c r="K7" s="5"/>
      <c r="L7" s="2"/>
    </row>
    <row r="8" spans="1:15" x14ac:dyDescent="0.25">
      <c r="A8" s="12"/>
      <c r="B8" s="78" t="s">
        <v>6</v>
      </c>
      <c r="C8" s="64">
        <v>1.2</v>
      </c>
      <c r="D8" s="20" t="s">
        <v>7</v>
      </c>
      <c r="E8" s="64">
        <v>2.2000000000000002</v>
      </c>
      <c r="F8" s="20" t="s">
        <v>8</v>
      </c>
      <c r="G8" s="21">
        <f>(E8-C8)*1000</f>
        <v>1000.0000000000002</v>
      </c>
      <c r="H8" s="14" t="s">
        <v>10</v>
      </c>
      <c r="I8" s="15"/>
      <c r="J8" s="5"/>
      <c r="K8" s="5"/>
      <c r="L8" s="2"/>
    </row>
    <row r="9" spans="1:15" x14ac:dyDescent="0.25">
      <c r="A9" s="12"/>
      <c r="B9" s="17"/>
      <c r="C9" s="18"/>
      <c r="D9" s="18"/>
      <c r="E9" s="18"/>
      <c r="F9" s="18" t="s">
        <v>11</v>
      </c>
      <c r="G9" s="19">
        <f>SUM(G6:G8)</f>
        <v>2000.0000000000002</v>
      </c>
      <c r="H9" s="22" t="s">
        <v>12</v>
      </c>
      <c r="I9" s="15"/>
      <c r="J9" s="5"/>
      <c r="K9" s="5"/>
      <c r="L9" s="2"/>
    </row>
    <row r="10" spans="1:15" x14ac:dyDescent="0.25">
      <c r="A10" s="12"/>
      <c r="B10" s="29" t="s">
        <v>13</v>
      </c>
      <c r="C10" s="84" t="s">
        <v>66</v>
      </c>
      <c r="D10" s="84"/>
      <c r="E10" s="84"/>
      <c r="F10" s="33">
        <f>G9</f>
        <v>2000.0000000000002</v>
      </c>
      <c r="G10" s="35" t="s">
        <v>21</v>
      </c>
      <c r="H10" s="31">
        <v>30</v>
      </c>
      <c r="I10" s="30" t="s">
        <v>78</v>
      </c>
      <c r="J10" s="76">
        <f>(F10/H10)+1</f>
        <v>67.666666666666671</v>
      </c>
      <c r="K10" s="30"/>
      <c r="L10" s="67">
        <f>J10</f>
        <v>67.666666666666671</v>
      </c>
    </row>
    <row r="11" spans="1:15" ht="14.25" customHeight="1" x14ac:dyDescent="0.25">
      <c r="A11" s="24"/>
      <c r="B11" s="13"/>
      <c r="C11" s="14"/>
      <c r="D11" s="14"/>
      <c r="E11" s="14"/>
      <c r="F11" s="14"/>
      <c r="G11" s="14"/>
      <c r="H11" s="14"/>
      <c r="I11" s="14"/>
      <c r="J11" s="9"/>
      <c r="K11" s="1"/>
      <c r="L11" s="10" t="s">
        <v>16</v>
      </c>
    </row>
    <row r="12" spans="1:15" ht="197.25" customHeight="1" x14ac:dyDescent="0.25">
      <c r="A12" s="25" t="s">
        <v>14</v>
      </c>
      <c r="B12" s="110" t="s">
        <v>61</v>
      </c>
      <c r="C12" s="111"/>
      <c r="D12" s="111"/>
      <c r="E12" s="111"/>
      <c r="F12" s="111"/>
      <c r="G12" s="111"/>
      <c r="H12" s="111"/>
      <c r="I12" s="111"/>
      <c r="J12" s="5"/>
      <c r="L12" s="2"/>
    </row>
    <row r="13" spans="1:15" x14ac:dyDescent="0.25">
      <c r="A13" s="12"/>
      <c r="B13" s="49" t="s">
        <v>90</v>
      </c>
      <c r="C13" s="26"/>
      <c r="D13" s="15"/>
      <c r="E13" s="15"/>
      <c r="F13" s="15"/>
      <c r="G13" s="15"/>
      <c r="H13" s="15"/>
      <c r="I13" s="15"/>
      <c r="J13" s="15"/>
      <c r="K13" s="42"/>
      <c r="L13" s="12"/>
    </row>
    <row r="14" spans="1:15" x14ac:dyDescent="0.25">
      <c r="A14" s="2"/>
      <c r="B14" s="17" t="s">
        <v>6</v>
      </c>
      <c r="C14" s="28">
        <v>0.2</v>
      </c>
      <c r="D14" s="18" t="s">
        <v>7</v>
      </c>
      <c r="E14" s="19">
        <v>1.2</v>
      </c>
      <c r="F14" s="18" t="s">
        <v>8</v>
      </c>
      <c r="G14" s="19">
        <f>(E14-C14)*1000</f>
        <v>1000</v>
      </c>
      <c r="H14" s="15" t="s">
        <v>10</v>
      </c>
      <c r="I14" s="15"/>
      <c r="J14" s="15"/>
      <c r="K14" s="42"/>
      <c r="L14" s="12"/>
    </row>
    <row r="15" spans="1:15" x14ac:dyDescent="0.25">
      <c r="A15" s="2"/>
      <c r="B15" s="116" t="s">
        <v>54</v>
      </c>
      <c r="C15" s="117"/>
      <c r="D15" s="117"/>
      <c r="E15" s="117"/>
      <c r="F15" s="117"/>
      <c r="G15" s="117"/>
      <c r="H15" s="117"/>
      <c r="I15" s="117"/>
      <c r="J15" s="15" t="s">
        <v>55</v>
      </c>
      <c r="K15" s="42"/>
      <c r="L15" s="12"/>
    </row>
    <row r="16" spans="1:15" x14ac:dyDescent="0.25">
      <c r="A16" s="2"/>
      <c r="B16" s="23"/>
      <c r="C16" s="15"/>
      <c r="D16" s="15" t="s">
        <v>17</v>
      </c>
      <c r="E16" s="15"/>
      <c r="F16" s="19">
        <v>4.9000000000000004</v>
      </c>
      <c r="G16" s="18" t="s">
        <v>18</v>
      </c>
      <c r="H16" s="18">
        <v>2.61</v>
      </c>
      <c r="I16" s="18" t="s">
        <v>8</v>
      </c>
      <c r="J16" s="50">
        <f>F16-H16</f>
        <v>2.2900000000000005</v>
      </c>
      <c r="K16" s="42" t="s">
        <v>19</v>
      </c>
      <c r="L16" s="12"/>
    </row>
    <row r="17" spans="1:12" x14ac:dyDescent="0.25">
      <c r="A17" s="2"/>
      <c r="B17" s="68" t="s">
        <v>80</v>
      </c>
      <c r="C17" s="54"/>
      <c r="D17" s="54"/>
      <c r="E17" s="56"/>
      <c r="F17" s="56"/>
      <c r="G17" s="57"/>
      <c r="H17" s="56"/>
      <c r="I17" s="56"/>
      <c r="J17" s="18"/>
      <c r="K17" s="42"/>
      <c r="L17" s="12"/>
    </row>
    <row r="18" spans="1:12" x14ac:dyDescent="0.25">
      <c r="A18" s="2"/>
      <c r="B18" s="49" t="s">
        <v>15</v>
      </c>
      <c r="C18" s="26"/>
      <c r="D18" s="15"/>
      <c r="E18" s="18"/>
      <c r="F18" s="18"/>
      <c r="G18" s="19"/>
      <c r="H18" s="18"/>
      <c r="I18" s="18"/>
      <c r="J18" s="18"/>
      <c r="K18" s="42"/>
      <c r="L18" s="12"/>
    </row>
    <row r="19" spans="1:12" x14ac:dyDescent="0.25">
      <c r="A19" s="2"/>
      <c r="B19" s="17" t="s">
        <v>6</v>
      </c>
      <c r="C19" s="28">
        <v>1.2</v>
      </c>
      <c r="D19" s="18" t="s">
        <v>7</v>
      </c>
      <c r="E19" s="28">
        <v>2.2000000000000002</v>
      </c>
      <c r="F19" s="18" t="s">
        <v>8</v>
      </c>
      <c r="G19" s="19">
        <f>(E19-C19)*1000</f>
        <v>1000.0000000000002</v>
      </c>
      <c r="H19" s="15" t="s">
        <v>10</v>
      </c>
      <c r="I19" s="15"/>
      <c r="J19" s="15"/>
      <c r="K19" s="42"/>
      <c r="L19" s="12"/>
    </row>
    <row r="20" spans="1:12" x14ac:dyDescent="0.25">
      <c r="A20" s="2"/>
      <c r="B20" s="23"/>
      <c r="C20" s="15"/>
      <c r="D20" s="15" t="s">
        <v>79</v>
      </c>
      <c r="E20" s="15"/>
      <c r="F20" s="15"/>
      <c r="G20" s="15"/>
      <c r="H20" s="15"/>
      <c r="I20" s="15"/>
      <c r="J20" s="15"/>
      <c r="K20" s="42"/>
      <c r="L20" s="12"/>
    </row>
    <row r="21" spans="1:12" x14ac:dyDescent="0.25">
      <c r="A21" s="2"/>
      <c r="B21" s="51" t="s">
        <v>22</v>
      </c>
      <c r="C21" s="42"/>
      <c r="D21" s="45">
        <v>4.9000000000000004</v>
      </c>
      <c r="E21" s="52" t="s">
        <v>18</v>
      </c>
      <c r="F21" s="18">
        <v>2.29</v>
      </c>
      <c r="G21" s="18" t="s">
        <v>8</v>
      </c>
      <c r="H21" s="18">
        <f>D21-F21</f>
        <v>2.6100000000000003</v>
      </c>
      <c r="I21" s="18" t="s">
        <v>19</v>
      </c>
      <c r="J21" s="15"/>
      <c r="K21" s="42"/>
      <c r="L21" s="12"/>
    </row>
    <row r="22" spans="1:12" x14ac:dyDescent="0.25">
      <c r="A22" s="2"/>
      <c r="B22" s="85" t="s">
        <v>80</v>
      </c>
      <c r="C22" s="66"/>
      <c r="D22" s="66"/>
      <c r="E22" s="86"/>
      <c r="F22" s="86"/>
      <c r="G22" s="87"/>
      <c r="H22" s="86"/>
      <c r="I22" s="86"/>
      <c r="J22" s="15"/>
      <c r="K22" s="42"/>
      <c r="L22" s="12"/>
    </row>
    <row r="23" spans="1:12" x14ac:dyDescent="0.25">
      <c r="A23" s="2"/>
      <c r="B23" s="23"/>
      <c r="C23" s="15"/>
      <c r="D23" s="22"/>
      <c r="E23" s="15"/>
      <c r="F23" s="15" t="s">
        <v>40</v>
      </c>
      <c r="G23" s="15"/>
      <c r="H23" s="88">
        <v>51158.6</v>
      </c>
      <c r="I23" s="54" t="s">
        <v>30</v>
      </c>
      <c r="J23" s="15"/>
      <c r="K23" s="42"/>
      <c r="L23" s="12"/>
    </row>
    <row r="24" spans="1:12" x14ac:dyDescent="0.25">
      <c r="A24" s="2"/>
      <c r="B24" s="54" t="s">
        <v>81</v>
      </c>
      <c r="D24" s="55"/>
      <c r="E24" s="54"/>
      <c r="F24" s="54"/>
      <c r="G24" s="54"/>
      <c r="H24" s="88">
        <f>H23*0.5</f>
        <v>25579.3</v>
      </c>
      <c r="I24" s="54" t="s">
        <v>30</v>
      </c>
      <c r="J24" s="15"/>
      <c r="K24" s="42"/>
      <c r="L24" s="12"/>
    </row>
    <row r="25" spans="1:12" x14ac:dyDescent="0.25">
      <c r="A25" s="2"/>
      <c r="B25" s="15"/>
      <c r="C25" s="15"/>
      <c r="D25" s="22"/>
      <c r="E25" s="15"/>
      <c r="F25" s="15"/>
      <c r="G25" s="15"/>
      <c r="H25" s="15"/>
      <c r="I25" s="15"/>
      <c r="J25" s="15"/>
      <c r="K25" s="42"/>
      <c r="L25" s="44">
        <f>J26</f>
        <v>12789.65</v>
      </c>
    </row>
    <row r="26" spans="1:12" x14ac:dyDescent="0.25">
      <c r="A26" s="3"/>
      <c r="B26" s="14" t="s">
        <v>67</v>
      </c>
      <c r="C26" s="53"/>
      <c r="D26" s="14"/>
      <c r="E26" s="14"/>
      <c r="F26" s="70">
        <f>H24</f>
        <v>25579.3</v>
      </c>
      <c r="G26" s="14" t="s">
        <v>20</v>
      </c>
      <c r="H26" s="77">
        <v>0.5</v>
      </c>
      <c r="I26" s="14" t="s">
        <v>8</v>
      </c>
      <c r="J26" s="14">
        <f>F26*0.5</f>
        <v>12789.65</v>
      </c>
      <c r="K26" s="14" t="s">
        <v>30</v>
      </c>
      <c r="L26" s="59" t="s">
        <v>24</v>
      </c>
    </row>
    <row r="27" spans="1:12" ht="158.25" customHeight="1" x14ac:dyDescent="0.25">
      <c r="A27" s="36" t="s">
        <v>23</v>
      </c>
      <c r="B27" s="110" t="s">
        <v>62</v>
      </c>
      <c r="C27" s="111"/>
      <c r="D27" s="111"/>
      <c r="E27" s="111"/>
      <c r="F27" s="111"/>
      <c r="G27" s="111"/>
      <c r="H27" s="111"/>
      <c r="I27" s="111"/>
      <c r="J27" s="111"/>
      <c r="K27" s="115"/>
      <c r="L27" s="12"/>
    </row>
    <row r="28" spans="1:12" x14ac:dyDescent="0.25">
      <c r="A28" s="2"/>
      <c r="B28" s="15" t="s">
        <v>68</v>
      </c>
      <c r="C28" s="15"/>
      <c r="D28" s="15"/>
      <c r="E28" s="50">
        <f>J26</f>
        <v>12789.65</v>
      </c>
      <c r="F28" s="15" t="s">
        <v>30</v>
      </c>
      <c r="G28" s="15"/>
      <c r="H28" s="15"/>
      <c r="I28" s="15"/>
      <c r="J28" s="15"/>
      <c r="K28" s="16"/>
      <c r="L28" s="43">
        <f>E28</f>
        <v>12789.65</v>
      </c>
    </row>
    <row r="29" spans="1:12" ht="11.25" customHeight="1" x14ac:dyDescent="0.25">
      <c r="A29" s="3"/>
      <c r="B29" s="13"/>
      <c r="C29" s="14"/>
      <c r="D29" s="14"/>
      <c r="E29" s="14"/>
      <c r="F29" s="14"/>
      <c r="G29" s="14"/>
      <c r="H29" s="14"/>
      <c r="I29" s="14"/>
      <c r="J29" s="14"/>
      <c r="K29" s="58"/>
      <c r="L29" s="59" t="s">
        <v>24</v>
      </c>
    </row>
    <row r="30" spans="1:12" ht="47.25" customHeight="1" x14ac:dyDescent="0.25">
      <c r="A30" s="36" t="s">
        <v>26</v>
      </c>
      <c r="B30" s="113" t="s">
        <v>25</v>
      </c>
      <c r="C30" s="104"/>
      <c r="D30" s="104"/>
      <c r="E30" s="104"/>
      <c r="F30" s="104"/>
      <c r="G30" s="104"/>
      <c r="H30" s="104"/>
      <c r="I30" s="104"/>
      <c r="J30" s="104"/>
      <c r="K30" s="114"/>
      <c r="L30" s="12"/>
    </row>
    <row r="31" spans="1:12" x14ac:dyDescent="0.25">
      <c r="A31" s="2"/>
      <c r="B31" s="15" t="s">
        <v>68</v>
      </c>
      <c r="C31" s="15"/>
      <c r="D31" s="15"/>
      <c r="E31" s="50">
        <f>L28</f>
        <v>12789.65</v>
      </c>
      <c r="F31" s="15" t="s">
        <v>30</v>
      </c>
      <c r="G31" s="15"/>
      <c r="H31" s="15"/>
      <c r="I31" s="15"/>
      <c r="J31" s="15"/>
      <c r="K31" s="16"/>
      <c r="L31" s="43">
        <f>E31</f>
        <v>12789.65</v>
      </c>
    </row>
    <row r="32" spans="1:12" x14ac:dyDescent="0.25">
      <c r="A32" s="3"/>
      <c r="B32" s="13"/>
      <c r="C32" s="14"/>
      <c r="D32" s="14"/>
      <c r="E32" s="14"/>
      <c r="F32" s="14"/>
      <c r="G32" s="14"/>
      <c r="H32" s="14"/>
      <c r="I32" s="14"/>
      <c r="J32" s="14"/>
      <c r="K32" s="58"/>
      <c r="L32" s="59" t="s">
        <v>24</v>
      </c>
    </row>
    <row r="33" spans="1:12" ht="59.25" customHeight="1" x14ac:dyDescent="0.25">
      <c r="A33" s="36" t="s">
        <v>28</v>
      </c>
      <c r="B33" s="113" t="s">
        <v>27</v>
      </c>
      <c r="C33" s="104"/>
      <c r="D33" s="104"/>
      <c r="E33" s="104"/>
      <c r="F33" s="104"/>
      <c r="G33" s="104"/>
      <c r="H33" s="104"/>
      <c r="I33" s="104"/>
      <c r="J33" s="104"/>
      <c r="K33" s="114"/>
      <c r="L33" s="12"/>
    </row>
    <row r="34" spans="1:12" x14ac:dyDescent="0.25">
      <c r="A34" s="2"/>
      <c r="B34" s="49" t="s">
        <v>15</v>
      </c>
      <c r="C34" s="26"/>
      <c r="D34" s="15"/>
      <c r="E34" s="15"/>
      <c r="F34" s="15"/>
      <c r="G34" s="15"/>
      <c r="H34" s="15"/>
      <c r="I34" s="15"/>
      <c r="J34" s="15"/>
      <c r="K34" s="16"/>
      <c r="L34" s="12"/>
    </row>
    <row r="35" spans="1:12" x14ac:dyDescent="0.25">
      <c r="A35" s="2"/>
      <c r="B35" s="17" t="s">
        <v>6</v>
      </c>
      <c r="C35" s="19">
        <v>1.2</v>
      </c>
      <c r="D35" s="18" t="s">
        <v>7</v>
      </c>
      <c r="E35" s="19">
        <v>2.2000000000000002</v>
      </c>
      <c r="F35" s="18" t="s">
        <v>8</v>
      </c>
      <c r="G35" s="19">
        <f>(E35-C35)*1000</f>
        <v>1000.0000000000002</v>
      </c>
      <c r="H35" s="15" t="s">
        <v>12</v>
      </c>
      <c r="I35" s="15"/>
      <c r="J35" s="15"/>
      <c r="K35" s="16"/>
      <c r="L35" s="12"/>
    </row>
    <row r="36" spans="1:12" x14ac:dyDescent="0.25">
      <c r="A36" s="2"/>
      <c r="B36" s="23" t="s">
        <v>82</v>
      </c>
      <c r="C36" s="15"/>
      <c r="D36" s="15"/>
      <c r="E36" s="15"/>
      <c r="F36" s="15"/>
      <c r="G36" s="15"/>
      <c r="H36" s="15"/>
      <c r="I36" s="15"/>
      <c r="J36" s="15"/>
      <c r="K36" s="16"/>
      <c r="L36" s="12"/>
    </row>
    <row r="37" spans="1:12" x14ac:dyDescent="0.25">
      <c r="A37" s="2"/>
      <c r="B37" s="23" t="s">
        <v>29</v>
      </c>
      <c r="C37" s="18">
        <v>1</v>
      </c>
      <c r="D37" s="18" t="s">
        <v>20</v>
      </c>
      <c r="E37" s="19">
        <f>G35</f>
        <v>1000.0000000000002</v>
      </c>
      <c r="F37" s="18" t="s">
        <v>20</v>
      </c>
      <c r="G37" s="18">
        <v>18.78</v>
      </c>
      <c r="H37" s="18" t="s">
        <v>20</v>
      </c>
      <c r="I37" s="28">
        <v>0.1</v>
      </c>
      <c r="J37" s="18" t="s">
        <v>8</v>
      </c>
      <c r="K37" s="72">
        <f>C37*E37*G37*I37</f>
        <v>1878.0000000000005</v>
      </c>
      <c r="L37" s="63">
        <f>K37</f>
        <v>1878.0000000000005</v>
      </c>
    </row>
    <row r="38" spans="1:12" x14ac:dyDescent="0.25">
      <c r="A38" s="2"/>
      <c r="B38" s="23"/>
      <c r="C38" s="15"/>
      <c r="D38" s="15"/>
      <c r="E38" s="15"/>
      <c r="F38" s="15"/>
      <c r="G38" s="15"/>
      <c r="H38" s="15"/>
      <c r="I38" s="15"/>
      <c r="J38" s="15"/>
      <c r="K38" s="18" t="s">
        <v>30</v>
      </c>
      <c r="L38" s="78" t="s">
        <v>30</v>
      </c>
    </row>
    <row r="39" spans="1:12" ht="171.75" customHeight="1" x14ac:dyDescent="0.25">
      <c r="A39" s="39" t="s">
        <v>35</v>
      </c>
      <c r="B39" s="106" t="s">
        <v>94</v>
      </c>
      <c r="C39" s="107"/>
      <c r="D39" s="107"/>
      <c r="E39" s="107"/>
      <c r="F39" s="107"/>
      <c r="G39" s="107"/>
      <c r="H39" s="107"/>
      <c r="I39" s="107"/>
      <c r="J39" s="107"/>
      <c r="K39" s="107"/>
      <c r="L39" s="38"/>
    </row>
    <row r="40" spans="1:12" x14ac:dyDescent="0.25">
      <c r="A40" s="2"/>
      <c r="B40" s="49" t="s">
        <v>15</v>
      </c>
      <c r="C40" s="26"/>
      <c r="D40" s="15"/>
      <c r="E40" s="15"/>
      <c r="F40" s="15"/>
      <c r="G40" s="15"/>
      <c r="H40" s="15"/>
      <c r="I40" s="15"/>
      <c r="J40" s="15"/>
      <c r="K40" s="15"/>
      <c r="L40" s="12"/>
    </row>
    <row r="41" spans="1:12" x14ac:dyDescent="0.25">
      <c r="A41" s="2"/>
      <c r="B41" s="17" t="s">
        <v>6</v>
      </c>
      <c r="C41" s="19">
        <v>1.2</v>
      </c>
      <c r="D41" s="18" t="s">
        <v>7</v>
      </c>
      <c r="E41" s="19">
        <v>2.2000000000000002</v>
      </c>
      <c r="F41" s="18" t="s">
        <v>8</v>
      </c>
      <c r="G41" s="19">
        <f>(E41-C41)*1000</f>
        <v>1000.0000000000002</v>
      </c>
      <c r="H41" s="15" t="s">
        <v>12</v>
      </c>
      <c r="I41" s="15"/>
      <c r="J41" s="15"/>
      <c r="K41" s="15"/>
      <c r="L41" s="12"/>
    </row>
    <row r="42" spans="1:12" x14ac:dyDescent="0.25">
      <c r="A42" s="2"/>
      <c r="B42" s="23" t="s">
        <v>31</v>
      </c>
      <c r="C42" s="15"/>
      <c r="D42" s="15" t="s">
        <v>56</v>
      </c>
      <c r="E42" s="15"/>
      <c r="F42" s="15"/>
      <c r="G42" s="15"/>
      <c r="H42" s="15"/>
      <c r="I42" s="15"/>
      <c r="J42" s="15"/>
      <c r="K42" s="15"/>
      <c r="L42" s="12"/>
    </row>
    <row r="43" spans="1:12" x14ac:dyDescent="0.25">
      <c r="A43" s="2"/>
      <c r="B43" s="23" t="s">
        <v>32</v>
      </c>
      <c r="C43" s="15"/>
      <c r="D43" s="18" t="s">
        <v>8</v>
      </c>
      <c r="E43" s="18">
        <v>20.88</v>
      </c>
      <c r="F43" s="56" t="s">
        <v>20</v>
      </c>
      <c r="G43" s="19">
        <f>G41</f>
        <v>1000.0000000000002</v>
      </c>
      <c r="H43" s="18" t="s">
        <v>8</v>
      </c>
      <c r="I43" s="19">
        <f>E43*G43</f>
        <v>20880.000000000004</v>
      </c>
      <c r="J43" s="15" t="s">
        <v>34</v>
      </c>
      <c r="K43" s="15"/>
      <c r="L43" s="12"/>
    </row>
    <row r="44" spans="1:12" x14ac:dyDescent="0.25">
      <c r="A44" s="4"/>
      <c r="B44" s="49" t="s">
        <v>90</v>
      </c>
      <c r="C44" s="26"/>
      <c r="D44" s="15"/>
      <c r="E44" s="15"/>
      <c r="F44" s="15"/>
      <c r="G44" s="15"/>
      <c r="H44" s="15"/>
      <c r="I44" s="15"/>
      <c r="J44" s="15"/>
      <c r="K44" s="15"/>
      <c r="L44" s="12"/>
    </row>
    <row r="45" spans="1:12" x14ac:dyDescent="0.25">
      <c r="A45" s="4"/>
      <c r="B45" s="17" t="s">
        <v>6</v>
      </c>
      <c r="C45" s="19">
        <v>0.2</v>
      </c>
      <c r="D45" s="18" t="s">
        <v>7</v>
      </c>
      <c r="E45" s="19">
        <v>1.2</v>
      </c>
      <c r="F45" s="18" t="s">
        <v>8</v>
      </c>
      <c r="G45" s="19">
        <f>(E45-C45)*1000</f>
        <v>1000</v>
      </c>
      <c r="H45" s="15" t="s">
        <v>12</v>
      </c>
      <c r="I45" s="15"/>
      <c r="J45" s="15"/>
      <c r="K45" s="15"/>
      <c r="L45" s="12"/>
    </row>
    <row r="46" spans="1:12" x14ac:dyDescent="0.25">
      <c r="A46" s="4"/>
      <c r="B46" s="23" t="s">
        <v>31</v>
      </c>
      <c r="C46" s="15"/>
      <c r="D46" s="15" t="s">
        <v>56</v>
      </c>
      <c r="E46" s="15"/>
      <c r="F46" s="15"/>
      <c r="G46" s="15"/>
      <c r="H46" s="15"/>
      <c r="I46" s="15"/>
      <c r="J46" s="15"/>
      <c r="K46" s="15"/>
      <c r="L46" s="12"/>
    </row>
    <row r="47" spans="1:12" x14ac:dyDescent="0.25">
      <c r="A47" s="4"/>
      <c r="B47" s="23" t="s">
        <v>32</v>
      </c>
      <c r="C47" s="15"/>
      <c r="D47" s="18" t="s">
        <v>8</v>
      </c>
      <c r="E47" s="18">
        <v>20.88</v>
      </c>
      <c r="F47" s="56" t="s">
        <v>20</v>
      </c>
      <c r="G47" s="19">
        <f>G45</f>
        <v>1000</v>
      </c>
      <c r="H47" s="18" t="s">
        <v>8</v>
      </c>
      <c r="I47" s="19">
        <f>E47*G47</f>
        <v>20880</v>
      </c>
      <c r="J47" s="15" t="s">
        <v>34</v>
      </c>
      <c r="K47" s="15"/>
      <c r="L47" s="12"/>
    </row>
    <row r="48" spans="1:12" x14ac:dyDescent="0.25">
      <c r="A48" s="2"/>
      <c r="B48" s="23"/>
      <c r="C48" s="15"/>
      <c r="D48" s="15"/>
      <c r="E48" s="15"/>
      <c r="F48" s="54" t="s">
        <v>33</v>
      </c>
      <c r="G48" s="54"/>
      <c r="H48" s="65"/>
      <c r="I48" s="88">
        <f>SUM(I43:I47)</f>
        <v>41760</v>
      </c>
      <c r="J48" s="54" t="s">
        <v>34</v>
      </c>
      <c r="K48" s="15"/>
      <c r="L48" s="60">
        <f>I48</f>
        <v>41760</v>
      </c>
    </row>
    <row r="49" spans="1:12" x14ac:dyDescent="0.25">
      <c r="A49" s="3"/>
      <c r="B49" s="13"/>
      <c r="C49" s="14"/>
      <c r="D49" s="14"/>
      <c r="E49" s="14"/>
      <c r="F49" s="14"/>
      <c r="G49" s="14"/>
      <c r="H49" s="14"/>
      <c r="I49" s="70"/>
      <c r="J49" s="14"/>
      <c r="K49" s="14"/>
      <c r="L49" s="59" t="s">
        <v>34</v>
      </c>
    </row>
    <row r="50" spans="1:12" ht="84.75" customHeight="1" x14ac:dyDescent="0.25">
      <c r="A50" s="36" t="s">
        <v>36</v>
      </c>
      <c r="B50" s="113" t="s">
        <v>63</v>
      </c>
      <c r="C50" s="105"/>
      <c r="D50" s="105"/>
      <c r="E50" s="105"/>
      <c r="F50" s="105"/>
      <c r="G50" s="105"/>
      <c r="H50" s="105"/>
      <c r="I50" s="105"/>
      <c r="J50" s="105"/>
      <c r="K50" s="105"/>
      <c r="L50" s="61"/>
    </row>
    <row r="51" spans="1:12" x14ac:dyDescent="0.25">
      <c r="A51" s="2"/>
      <c r="B51" s="49" t="s">
        <v>15</v>
      </c>
      <c r="C51" s="26"/>
      <c r="D51" s="15"/>
      <c r="E51" s="15"/>
      <c r="F51" s="15"/>
      <c r="G51" s="15"/>
      <c r="H51" s="15"/>
      <c r="I51" s="15"/>
      <c r="J51" s="15"/>
      <c r="K51" s="15"/>
      <c r="L51" s="12"/>
    </row>
    <row r="52" spans="1:12" x14ac:dyDescent="0.25">
      <c r="A52" s="4"/>
      <c r="B52" s="17" t="s">
        <v>6</v>
      </c>
      <c r="C52" s="19">
        <v>1.2</v>
      </c>
      <c r="D52" s="18" t="s">
        <v>7</v>
      </c>
      <c r="E52" s="19">
        <v>2.2000000000000002</v>
      </c>
      <c r="F52" s="18" t="s">
        <v>8</v>
      </c>
      <c r="G52" s="19">
        <f>(E52-C52)*1000</f>
        <v>1000.0000000000002</v>
      </c>
      <c r="H52" s="15" t="s">
        <v>12</v>
      </c>
      <c r="I52" s="15"/>
      <c r="J52" s="15"/>
      <c r="K52" s="15"/>
      <c r="L52" s="12"/>
    </row>
    <row r="53" spans="1:12" x14ac:dyDescent="0.25">
      <c r="A53" s="2"/>
      <c r="B53" s="23" t="s">
        <v>57</v>
      </c>
      <c r="C53" s="15"/>
      <c r="D53" s="15"/>
      <c r="E53" s="15"/>
      <c r="F53" s="15"/>
      <c r="G53" s="15"/>
      <c r="H53" s="15"/>
      <c r="I53" s="15"/>
      <c r="J53" s="15"/>
      <c r="K53" s="15"/>
      <c r="L53" s="12"/>
    </row>
    <row r="54" spans="1:12" x14ac:dyDescent="0.25">
      <c r="A54" s="2"/>
      <c r="B54" s="15" t="s">
        <v>29</v>
      </c>
      <c r="C54" s="18">
        <v>1</v>
      </c>
      <c r="D54" s="18" t="s">
        <v>20</v>
      </c>
      <c r="E54" s="19">
        <f>G52</f>
        <v>1000.0000000000002</v>
      </c>
      <c r="F54" s="18" t="s">
        <v>20</v>
      </c>
      <c r="G54" s="18">
        <v>20.88</v>
      </c>
      <c r="H54" s="18" t="s">
        <v>20</v>
      </c>
      <c r="I54" s="28">
        <v>0.1</v>
      </c>
      <c r="J54" s="18" t="s">
        <v>8</v>
      </c>
      <c r="K54" s="19">
        <f>C54*E54*G54*I54</f>
        <v>2088.0000000000005</v>
      </c>
      <c r="L54" s="12"/>
    </row>
    <row r="55" spans="1:12" x14ac:dyDescent="0.25">
      <c r="A55" s="2"/>
      <c r="B55" s="15"/>
      <c r="C55" s="15"/>
      <c r="D55" s="15"/>
      <c r="E55" s="15"/>
      <c r="F55" s="15"/>
      <c r="G55" s="15"/>
      <c r="H55" s="15"/>
      <c r="I55" s="15"/>
      <c r="J55" s="15"/>
      <c r="K55" s="18" t="s">
        <v>30</v>
      </c>
      <c r="L55" s="12"/>
    </row>
    <row r="56" spans="1:12" x14ac:dyDescent="0.25">
      <c r="A56" s="4"/>
      <c r="B56" s="23" t="s">
        <v>69</v>
      </c>
      <c r="C56" s="15"/>
      <c r="D56" s="15"/>
      <c r="E56" s="15"/>
      <c r="F56" s="15"/>
      <c r="G56" s="50">
        <f>K54</f>
        <v>2088.0000000000005</v>
      </c>
      <c r="H56" s="15" t="s">
        <v>20</v>
      </c>
      <c r="I56" s="41">
        <v>0.5</v>
      </c>
      <c r="J56" s="15" t="s">
        <v>8</v>
      </c>
      <c r="K56" s="28">
        <f>G56*0.5</f>
        <v>1044.0000000000002</v>
      </c>
      <c r="L56" s="79">
        <f>K56</f>
        <v>1044.0000000000002</v>
      </c>
    </row>
    <row r="57" spans="1:12" x14ac:dyDescent="0.25">
      <c r="A57" s="2"/>
      <c r="B57" s="15"/>
      <c r="C57" s="15"/>
      <c r="D57" s="15"/>
      <c r="E57" s="15"/>
      <c r="F57" s="15"/>
      <c r="G57" s="50"/>
      <c r="H57" s="15"/>
      <c r="I57" s="41"/>
      <c r="J57" s="15"/>
      <c r="K57" s="28" t="s">
        <v>30</v>
      </c>
      <c r="L57" s="62"/>
    </row>
    <row r="58" spans="1:12" ht="28.5" customHeight="1" x14ac:dyDescent="0.25">
      <c r="A58" s="2"/>
      <c r="B58" s="118" t="s">
        <v>37</v>
      </c>
      <c r="C58" s="119"/>
      <c r="D58" s="119"/>
      <c r="E58" s="119"/>
      <c r="F58" s="119"/>
      <c r="G58" s="119"/>
      <c r="H58" s="119"/>
      <c r="I58" s="119"/>
      <c r="J58" s="119"/>
      <c r="K58" s="119"/>
      <c r="L58" s="12"/>
    </row>
    <row r="59" spans="1:12" x14ac:dyDescent="0.25">
      <c r="A59" s="2"/>
      <c r="B59" s="42" t="s">
        <v>70</v>
      </c>
      <c r="C59" s="42"/>
      <c r="D59" s="42"/>
      <c r="E59" s="42"/>
      <c r="F59" s="80">
        <f>K56</f>
        <v>1044.0000000000002</v>
      </c>
      <c r="H59" s="42"/>
      <c r="I59" s="42"/>
      <c r="J59" s="42"/>
      <c r="K59" s="42"/>
      <c r="L59" s="62">
        <f>L56</f>
        <v>1044.0000000000002</v>
      </c>
    </row>
    <row r="60" spans="1:12" x14ac:dyDescent="0.25">
      <c r="A60" s="2"/>
      <c r="B60" s="42"/>
      <c r="C60" s="42"/>
      <c r="D60" s="42"/>
      <c r="E60" s="42"/>
      <c r="F60" s="42"/>
      <c r="G60" s="42"/>
      <c r="H60" s="42"/>
      <c r="I60" s="42"/>
      <c r="J60" s="42"/>
      <c r="K60" s="42"/>
      <c r="L60" s="59" t="s">
        <v>30</v>
      </c>
    </row>
    <row r="61" spans="1:12" ht="85.5" customHeight="1" x14ac:dyDescent="0.25">
      <c r="A61" s="39" t="s">
        <v>38</v>
      </c>
      <c r="B61" s="113" t="s">
        <v>74</v>
      </c>
      <c r="C61" s="105"/>
      <c r="D61" s="105"/>
      <c r="E61" s="105"/>
      <c r="F61" s="105"/>
      <c r="G61" s="105"/>
      <c r="H61" s="105"/>
      <c r="I61" s="105"/>
      <c r="J61" s="105"/>
      <c r="K61" s="105"/>
      <c r="L61" s="61"/>
    </row>
    <row r="62" spans="1:12" x14ac:dyDescent="0.25">
      <c r="A62" s="2"/>
      <c r="B62" s="49" t="s">
        <v>15</v>
      </c>
      <c r="C62" s="26"/>
      <c r="D62" s="15"/>
      <c r="E62" s="15"/>
      <c r="F62" s="15"/>
      <c r="G62" s="15"/>
      <c r="H62" s="15"/>
      <c r="I62" s="15"/>
      <c r="J62" s="42"/>
      <c r="K62" s="42"/>
      <c r="L62" s="12"/>
    </row>
    <row r="63" spans="1:12" x14ac:dyDescent="0.25">
      <c r="A63" s="2"/>
      <c r="B63" s="17" t="s">
        <v>6</v>
      </c>
      <c r="C63" s="19">
        <v>1.2</v>
      </c>
      <c r="D63" s="18" t="s">
        <v>7</v>
      </c>
      <c r="E63" s="19">
        <v>2.2000000000000002</v>
      </c>
      <c r="F63" s="18" t="s">
        <v>8</v>
      </c>
      <c r="G63" s="19">
        <f>(E63-C63)*1000</f>
        <v>1000.0000000000002</v>
      </c>
      <c r="H63" s="15" t="s">
        <v>12</v>
      </c>
      <c r="I63" s="15"/>
      <c r="J63" s="42"/>
      <c r="K63" s="42"/>
      <c r="L63" s="12"/>
    </row>
    <row r="64" spans="1:12" x14ac:dyDescent="0.25">
      <c r="A64" s="4"/>
      <c r="B64" s="18" t="s">
        <v>39</v>
      </c>
      <c r="C64" s="18">
        <v>18.78</v>
      </c>
      <c r="D64" s="18" t="s">
        <v>20</v>
      </c>
      <c r="E64" s="19">
        <f>G63</f>
        <v>1000.0000000000002</v>
      </c>
      <c r="F64" s="18" t="s">
        <v>8</v>
      </c>
      <c r="G64" s="19">
        <f>C64*E64</f>
        <v>18780.000000000004</v>
      </c>
      <c r="H64" s="15" t="s">
        <v>34</v>
      </c>
      <c r="I64" s="15"/>
      <c r="J64" s="42"/>
      <c r="K64" s="42"/>
      <c r="L64" s="12"/>
    </row>
    <row r="65" spans="1:12" x14ac:dyDescent="0.25">
      <c r="A65" s="2"/>
      <c r="B65" s="17"/>
      <c r="C65" s="28"/>
      <c r="D65" s="18"/>
      <c r="F65" s="19"/>
      <c r="G65" s="19"/>
      <c r="H65" s="15"/>
      <c r="I65" s="42"/>
      <c r="J65" s="42"/>
      <c r="K65" s="42"/>
      <c r="L65" s="23"/>
    </row>
    <row r="66" spans="1:12" x14ac:dyDescent="0.25">
      <c r="A66" s="2"/>
      <c r="B66" s="15" t="s">
        <v>71</v>
      </c>
      <c r="C66" s="15"/>
      <c r="D66" s="28">
        <v>0.4</v>
      </c>
      <c r="E66" s="18" t="s">
        <v>20</v>
      </c>
      <c r="F66" s="28">
        <v>0.4</v>
      </c>
      <c r="G66" s="18" t="s">
        <v>8</v>
      </c>
      <c r="H66" s="28">
        <f>F66*D66</f>
        <v>0.16000000000000003</v>
      </c>
      <c r="I66" s="42" t="s">
        <v>34</v>
      </c>
      <c r="J66" s="42"/>
      <c r="K66" s="42"/>
      <c r="L66" s="23"/>
    </row>
    <row r="67" spans="1:12" x14ac:dyDescent="0.25">
      <c r="A67" s="2"/>
      <c r="B67" s="81" t="s">
        <v>72</v>
      </c>
      <c r="C67" s="82"/>
      <c r="D67" s="82"/>
      <c r="E67" s="32">
        <f>G64</f>
        <v>18780.000000000004</v>
      </c>
      <c r="F67" s="35" t="s">
        <v>21</v>
      </c>
      <c r="G67" s="83">
        <f>H66</f>
        <v>0.16000000000000003</v>
      </c>
      <c r="H67" s="18"/>
      <c r="I67" s="18">
        <f>E67/G67</f>
        <v>117375</v>
      </c>
      <c r="J67" s="15" t="s">
        <v>16</v>
      </c>
      <c r="K67" s="15"/>
      <c r="L67" s="23"/>
    </row>
    <row r="68" spans="1:12" x14ac:dyDescent="0.25">
      <c r="A68" s="2"/>
      <c r="B68" s="14" t="s">
        <v>73</v>
      </c>
      <c r="C68" s="14"/>
      <c r="D68" s="14"/>
      <c r="E68" s="20">
        <f>I67</f>
        <v>117375</v>
      </c>
      <c r="F68" s="20" t="s">
        <v>20</v>
      </c>
      <c r="G68" s="75">
        <v>0.05</v>
      </c>
      <c r="H68" s="20" t="s">
        <v>41</v>
      </c>
      <c r="I68" s="20">
        <f>E68*0.05</f>
        <v>5868.75</v>
      </c>
      <c r="J68" s="14" t="s">
        <v>10</v>
      </c>
      <c r="K68" s="16"/>
      <c r="L68" s="89">
        <f>I69</f>
        <v>111506.25</v>
      </c>
    </row>
    <row r="69" spans="1:12" x14ac:dyDescent="0.25">
      <c r="A69" s="3"/>
      <c r="B69" s="13"/>
      <c r="C69" s="14"/>
      <c r="D69" s="14"/>
      <c r="E69" s="14"/>
      <c r="F69" s="14"/>
      <c r="G69" s="14"/>
      <c r="H69" s="14" t="s">
        <v>59</v>
      </c>
      <c r="I69" s="103">
        <f>I67-I68</f>
        <v>111506.25</v>
      </c>
      <c r="J69" s="14" t="s">
        <v>10</v>
      </c>
      <c r="K69" s="58"/>
      <c r="L69" s="59" t="s">
        <v>60</v>
      </c>
    </row>
    <row r="70" spans="1:12" x14ac:dyDescent="0.25">
      <c r="A70" s="2"/>
      <c r="B70" s="54" t="s">
        <v>75</v>
      </c>
      <c r="C70" s="54"/>
      <c r="D70" s="54"/>
      <c r="E70" s="54"/>
      <c r="F70" s="54"/>
      <c r="G70" s="15"/>
      <c r="H70" s="15"/>
      <c r="I70" s="15"/>
      <c r="J70" s="15"/>
      <c r="K70" s="16"/>
      <c r="L70" s="12"/>
    </row>
    <row r="71" spans="1:12" x14ac:dyDescent="0.25">
      <c r="A71" s="2"/>
      <c r="B71" s="54" t="s">
        <v>83</v>
      </c>
      <c r="C71" s="54"/>
      <c r="D71" s="54"/>
      <c r="E71" s="54"/>
      <c r="F71" s="54"/>
      <c r="G71" s="15"/>
      <c r="H71" s="15"/>
      <c r="I71" s="15"/>
      <c r="J71" s="15"/>
      <c r="K71" s="16"/>
      <c r="L71" s="12"/>
    </row>
    <row r="72" spans="1:12" x14ac:dyDescent="0.25">
      <c r="A72" s="2"/>
      <c r="B72" s="48" t="s">
        <v>15</v>
      </c>
      <c r="C72" s="26"/>
      <c r="D72" s="15"/>
      <c r="E72" s="15"/>
      <c r="F72" s="15"/>
      <c r="G72" s="15"/>
      <c r="H72" s="15"/>
      <c r="I72" s="15"/>
      <c r="J72" s="15"/>
      <c r="K72" s="16"/>
      <c r="L72" s="12"/>
    </row>
    <row r="73" spans="1:12" x14ac:dyDescent="0.25">
      <c r="A73" s="2"/>
      <c r="B73" s="17" t="s">
        <v>6</v>
      </c>
      <c r="C73" s="19">
        <v>1.2</v>
      </c>
      <c r="D73" s="18" t="s">
        <v>7</v>
      </c>
      <c r="E73" s="19">
        <v>2.2000000000000002</v>
      </c>
      <c r="F73" s="18" t="s">
        <v>8</v>
      </c>
      <c r="G73" s="74">
        <f>(E73-C73)*1000</f>
        <v>1000.0000000000002</v>
      </c>
      <c r="H73" s="15" t="s">
        <v>12</v>
      </c>
      <c r="I73" s="15"/>
      <c r="J73" s="15"/>
      <c r="K73" s="16"/>
      <c r="L73" s="12"/>
    </row>
    <row r="74" spans="1:12" x14ac:dyDescent="0.25">
      <c r="A74" s="2"/>
      <c r="B74" s="23"/>
      <c r="C74" s="15"/>
      <c r="D74" s="15"/>
      <c r="E74" s="15" t="s">
        <v>11</v>
      </c>
      <c r="F74" s="15" t="s">
        <v>8</v>
      </c>
      <c r="G74" s="74">
        <f>SUM(G73:G73)</f>
        <v>1000.0000000000002</v>
      </c>
      <c r="H74" s="22" t="s">
        <v>12</v>
      </c>
      <c r="I74" s="15"/>
      <c r="J74" s="15"/>
      <c r="K74" s="16"/>
      <c r="L74" s="12"/>
    </row>
    <row r="75" spans="1:12" x14ac:dyDescent="0.25">
      <c r="A75" s="2"/>
      <c r="B75" s="23" t="s">
        <v>43</v>
      </c>
      <c r="C75" s="15"/>
      <c r="D75" s="18">
        <v>2</v>
      </c>
      <c r="E75" s="18" t="s">
        <v>20</v>
      </c>
      <c r="F75" s="18">
        <v>3</v>
      </c>
      <c r="G75" s="74">
        <f>G74</f>
        <v>1000.0000000000002</v>
      </c>
      <c r="H75" s="46" t="s">
        <v>21</v>
      </c>
      <c r="I75" s="45">
        <v>0.3</v>
      </c>
      <c r="J75" s="18" t="s">
        <v>8</v>
      </c>
      <c r="K75" s="37">
        <f>(G75/I75)*F75*D75</f>
        <v>20000.000000000007</v>
      </c>
      <c r="L75" s="12"/>
    </row>
    <row r="76" spans="1:12" x14ac:dyDescent="0.25">
      <c r="A76" s="2"/>
      <c r="B76" s="23"/>
      <c r="C76" s="15"/>
      <c r="D76" s="15"/>
      <c r="E76" s="15"/>
      <c r="F76" s="15"/>
      <c r="G76" s="15"/>
      <c r="H76" s="15"/>
      <c r="I76" s="15"/>
      <c r="J76" s="15"/>
      <c r="K76" s="37" t="s">
        <v>16</v>
      </c>
      <c r="L76" s="12"/>
    </row>
    <row r="77" spans="1:12" x14ac:dyDescent="0.25">
      <c r="A77" s="2"/>
      <c r="B77" s="23" t="s">
        <v>44</v>
      </c>
      <c r="C77" s="15"/>
      <c r="D77" s="15"/>
      <c r="E77" s="18">
        <f>K75</f>
        <v>20000.000000000007</v>
      </c>
      <c r="F77" s="18" t="s">
        <v>20</v>
      </c>
      <c r="G77" s="75">
        <v>0.05</v>
      </c>
      <c r="H77" s="20"/>
      <c r="I77" s="20"/>
      <c r="J77" s="20" t="s">
        <v>8</v>
      </c>
      <c r="K77" s="40">
        <f>K75*0.05</f>
        <v>1000.0000000000005</v>
      </c>
      <c r="L77" s="12"/>
    </row>
    <row r="78" spans="1:12" x14ac:dyDescent="0.25">
      <c r="A78" s="2"/>
      <c r="B78" s="23"/>
      <c r="C78" s="15"/>
      <c r="D78" s="15"/>
      <c r="E78" s="15"/>
      <c r="F78" s="15"/>
      <c r="G78" s="15"/>
      <c r="H78" s="46" t="s">
        <v>45</v>
      </c>
      <c r="I78" s="18"/>
      <c r="J78" s="18" t="s">
        <v>8</v>
      </c>
      <c r="K78" s="37">
        <f>K75-K77</f>
        <v>19000.000000000007</v>
      </c>
      <c r="L78" s="37">
        <f>K78</f>
        <v>19000.000000000007</v>
      </c>
    </row>
    <row r="79" spans="1:12" x14ac:dyDescent="0.25">
      <c r="A79" s="3"/>
      <c r="B79" s="13"/>
      <c r="C79" s="14"/>
      <c r="D79" s="14"/>
      <c r="E79" s="14"/>
      <c r="F79" s="14"/>
      <c r="G79" s="14"/>
      <c r="H79" s="71"/>
      <c r="I79" s="20"/>
      <c r="J79" s="20"/>
      <c r="K79" s="40" t="s">
        <v>16</v>
      </c>
      <c r="L79" s="40" t="s">
        <v>42</v>
      </c>
    </row>
    <row r="80" spans="1:12" ht="43.5" customHeight="1" x14ac:dyDescent="0.25">
      <c r="A80" s="36" t="s">
        <v>46</v>
      </c>
      <c r="B80" s="110" t="s">
        <v>64</v>
      </c>
      <c r="C80" s="111"/>
      <c r="D80" s="111"/>
      <c r="E80" s="111"/>
      <c r="F80" s="111"/>
      <c r="G80" s="111"/>
      <c r="H80" s="111"/>
      <c r="I80" s="111"/>
      <c r="J80" s="111"/>
      <c r="K80" s="115"/>
      <c r="L80" s="12"/>
    </row>
    <row r="81" spans="1:12" x14ac:dyDescent="0.25">
      <c r="A81" s="2"/>
      <c r="B81" s="23"/>
      <c r="C81" s="18" t="s">
        <v>47</v>
      </c>
      <c r="D81" s="18"/>
      <c r="E81" s="18"/>
      <c r="F81" s="18"/>
      <c r="G81" s="18"/>
      <c r="H81" s="18"/>
      <c r="I81" s="18"/>
      <c r="J81" s="18"/>
      <c r="K81" s="37"/>
      <c r="L81" s="12"/>
    </row>
    <row r="82" spans="1:12" x14ac:dyDescent="0.25">
      <c r="A82" s="2"/>
      <c r="B82" s="23"/>
      <c r="C82" s="73">
        <f>I69</f>
        <v>111506.25</v>
      </c>
      <c r="D82" s="18" t="s">
        <v>20</v>
      </c>
      <c r="E82" s="19">
        <v>0.4</v>
      </c>
      <c r="F82" s="18" t="s">
        <v>20</v>
      </c>
      <c r="G82" s="19">
        <v>0.4</v>
      </c>
      <c r="H82" s="18" t="s">
        <v>20</v>
      </c>
      <c r="I82" s="19">
        <v>0.2</v>
      </c>
      <c r="J82" s="18" t="s">
        <v>8</v>
      </c>
      <c r="K82" s="72">
        <f>C82*E82*G82*I82</f>
        <v>3568.2000000000003</v>
      </c>
      <c r="L82" s="12"/>
    </row>
    <row r="83" spans="1:12" x14ac:dyDescent="0.25">
      <c r="A83" s="2"/>
      <c r="B83" s="23"/>
      <c r="C83" s="15"/>
      <c r="D83" s="15"/>
      <c r="E83" s="15"/>
      <c r="F83" s="15"/>
      <c r="G83" s="15"/>
      <c r="H83" s="15"/>
      <c r="I83" s="15"/>
      <c r="J83" s="15"/>
      <c r="K83" s="37" t="s">
        <v>30</v>
      </c>
      <c r="L83" s="12"/>
    </row>
    <row r="84" spans="1:12" x14ac:dyDescent="0.25">
      <c r="A84" s="2"/>
      <c r="B84" s="23"/>
      <c r="C84" s="18" t="s">
        <v>48</v>
      </c>
      <c r="D84" s="18"/>
      <c r="E84" s="18"/>
      <c r="F84" s="18"/>
      <c r="G84" s="18"/>
      <c r="H84" s="18"/>
      <c r="I84" s="18"/>
      <c r="J84" s="18"/>
      <c r="K84" s="37"/>
      <c r="L84" s="12"/>
    </row>
    <row r="85" spans="1:12" x14ac:dyDescent="0.25">
      <c r="A85" s="2"/>
      <c r="B85" s="23"/>
      <c r="C85" s="73">
        <f>K78</f>
        <v>19000.000000000007</v>
      </c>
      <c r="D85" s="18" t="s">
        <v>20</v>
      </c>
      <c r="E85" s="19">
        <v>0.3</v>
      </c>
      <c r="F85" s="18" t="s">
        <v>20</v>
      </c>
      <c r="G85" s="19">
        <v>0.3</v>
      </c>
      <c r="H85" s="18" t="s">
        <v>20</v>
      </c>
      <c r="I85" s="19">
        <v>0.3</v>
      </c>
      <c r="J85" s="18" t="s">
        <v>8</v>
      </c>
      <c r="K85" s="72">
        <f>C85*E85*G85*I85</f>
        <v>513.00000000000011</v>
      </c>
      <c r="L85" s="12"/>
    </row>
    <row r="86" spans="1:12" x14ac:dyDescent="0.25">
      <c r="A86" s="2"/>
      <c r="B86" s="13"/>
      <c r="C86" s="14"/>
      <c r="D86" s="14"/>
      <c r="E86" s="14"/>
      <c r="F86" s="14"/>
      <c r="G86" s="14"/>
      <c r="H86" s="14"/>
      <c r="I86" s="14"/>
      <c r="J86" s="14"/>
      <c r="K86" s="40" t="s">
        <v>30</v>
      </c>
      <c r="L86" s="12"/>
    </row>
    <row r="87" spans="1:12" x14ac:dyDescent="0.25">
      <c r="A87" s="2"/>
      <c r="B87" s="23"/>
      <c r="C87" s="15"/>
      <c r="D87" s="15"/>
      <c r="E87" s="15"/>
      <c r="F87" s="15"/>
      <c r="G87" s="15"/>
      <c r="H87" s="15" t="s">
        <v>45</v>
      </c>
      <c r="I87" s="15" t="s">
        <v>8</v>
      </c>
      <c r="J87" s="15"/>
      <c r="K87" s="72">
        <f>K82+K85</f>
        <v>4081.2000000000003</v>
      </c>
      <c r="L87" s="12"/>
    </row>
    <row r="88" spans="1:12" x14ac:dyDescent="0.25">
      <c r="A88" s="2"/>
      <c r="B88" s="23"/>
      <c r="C88" s="15"/>
      <c r="D88" s="15"/>
      <c r="E88" s="15"/>
      <c r="F88" s="15"/>
      <c r="G88" s="15"/>
      <c r="H88" s="15"/>
      <c r="I88" s="15"/>
      <c r="J88" s="15"/>
      <c r="K88" s="37" t="s">
        <v>30</v>
      </c>
      <c r="L88" s="12"/>
    </row>
    <row r="89" spans="1:12" x14ac:dyDescent="0.25">
      <c r="A89" s="2"/>
      <c r="B89" s="23" t="s">
        <v>49</v>
      </c>
      <c r="C89" s="15"/>
      <c r="D89" s="15"/>
      <c r="E89" s="15"/>
      <c r="F89" s="15"/>
      <c r="G89" s="15">
        <f>K87</f>
        <v>4081.2000000000003</v>
      </c>
      <c r="H89" s="42" t="s">
        <v>20</v>
      </c>
      <c r="I89" s="41">
        <v>0.5</v>
      </c>
      <c r="J89" s="15" t="s">
        <v>8</v>
      </c>
      <c r="K89" s="72">
        <f>G89*0.5</f>
        <v>2040.6000000000001</v>
      </c>
      <c r="L89" s="43">
        <f>K89</f>
        <v>2040.6000000000001</v>
      </c>
    </row>
    <row r="90" spans="1:12" x14ac:dyDescent="0.25">
      <c r="A90" s="3"/>
      <c r="B90" s="13"/>
      <c r="C90" s="14"/>
      <c r="D90" s="14"/>
      <c r="E90" s="14"/>
      <c r="F90" s="14"/>
      <c r="G90" s="14"/>
      <c r="H90" s="14"/>
      <c r="I90" s="14"/>
      <c r="J90" s="14"/>
      <c r="K90" s="40" t="s">
        <v>30</v>
      </c>
      <c r="L90" s="59" t="s">
        <v>24</v>
      </c>
    </row>
    <row r="91" spans="1:12" x14ac:dyDescent="0.25">
      <c r="A91" s="2"/>
      <c r="B91" s="68" t="s">
        <v>50</v>
      </c>
      <c r="C91" s="54"/>
      <c r="D91" s="54"/>
      <c r="E91" s="54"/>
      <c r="F91" s="15"/>
      <c r="G91" s="15"/>
      <c r="H91" s="15"/>
      <c r="I91" s="15"/>
      <c r="J91" s="15"/>
      <c r="K91" s="16"/>
      <c r="L91" s="12"/>
    </row>
    <row r="92" spans="1:12" x14ac:dyDescent="0.25">
      <c r="A92" s="2"/>
      <c r="B92" s="23"/>
      <c r="C92" s="15" t="s">
        <v>51</v>
      </c>
      <c r="D92" s="15"/>
      <c r="E92" s="15"/>
      <c r="F92" s="15"/>
      <c r="G92" s="18" t="s">
        <v>8</v>
      </c>
      <c r="H92" s="50">
        <f>K89</f>
        <v>2040.6000000000001</v>
      </c>
      <c r="I92" s="15"/>
      <c r="J92" s="15"/>
      <c r="K92" s="16"/>
      <c r="L92" s="43">
        <f>H92</f>
        <v>2040.6000000000001</v>
      </c>
    </row>
    <row r="93" spans="1:12" x14ac:dyDescent="0.25">
      <c r="A93" s="3"/>
      <c r="B93" s="13"/>
      <c r="C93" s="14"/>
      <c r="D93" s="14"/>
      <c r="E93" s="14"/>
      <c r="F93" s="14"/>
      <c r="G93" s="14"/>
      <c r="H93" s="14"/>
      <c r="I93" s="14"/>
      <c r="J93" s="14"/>
      <c r="K93" s="58"/>
      <c r="L93" s="59" t="s">
        <v>30</v>
      </c>
    </row>
    <row r="94" spans="1:12" ht="82.5" customHeight="1" x14ac:dyDescent="0.25">
      <c r="A94" s="39" t="s">
        <v>92</v>
      </c>
      <c r="B94" s="104" t="s">
        <v>65</v>
      </c>
      <c r="C94" s="105"/>
      <c r="D94" s="105"/>
      <c r="E94" s="105"/>
      <c r="F94" s="105"/>
      <c r="G94" s="105"/>
      <c r="H94" s="105"/>
      <c r="I94" s="105"/>
      <c r="J94" s="105"/>
      <c r="K94" s="105"/>
      <c r="L94" s="61"/>
    </row>
    <row r="95" spans="1:12" x14ac:dyDescent="0.25">
      <c r="A95" s="2"/>
      <c r="B95" s="15" t="s">
        <v>52</v>
      </c>
      <c r="C95" s="15"/>
      <c r="D95" s="15"/>
      <c r="E95" s="15"/>
      <c r="F95" s="15"/>
      <c r="G95" s="15"/>
      <c r="H95" s="15"/>
      <c r="I95" s="15"/>
      <c r="J95" s="15"/>
      <c r="K95" s="15"/>
      <c r="L95" s="12"/>
    </row>
    <row r="96" spans="1:12" x14ac:dyDescent="0.25">
      <c r="A96" s="2"/>
      <c r="B96" s="48" t="s">
        <v>15</v>
      </c>
      <c r="C96" s="26"/>
      <c r="D96" s="15"/>
      <c r="E96" s="15"/>
      <c r="F96" s="15"/>
      <c r="G96" s="15"/>
      <c r="H96" s="15"/>
      <c r="I96" s="15"/>
      <c r="J96" s="15"/>
      <c r="K96" s="15"/>
      <c r="L96" s="12"/>
    </row>
    <row r="97" spans="1:12" x14ac:dyDescent="0.25">
      <c r="A97" s="2"/>
      <c r="B97" s="17" t="s">
        <v>6</v>
      </c>
      <c r="C97" s="19">
        <v>1.2</v>
      </c>
      <c r="D97" s="18" t="s">
        <v>7</v>
      </c>
      <c r="E97" s="19">
        <v>2.2000000000000002</v>
      </c>
      <c r="F97" s="18" t="s">
        <v>8</v>
      </c>
      <c r="G97" s="19">
        <f>(E97-C97)*1000</f>
        <v>1000.0000000000002</v>
      </c>
      <c r="H97" s="15" t="s">
        <v>12</v>
      </c>
      <c r="I97" s="15"/>
      <c r="J97" s="15"/>
      <c r="K97" s="15"/>
      <c r="L97" s="12"/>
    </row>
    <row r="98" spans="1:12" x14ac:dyDescent="0.25">
      <c r="A98" s="2"/>
      <c r="B98" s="42" t="s">
        <v>53</v>
      </c>
      <c r="C98" s="42"/>
      <c r="D98" s="42"/>
      <c r="E98" s="42"/>
      <c r="F98" s="42"/>
      <c r="G98" s="42"/>
      <c r="H98" s="42"/>
      <c r="I98" s="42"/>
      <c r="J98" s="42"/>
      <c r="K98" s="42"/>
      <c r="L98" s="12"/>
    </row>
    <row r="99" spans="1:12" x14ac:dyDescent="0.25">
      <c r="A99" s="2"/>
      <c r="B99" s="45">
        <f>G97</f>
        <v>1000.0000000000002</v>
      </c>
      <c r="C99" s="46" t="s">
        <v>20</v>
      </c>
      <c r="D99" s="47">
        <v>4</v>
      </c>
      <c r="E99" s="46" t="s">
        <v>20</v>
      </c>
      <c r="F99" s="19">
        <v>0.3</v>
      </c>
      <c r="G99" s="46" t="s">
        <v>20</v>
      </c>
      <c r="H99" s="19">
        <v>0.2</v>
      </c>
      <c r="I99" s="18" t="s">
        <v>20</v>
      </c>
      <c r="J99" s="19">
        <v>0.5</v>
      </c>
      <c r="K99" s="18" t="s">
        <v>8</v>
      </c>
      <c r="L99" s="43">
        <f>B99*D99*F99*H99*J99</f>
        <v>120.00000000000003</v>
      </c>
    </row>
    <row r="100" spans="1:12" x14ac:dyDescent="0.25">
      <c r="A100" s="3"/>
      <c r="B100" s="45"/>
      <c r="C100" s="46"/>
      <c r="D100" s="47"/>
      <c r="E100" s="46"/>
      <c r="F100" s="19"/>
      <c r="G100" s="46"/>
      <c r="H100" s="19"/>
      <c r="I100" s="18"/>
      <c r="J100" s="19"/>
      <c r="K100" s="18"/>
      <c r="L100" s="43"/>
    </row>
    <row r="101" spans="1:12" ht="66.75" customHeight="1" x14ac:dyDescent="0.25">
      <c r="A101" s="39" t="s">
        <v>93</v>
      </c>
      <c r="B101" s="104" t="s">
        <v>91</v>
      </c>
      <c r="C101" s="105"/>
      <c r="D101" s="105"/>
      <c r="E101" s="105"/>
      <c r="F101" s="105"/>
      <c r="G101" s="105"/>
      <c r="H101" s="105"/>
      <c r="I101" s="105"/>
      <c r="J101" s="105"/>
      <c r="K101" s="105"/>
      <c r="L101" s="61"/>
    </row>
    <row r="102" spans="1:12" x14ac:dyDescent="0.25">
      <c r="A102" s="2"/>
      <c r="B102" s="42" t="s">
        <v>52</v>
      </c>
      <c r="C102" s="42"/>
      <c r="D102" s="42"/>
      <c r="E102" s="42"/>
      <c r="F102" s="42"/>
      <c r="G102" s="42"/>
      <c r="H102" s="42"/>
      <c r="I102" s="42"/>
      <c r="J102" s="42"/>
      <c r="K102" s="42"/>
      <c r="L102" s="12"/>
    </row>
    <row r="103" spans="1:12" x14ac:dyDescent="0.25">
      <c r="A103" s="2"/>
      <c r="B103" s="90" t="s">
        <v>84</v>
      </c>
      <c r="C103" s="91"/>
      <c r="D103" s="42"/>
      <c r="E103" s="42"/>
      <c r="F103" s="42"/>
      <c r="G103" s="42"/>
      <c r="H103" s="42"/>
      <c r="I103" s="42"/>
      <c r="J103" s="42"/>
      <c r="K103" s="42"/>
      <c r="L103" s="12"/>
    </row>
    <row r="104" spans="1:12" x14ac:dyDescent="0.25">
      <c r="A104" s="2"/>
      <c r="B104" s="52" t="s">
        <v>6</v>
      </c>
      <c r="C104" s="92">
        <v>0.2</v>
      </c>
      <c r="D104" s="52" t="s">
        <v>7</v>
      </c>
      <c r="E104" s="92">
        <v>1.2</v>
      </c>
      <c r="F104" s="52" t="s">
        <v>8</v>
      </c>
      <c r="G104" s="92">
        <f>(E104-C104)*1000</f>
        <v>1000</v>
      </c>
      <c r="H104" s="42"/>
      <c r="I104" s="42"/>
      <c r="J104" s="42"/>
      <c r="K104" s="42"/>
      <c r="L104" s="12"/>
    </row>
    <row r="105" spans="1:12" x14ac:dyDescent="0.25">
      <c r="A105" s="2"/>
      <c r="B105" s="42" t="s">
        <v>58</v>
      </c>
      <c r="C105" s="42"/>
      <c r="D105" s="42"/>
      <c r="E105" s="42"/>
      <c r="F105" s="42"/>
      <c r="G105" s="42"/>
      <c r="H105" s="42"/>
      <c r="I105" s="42"/>
      <c r="J105" s="42"/>
      <c r="K105" s="42"/>
      <c r="L105" s="12"/>
    </row>
    <row r="106" spans="1:12" x14ac:dyDescent="0.25">
      <c r="A106" s="2"/>
      <c r="B106" s="42" t="s">
        <v>53</v>
      </c>
      <c r="C106" s="52" t="s">
        <v>8</v>
      </c>
      <c r="D106" s="52">
        <v>18.78</v>
      </c>
      <c r="E106" s="52" t="s">
        <v>20</v>
      </c>
      <c r="F106" s="92">
        <v>1000</v>
      </c>
      <c r="G106" s="92" t="s">
        <v>20</v>
      </c>
      <c r="H106" s="52">
        <v>0.14000000000000001</v>
      </c>
      <c r="I106" s="92" t="s">
        <v>8</v>
      </c>
      <c r="J106" s="92">
        <f>D106*F106*H106</f>
        <v>2629.2000000000003</v>
      </c>
      <c r="K106" s="93" t="s">
        <v>30</v>
      </c>
      <c r="L106" s="43"/>
    </row>
    <row r="107" spans="1:12" x14ac:dyDescent="0.25">
      <c r="A107" s="2"/>
      <c r="B107" s="42"/>
      <c r="C107" s="52"/>
      <c r="D107" s="96"/>
      <c r="E107" s="52"/>
      <c r="F107" s="92"/>
      <c r="G107" s="21"/>
      <c r="H107" s="20"/>
      <c r="I107" s="21"/>
      <c r="J107" s="20"/>
      <c r="K107" s="97"/>
      <c r="L107" s="44"/>
    </row>
    <row r="108" spans="1:12" x14ac:dyDescent="0.25">
      <c r="A108" s="2"/>
      <c r="B108" s="52"/>
      <c r="C108" s="94"/>
      <c r="D108" s="52"/>
      <c r="E108" s="92"/>
      <c r="F108" s="52"/>
      <c r="G108" s="92"/>
      <c r="H108" s="42"/>
      <c r="I108" s="42" t="s">
        <v>85</v>
      </c>
      <c r="J108" s="42">
        <f>SUM(J106:J107)</f>
        <v>2629.2000000000003</v>
      </c>
      <c r="K108" s="42" t="s">
        <v>30</v>
      </c>
      <c r="L108" s="12"/>
    </row>
    <row r="109" spans="1:12" x14ac:dyDescent="0.25">
      <c r="A109" s="2"/>
      <c r="B109" s="92" t="s">
        <v>86</v>
      </c>
      <c r="C109" s="52"/>
      <c r="D109" s="95" t="s">
        <v>8</v>
      </c>
      <c r="E109" s="92">
        <f>J108</f>
        <v>2629.2000000000003</v>
      </c>
      <c r="F109" s="92" t="s">
        <v>30</v>
      </c>
      <c r="G109" s="98" t="s">
        <v>21</v>
      </c>
      <c r="H109" s="94">
        <v>3.1E-2</v>
      </c>
      <c r="I109" s="52" t="s">
        <v>8</v>
      </c>
      <c r="J109" s="99">
        <f>E109/H109</f>
        <v>84812.903225806454</v>
      </c>
      <c r="K109" s="65" t="s">
        <v>60</v>
      </c>
      <c r="L109" s="12"/>
    </row>
    <row r="110" spans="1:12" x14ac:dyDescent="0.25">
      <c r="A110" s="2"/>
      <c r="B110" s="42" t="s">
        <v>87</v>
      </c>
      <c r="C110" s="42"/>
      <c r="D110" s="42"/>
      <c r="E110" s="42"/>
      <c r="F110" s="42"/>
      <c r="G110" s="100"/>
      <c r="H110" s="42"/>
      <c r="I110" s="100"/>
      <c r="J110" s="42"/>
      <c r="K110" s="42"/>
      <c r="L110" s="43"/>
    </row>
    <row r="111" spans="1:12" x14ac:dyDescent="0.25">
      <c r="A111" s="2"/>
      <c r="B111" s="42">
        <v>2</v>
      </c>
      <c r="C111" s="42" t="s">
        <v>20</v>
      </c>
      <c r="D111" s="42">
        <v>2</v>
      </c>
      <c r="E111" s="42" t="s">
        <v>20</v>
      </c>
      <c r="F111" s="100">
        <f>G104</f>
        <v>1000</v>
      </c>
      <c r="G111" s="100" t="s">
        <v>20</v>
      </c>
      <c r="H111" s="100">
        <v>0.14000000000000001</v>
      </c>
      <c r="I111" s="100" t="s">
        <v>8</v>
      </c>
      <c r="J111" s="100">
        <f>B111*D111*F111*H111</f>
        <v>560</v>
      </c>
      <c r="K111" s="42" t="s">
        <v>88</v>
      </c>
      <c r="L111" s="44"/>
    </row>
    <row r="112" spans="1:12" x14ac:dyDescent="0.25">
      <c r="A112" s="2"/>
      <c r="B112" s="92" t="s">
        <v>86</v>
      </c>
      <c r="C112" s="52"/>
      <c r="D112" s="95" t="s">
        <v>8</v>
      </c>
      <c r="E112" s="21">
        <f>J111</f>
        <v>560</v>
      </c>
      <c r="F112" s="21" t="s">
        <v>30</v>
      </c>
      <c r="G112" s="69" t="s">
        <v>21</v>
      </c>
      <c r="H112" s="64">
        <v>3.1E-2</v>
      </c>
      <c r="I112" s="20" t="s">
        <v>8</v>
      </c>
      <c r="J112" s="101">
        <f>E112/H112</f>
        <v>18064.516129032258</v>
      </c>
      <c r="K112" s="66" t="s">
        <v>60</v>
      </c>
      <c r="L112" s="67">
        <f>J113</f>
        <v>102877.41935483871</v>
      </c>
    </row>
    <row r="113" spans="1:12" x14ac:dyDescent="0.25">
      <c r="A113" s="3"/>
      <c r="B113" s="1"/>
      <c r="C113" s="1"/>
      <c r="D113" s="1"/>
      <c r="E113" s="1"/>
      <c r="F113" s="1"/>
      <c r="G113" s="1"/>
      <c r="H113" s="1" t="s">
        <v>11</v>
      </c>
      <c r="I113" s="1" t="s">
        <v>8</v>
      </c>
      <c r="J113" s="102">
        <f>J109+J112</f>
        <v>102877.41935483871</v>
      </c>
      <c r="K113" s="66" t="s">
        <v>60</v>
      </c>
      <c r="L113" s="10" t="s">
        <v>16</v>
      </c>
    </row>
    <row r="114" spans="1:12" x14ac:dyDescent="0.25">
      <c r="A114" s="6">
        <v>14</v>
      </c>
      <c r="B114" s="120" t="s">
        <v>95</v>
      </c>
      <c r="C114" s="121"/>
      <c r="D114" s="121"/>
      <c r="E114" s="121"/>
      <c r="F114" s="121"/>
      <c r="G114" s="121"/>
      <c r="H114" s="121"/>
      <c r="I114" s="121"/>
      <c r="J114" s="121"/>
      <c r="K114" s="122"/>
      <c r="L114" s="6"/>
    </row>
    <row r="115" spans="1:12" x14ac:dyDescent="0.25">
      <c r="A115" s="2"/>
      <c r="B115" s="4" t="s">
        <v>96</v>
      </c>
      <c r="C115" s="5"/>
      <c r="D115" s="5"/>
      <c r="E115" s="5"/>
      <c r="F115" s="5"/>
      <c r="G115" s="5"/>
      <c r="H115" s="5" t="s">
        <v>8</v>
      </c>
      <c r="I115" s="5"/>
      <c r="J115" s="5"/>
      <c r="K115" s="123"/>
      <c r="L115" s="2" t="s">
        <v>97</v>
      </c>
    </row>
    <row r="116" spans="1:12" x14ac:dyDescent="0.25">
      <c r="A116" s="3"/>
      <c r="B116" s="124"/>
      <c r="C116" s="1"/>
      <c r="D116" s="1"/>
      <c r="E116" s="1"/>
      <c r="F116" s="1"/>
      <c r="G116" s="1"/>
      <c r="H116" s="1"/>
      <c r="I116" s="1"/>
      <c r="J116" s="1"/>
      <c r="K116" s="125"/>
      <c r="L116" s="3"/>
    </row>
  </sheetData>
  <mergeCells count="15">
    <mergeCell ref="B101:K101"/>
    <mergeCell ref="B39:K39"/>
    <mergeCell ref="B2:I2"/>
    <mergeCell ref="B12:I12"/>
    <mergeCell ref="A1:L1"/>
    <mergeCell ref="B3:K3"/>
    <mergeCell ref="B27:K27"/>
    <mergeCell ref="B30:K30"/>
    <mergeCell ref="B33:K33"/>
    <mergeCell ref="B15:I15"/>
    <mergeCell ref="B50:K50"/>
    <mergeCell ref="B58:K58"/>
    <mergeCell ref="B61:K61"/>
    <mergeCell ref="B80:K80"/>
    <mergeCell ref="B94:K94"/>
  </mergeCells>
  <printOptions horizontalCentered="1"/>
  <pageMargins left="0.25" right="0.25" top="0.75" bottom="0.75" header="0.3" footer="0.3"/>
  <pageSetup scale="9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FC8C8-B360-4E11-BD31-BDBB5CEDAA2E}">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Sheet1</vt:lpstr>
      <vt:lpstr>Sheet4</vt:lpstr>
      <vt:lpstr>Sheet2</vt:lpstr>
      <vt:lpstr>Sheet3</vt:lpstr>
      <vt:lpstr>Sheet1!Print_Area</vt:lpstr>
      <vt:lpstr>Sheet1!Print_Titles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Saru</cp:lastModifiedBy>
  <cp:lastPrinted>2019-10-10T06:42:50Z</cp:lastPrinted>
  <dcterms:created xsi:type="dcterms:W3CDTF">2019-09-23T03:24:35Z</dcterms:created>
  <dcterms:modified xsi:type="dcterms:W3CDTF">2019-12-14T09:32:18Z</dcterms:modified>
</cp:coreProperties>
</file>