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470" activeTab="1"/>
  </bookViews>
  <sheets>
    <sheet name="Rate" sheetId="1" r:id="rId1"/>
    <sheet name="Segegation" sheetId="2" r:id="rId2"/>
    <sheet name="Earth Work" sheetId="3" r:id="rId3"/>
    <sheet name="Earth Work Calcul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8" i="2" l="1"/>
  <c r="G49" i="2"/>
  <c r="G50" i="2"/>
  <c r="G51" i="2"/>
  <c r="G52" i="2"/>
  <c r="G53" i="2"/>
  <c r="G54" i="2"/>
  <c r="G55" i="2"/>
  <c r="G56" i="2"/>
  <c r="G57" i="2"/>
  <c r="G58" i="2"/>
  <c r="G47" i="2"/>
  <c r="G3" i="2"/>
  <c r="H3" i="2"/>
  <c r="I3" i="2"/>
  <c r="J3" i="2"/>
  <c r="K3" i="2"/>
  <c r="L3" i="2"/>
  <c r="M3" i="2"/>
  <c r="N3" i="2"/>
  <c r="O3" i="2"/>
  <c r="P3" i="2"/>
  <c r="Q3" i="2"/>
  <c r="F3" i="2"/>
  <c r="R6" i="2" l="1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5" i="2"/>
  <c r="T38" i="2"/>
  <c r="S38" i="2"/>
  <c r="R38" i="2"/>
  <c r="H42" i="1"/>
  <c r="R36" i="2"/>
  <c r="F35" i="2"/>
  <c r="Q35" i="2" l="1"/>
  <c r="Q36" i="2" s="1"/>
  <c r="P35" i="2"/>
  <c r="P36" i="2" s="1"/>
  <c r="O35" i="2"/>
  <c r="O36" i="2" s="1"/>
  <c r="N35" i="2"/>
  <c r="N36" i="2" s="1"/>
  <c r="M35" i="2"/>
  <c r="M36" i="2" s="1"/>
  <c r="L35" i="2"/>
  <c r="L36" i="2" s="1"/>
  <c r="K35" i="2"/>
  <c r="K36" i="2" s="1"/>
  <c r="J35" i="2"/>
  <c r="J36" i="2" s="1"/>
  <c r="I35" i="2"/>
  <c r="I36" i="2" s="1"/>
  <c r="H35" i="2"/>
  <c r="H36" i="2" s="1"/>
  <c r="G35" i="2"/>
  <c r="G36" i="2" s="1"/>
  <c r="F36" i="2"/>
  <c r="D12" i="4" l="1"/>
  <c r="E12" i="4"/>
  <c r="F12" i="4"/>
  <c r="G12" i="4"/>
  <c r="M17" i="4"/>
  <c r="M16" i="4"/>
  <c r="M15" i="4"/>
  <c r="M14" i="4"/>
  <c r="M13" i="4"/>
  <c r="M11" i="4"/>
  <c r="M10" i="4"/>
  <c r="M9" i="4"/>
  <c r="M8" i="4"/>
  <c r="M7" i="4"/>
  <c r="M6" i="4"/>
  <c r="E3" i="4"/>
  <c r="E4" i="4" s="1"/>
  <c r="F3" i="4"/>
  <c r="F4" i="4" s="1"/>
  <c r="F5" i="4" s="1"/>
  <c r="G3" i="4"/>
  <c r="G4" i="4" s="1"/>
  <c r="G5" i="4" s="1"/>
  <c r="H3" i="4"/>
  <c r="H4" i="4" s="1"/>
  <c r="H5" i="4" s="1"/>
  <c r="I3" i="4"/>
  <c r="I4" i="4" s="1"/>
  <c r="I5" i="4" s="1"/>
  <c r="J3" i="4"/>
  <c r="J4" i="4" s="1"/>
  <c r="J5" i="4" s="1"/>
  <c r="K3" i="4"/>
  <c r="K4" i="4" s="1"/>
  <c r="K5" i="4" s="1"/>
  <c r="L3" i="4"/>
  <c r="L4" i="4" s="1"/>
  <c r="L5" i="4" s="1"/>
  <c r="D3" i="4"/>
  <c r="D4" i="4" s="1"/>
  <c r="D5" i="4" s="1"/>
  <c r="M2" i="4"/>
  <c r="M12" i="4" l="1"/>
  <c r="E5" i="4"/>
  <c r="M5" i="4" s="1"/>
  <c r="M4" i="4"/>
  <c r="M3" i="4"/>
  <c r="H41" i="1"/>
  <c r="H39" i="1"/>
</calcChain>
</file>

<file path=xl/sharedStrings.xml><?xml version="1.0" encoding="utf-8"?>
<sst xmlns="http://schemas.openxmlformats.org/spreadsheetml/2006/main" count="262" uniqueCount="114">
  <si>
    <t>Sqm</t>
  </si>
  <si>
    <t>Nos</t>
  </si>
  <si>
    <t>Cum</t>
  </si>
  <si>
    <t>Kg</t>
  </si>
  <si>
    <t>Item</t>
  </si>
  <si>
    <t>Days</t>
  </si>
  <si>
    <t>item no</t>
  </si>
  <si>
    <t>group</t>
  </si>
  <si>
    <t>Itemcode</t>
  </si>
  <si>
    <t>Description</t>
  </si>
  <si>
    <t>unit</t>
  </si>
  <si>
    <t>quantity</t>
  </si>
  <si>
    <t>Rate</t>
  </si>
  <si>
    <t>Site preparation</t>
  </si>
  <si>
    <t>04-180</t>
  </si>
  <si>
    <t>16-100</t>
  </si>
  <si>
    <t xml:space="preserve">Erection of bamboo profile </t>
  </si>
  <si>
    <t>Ringbundh Construction</t>
  </si>
  <si>
    <t>16-450</t>
  </si>
  <si>
    <t>Earth work by carried Earth in Emb const</t>
  </si>
  <si>
    <t>16-220-10</t>
  </si>
  <si>
    <t>16-240-10</t>
  </si>
  <si>
    <t>Earth work by Excavator in Emb const 85% MDD</t>
  </si>
  <si>
    <t>16-510</t>
  </si>
  <si>
    <t xml:space="preserve">Earth work in excavation of foundation trenches </t>
  </si>
  <si>
    <t xml:space="preserve">Royalty of specified earth taken from private land </t>
  </si>
  <si>
    <t>16-180</t>
  </si>
  <si>
    <t>16-150</t>
  </si>
  <si>
    <t xml:space="preserve">Extra rate for every additional lead of 15m or part </t>
  </si>
  <si>
    <t>16-170</t>
  </si>
  <si>
    <t xml:space="preserve">Extra rate for every additional lift of 1.0m or part </t>
  </si>
  <si>
    <t>Supplying and laying sand as filter layers  FM 1.0 to 1.5</t>
  </si>
  <si>
    <t>40-550-30</t>
  </si>
  <si>
    <t>40-500-40</t>
  </si>
  <si>
    <t>Geotextile Filter 3mm</t>
  </si>
  <si>
    <t>40-380-20</t>
  </si>
  <si>
    <t>175 Kg Geobags</t>
  </si>
  <si>
    <t>125 Kg Geobags</t>
  </si>
  <si>
    <t>40-530-20</t>
  </si>
  <si>
    <t>Pea gravek filter 40mm to 20mm</t>
  </si>
  <si>
    <t>40-530-30</t>
  </si>
  <si>
    <t>Pea gravek filter 20mm to 5mm</t>
  </si>
  <si>
    <t>40-190-15</t>
  </si>
  <si>
    <t xml:space="preserve"> C.C. blocks  Block Size: 50cmx50cmx50cm</t>
  </si>
  <si>
    <t>40-190-05</t>
  </si>
  <si>
    <t xml:space="preserve"> C.C. blocks  Block Size: 50cmx50cmx30cm</t>
  </si>
  <si>
    <t xml:space="preserve"> C.C. blocks  Block Size: 40cmx40cmx40cm</t>
  </si>
  <si>
    <t>40-190-40</t>
  </si>
  <si>
    <t>40-190-35</t>
  </si>
  <si>
    <t>40-270-10</t>
  </si>
  <si>
    <t>Labour charge for CC Block Placing with 200m</t>
  </si>
  <si>
    <t>40-270-20</t>
  </si>
  <si>
    <t>36-150-10</t>
  </si>
  <si>
    <t>Cment concrete work in leanest mix. 1:3:6</t>
  </si>
  <si>
    <t>Shuttering for Verutcal and Inclined wall</t>
  </si>
  <si>
    <t>76-120-10</t>
  </si>
  <si>
    <t>Reinforcement 0 to 30mm dia</t>
  </si>
  <si>
    <t xml:space="preserve">Single brick flat soling </t>
  </si>
  <si>
    <t>20-100-10</t>
  </si>
  <si>
    <t>RCC 1:1.5:3</t>
  </si>
  <si>
    <t>28-200-10</t>
  </si>
  <si>
    <t>Earth work by Manual Labour in Emb const 85% MDD</t>
  </si>
  <si>
    <t>16-120-10</t>
  </si>
  <si>
    <t>48-100</t>
  </si>
  <si>
    <t>Fine Dressing and Close Turfing</t>
  </si>
  <si>
    <t>16-470</t>
  </si>
  <si>
    <t>Removing Cross Bundh</t>
  </si>
  <si>
    <t>16-430-10</t>
  </si>
  <si>
    <t>Dredge Earth Carriage by Dump Truck</t>
  </si>
  <si>
    <t>Preparetion of mobilization of the site for construction of s</t>
  </si>
  <si>
    <t xml:space="preserve">Providing and maintaining adequate portable water supply </t>
  </si>
  <si>
    <t>Operate, maintain of plant and equipment such as generator</t>
  </si>
  <si>
    <t xml:space="preserve">Provide and maintain 1 (one) no. engine boat with boatmen </t>
  </si>
  <si>
    <t>Mobilize, Strengthen required land based construction equipment s</t>
  </si>
  <si>
    <t>Demobilization and clean-up of the sit</t>
  </si>
  <si>
    <t xml:space="preserve">Environmental Monitoring </t>
  </si>
  <si>
    <t>Mobilization</t>
  </si>
  <si>
    <t xml:space="preserve"> </t>
  </si>
  <si>
    <t>TA_From 695 to 935=240</t>
  </si>
  <si>
    <t>TA_From 4500 to 4570=40</t>
  </si>
  <si>
    <t>TA_From 35020 to 35100=40</t>
  </si>
  <si>
    <t>TA_From 965 to 1015=50</t>
  </si>
  <si>
    <t>TB_From 0 to 695=695</t>
  </si>
  <si>
    <t>TB_From 1015 to 2180=1165</t>
  </si>
  <si>
    <t>TB_From 9200 to 10350=1150</t>
  </si>
  <si>
    <t>RS_4600_ibtw_7800=850</t>
  </si>
  <si>
    <t>RS_25200_ibtw_36630=3850</t>
  </si>
  <si>
    <t>FF_30M_at_950</t>
  </si>
  <si>
    <t>FF_15M_at_4520</t>
  </si>
  <si>
    <t>FF_15M_at_35050</t>
  </si>
  <si>
    <t>code</t>
  </si>
  <si>
    <t>description</t>
  </si>
  <si>
    <t>28-120-20</t>
  </si>
  <si>
    <t>16-160</t>
  </si>
  <si>
    <t>40-380-30</t>
  </si>
  <si>
    <t>Total Earth</t>
  </si>
  <si>
    <t>Total</t>
  </si>
  <si>
    <t>Carried Earth</t>
  </si>
  <si>
    <t>Excavator</t>
  </si>
  <si>
    <t xml:space="preserve">Royalty </t>
  </si>
  <si>
    <t>Sand Filter</t>
  </si>
  <si>
    <t>gravel filter 40mm to 20mm</t>
  </si>
  <si>
    <t>gravel filter 20mm to 5mm</t>
  </si>
  <si>
    <t xml:space="preserve">CC Block 40X40X20 </t>
  </si>
  <si>
    <t>CC Block 30X30X30</t>
  </si>
  <si>
    <t>Labour Charge within 200m</t>
  </si>
  <si>
    <t>Labour Charge beyond 200m</t>
  </si>
  <si>
    <t>volume</t>
  </si>
  <si>
    <t>Geobags 125 kg</t>
  </si>
  <si>
    <t>Fine Dressing and close turfing</t>
  </si>
  <si>
    <t>CC 1:3:6</t>
  </si>
  <si>
    <t>40-550</t>
  </si>
  <si>
    <t>28-120-10</t>
  </si>
  <si>
    <t>Geotextile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</si>
</sst>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6" borderId="0" xfId="0" applyFill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6" zoomScale="70" zoomScaleNormal="70" workbookViewId="0">
      <selection activeCell="H42" sqref="H42"/>
    </sheetView>
  </sheetViews>
  <sheetFormatPr defaultRowHeight="15" x14ac:dyDescent="0.25"/>
  <cols>
    <col min="1" max="2" width="9.140625" style="1"/>
    <col min="3" max="3" width="18.140625" customWidth="1"/>
    <col min="4" max="4" width="63.85546875" style="4" customWidth="1"/>
    <col min="5" max="5" width="27" customWidth="1"/>
    <col min="6" max="6" width="15.5703125" style="1" customWidth="1"/>
    <col min="7" max="7" width="13.140625" style="1" customWidth="1"/>
    <col min="8" max="8" width="22.42578125" style="1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4" t="s">
        <v>9</v>
      </c>
      <c r="F1" s="1" t="s">
        <v>10</v>
      </c>
      <c r="G1" s="1" t="s">
        <v>11</v>
      </c>
      <c r="H1" s="1" t="s">
        <v>12</v>
      </c>
    </row>
    <row r="2" spans="1:8" x14ac:dyDescent="0.25">
      <c r="A2" s="1">
        <v>1</v>
      </c>
      <c r="B2" s="1">
        <v>1</v>
      </c>
      <c r="C2" s="1" t="s">
        <v>14</v>
      </c>
      <c r="D2" s="4" t="s">
        <v>13</v>
      </c>
      <c r="F2" s="1" t="s">
        <v>0</v>
      </c>
      <c r="G2" s="1">
        <v>5060</v>
      </c>
      <c r="H2" s="1">
        <v>39.000999999999998</v>
      </c>
    </row>
    <row r="3" spans="1:8" x14ac:dyDescent="0.25">
      <c r="A3" s="1">
        <v>2</v>
      </c>
      <c r="B3" s="1">
        <v>2</v>
      </c>
      <c r="C3" s="1" t="s">
        <v>15</v>
      </c>
      <c r="D3" s="4" t="s">
        <v>16</v>
      </c>
      <c r="F3" s="1" t="s">
        <v>1</v>
      </c>
      <c r="G3" s="1">
        <v>166</v>
      </c>
      <c r="H3" s="1">
        <v>370.00099999999998</v>
      </c>
    </row>
    <row r="4" spans="1:8" x14ac:dyDescent="0.25">
      <c r="A4" s="1">
        <v>3</v>
      </c>
      <c r="B4" s="1">
        <v>3</v>
      </c>
      <c r="C4" s="1" t="s">
        <v>18</v>
      </c>
      <c r="D4" s="4" t="s">
        <v>17</v>
      </c>
      <c r="F4" s="1" t="s">
        <v>2</v>
      </c>
      <c r="G4" s="1">
        <v>5016</v>
      </c>
      <c r="H4" s="1">
        <v>140.001</v>
      </c>
    </row>
    <row r="5" spans="1:8" x14ac:dyDescent="0.25">
      <c r="A5" s="1">
        <v>4</v>
      </c>
      <c r="B5" s="1">
        <v>4</v>
      </c>
      <c r="C5" s="1" t="s">
        <v>20</v>
      </c>
      <c r="D5" s="4" t="s">
        <v>19</v>
      </c>
      <c r="F5" s="1" t="s">
        <v>2</v>
      </c>
      <c r="G5" s="1">
        <v>16969.080000000002</v>
      </c>
      <c r="H5" s="1">
        <v>300.00099999999998</v>
      </c>
    </row>
    <row r="6" spans="1:8" x14ac:dyDescent="0.25">
      <c r="A6" s="1">
        <v>5</v>
      </c>
      <c r="B6" s="1">
        <v>5</v>
      </c>
      <c r="C6" s="1" t="s">
        <v>21</v>
      </c>
      <c r="D6" s="4" t="s">
        <v>22</v>
      </c>
      <c r="F6" s="1" t="s">
        <v>2</v>
      </c>
      <c r="G6" s="1">
        <v>16969.080000000002</v>
      </c>
      <c r="H6" s="1">
        <v>159.001</v>
      </c>
    </row>
    <row r="7" spans="1:8" x14ac:dyDescent="0.25">
      <c r="A7" s="1">
        <v>6</v>
      </c>
      <c r="B7" s="1">
        <v>6</v>
      </c>
      <c r="C7" s="1" t="s">
        <v>23</v>
      </c>
      <c r="D7" s="4" t="s">
        <v>24</v>
      </c>
      <c r="F7" s="1" t="s">
        <v>2</v>
      </c>
      <c r="G7" s="1">
        <v>4840.6499999999996</v>
      </c>
      <c r="H7" s="1">
        <v>200.001</v>
      </c>
    </row>
    <row r="8" spans="1:8" x14ac:dyDescent="0.25">
      <c r="A8" s="1">
        <v>7</v>
      </c>
      <c r="B8" s="1">
        <v>7</v>
      </c>
      <c r="C8" s="1" t="s">
        <v>26</v>
      </c>
      <c r="D8" s="4" t="s">
        <v>25</v>
      </c>
      <c r="F8" s="1" t="s">
        <v>2</v>
      </c>
      <c r="G8" s="1">
        <v>11432.33</v>
      </c>
      <c r="H8" s="1">
        <v>16.001000000000001</v>
      </c>
    </row>
    <row r="9" spans="1:8" x14ac:dyDescent="0.25">
      <c r="A9" s="1">
        <v>8</v>
      </c>
      <c r="B9" s="1">
        <v>8</v>
      </c>
      <c r="C9" s="1" t="s">
        <v>27</v>
      </c>
      <c r="D9" s="4" t="s">
        <v>28</v>
      </c>
      <c r="F9" s="1" t="s">
        <v>2</v>
      </c>
      <c r="G9" s="1">
        <v>3463.25</v>
      </c>
      <c r="H9" s="1">
        <v>61.000999999999998</v>
      </c>
    </row>
    <row r="10" spans="1:8" x14ac:dyDescent="0.25">
      <c r="A10" s="1">
        <v>9</v>
      </c>
      <c r="B10" s="1">
        <v>9</v>
      </c>
      <c r="C10" s="1" t="s">
        <v>29</v>
      </c>
      <c r="D10" s="4" t="s">
        <v>30</v>
      </c>
      <c r="F10" s="1" t="s">
        <v>2</v>
      </c>
      <c r="G10" s="1">
        <v>3463.25</v>
      </c>
      <c r="H10" s="1">
        <v>32.000999999999998</v>
      </c>
    </row>
    <row r="11" spans="1:8" ht="17.25" customHeight="1" x14ac:dyDescent="0.25">
      <c r="A11" s="1">
        <v>10</v>
      </c>
      <c r="B11" s="1">
        <v>10</v>
      </c>
      <c r="C11" s="1" t="s">
        <v>32</v>
      </c>
      <c r="D11" s="4" t="s">
        <v>31</v>
      </c>
      <c r="F11" s="1" t="s">
        <v>2</v>
      </c>
      <c r="G11" s="1">
        <v>1695.6</v>
      </c>
      <c r="H11" s="1">
        <v>700.00099999999998</v>
      </c>
    </row>
    <row r="12" spans="1:8" x14ac:dyDescent="0.25">
      <c r="A12" s="1">
        <v>11</v>
      </c>
      <c r="B12" s="1">
        <v>11</v>
      </c>
      <c r="C12" s="1" t="s">
        <v>33</v>
      </c>
      <c r="D12" s="4" t="s">
        <v>34</v>
      </c>
      <c r="F12" s="1" t="s">
        <v>0</v>
      </c>
      <c r="G12" s="1">
        <v>62271.26</v>
      </c>
      <c r="H12" s="1">
        <v>255.001</v>
      </c>
    </row>
    <row r="13" spans="1:8" x14ac:dyDescent="0.25">
      <c r="A13" s="1">
        <v>12</v>
      </c>
      <c r="B13" s="1">
        <v>12</v>
      </c>
      <c r="C13" s="1" t="s">
        <v>35</v>
      </c>
      <c r="D13" s="4" t="s">
        <v>36</v>
      </c>
      <c r="F13" s="1" t="s">
        <v>1</v>
      </c>
      <c r="G13" s="1">
        <v>7431</v>
      </c>
      <c r="H13" s="1">
        <v>500.00099999999998</v>
      </c>
    </row>
    <row r="14" spans="1:8" x14ac:dyDescent="0.25">
      <c r="A14" s="1">
        <v>13</v>
      </c>
      <c r="B14" s="1">
        <v>13</v>
      </c>
      <c r="C14" s="1" t="s">
        <v>35</v>
      </c>
      <c r="D14" s="4" t="s">
        <v>37</v>
      </c>
      <c r="F14" s="1" t="s">
        <v>1</v>
      </c>
      <c r="G14" s="1">
        <v>14137</v>
      </c>
      <c r="H14" s="1">
        <v>400.00099999999998</v>
      </c>
    </row>
    <row r="15" spans="1:8" x14ac:dyDescent="0.25">
      <c r="A15" s="1">
        <v>14</v>
      </c>
      <c r="B15" s="1">
        <v>14</v>
      </c>
      <c r="C15" s="1" t="s">
        <v>38</v>
      </c>
      <c r="D15" s="4" t="s">
        <v>39</v>
      </c>
      <c r="F15" s="1" t="s">
        <v>2</v>
      </c>
      <c r="G15" s="1">
        <v>1002.37</v>
      </c>
      <c r="H15" s="1">
        <v>4572.0010000000002</v>
      </c>
    </row>
    <row r="16" spans="1:8" x14ac:dyDescent="0.25">
      <c r="A16" s="1">
        <v>15</v>
      </c>
      <c r="B16" s="1">
        <v>15</v>
      </c>
      <c r="C16" s="1" t="s">
        <v>40</v>
      </c>
      <c r="D16" s="4" t="s">
        <v>41</v>
      </c>
      <c r="F16" s="1" t="s">
        <v>2</v>
      </c>
      <c r="G16" s="1">
        <v>1002.37</v>
      </c>
      <c r="H16" s="1">
        <v>4451.0010000000002</v>
      </c>
    </row>
    <row r="17" spans="1:8" x14ac:dyDescent="0.25">
      <c r="A17" s="1">
        <v>16</v>
      </c>
      <c r="B17" s="1">
        <v>16</v>
      </c>
      <c r="C17" s="1" t="s">
        <v>42</v>
      </c>
      <c r="D17" s="4" t="s">
        <v>43</v>
      </c>
      <c r="F17" s="1" t="s">
        <v>1</v>
      </c>
      <c r="G17" s="1">
        <v>5295</v>
      </c>
      <c r="H17" s="1">
        <v>1800.001</v>
      </c>
    </row>
    <row r="18" spans="1:8" x14ac:dyDescent="0.25">
      <c r="A18" s="1">
        <v>17</v>
      </c>
      <c r="B18" s="1">
        <v>17</v>
      </c>
      <c r="C18" s="1" t="s">
        <v>44</v>
      </c>
      <c r="D18" s="4" t="s">
        <v>45</v>
      </c>
      <c r="F18" s="1" t="s">
        <v>1</v>
      </c>
      <c r="G18" s="1">
        <v>10136</v>
      </c>
      <c r="H18" s="1">
        <v>1206.001</v>
      </c>
    </row>
    <row r="19" spans="1:8" x14ac:dyDescent="0.25">
      <c r="A19" s="1">
        <v>18</v>
      </c>
      <c r="B19" s="1">
        <v>18</v>
      </c>
      <c r="C19" s="1" t="s">
        <v>48</v>
      </c>
      <c r="D19" s="4" t="s">
        <v>46</v>
      </c>
      <c r="F19" s="1" t="s">
        <v>1</v>
      </c>
      <c r="G19" s="1">
        <v>15224</v>
      </c>
      <c r="H19" s="1">
        <v>1000.001</v>
      </c>
    </row>
    <row r="20" spans="1:8" x14ac:dyDescent="0.25">
      <c r="A20" s="1">
        <v>19</v>
      </c>
      <c r="B20" s="1">
        <v>19</v>
      </c>
      <c r="C20" s="1" t="s">
        <v>47</v>
      </c>
      <c r="D20" s="4" t="s">
        <v>46</v>
      </c>
      <c r="F20" s="1" t="s">
        <v>1</v>
      </c>
      <c r="G20" s="1">
        <v>59777</v>
      </c>
      <c r="H20" s="1">
        <v>450.00099999999998</v>
      </c>
    </row>
    <row r="21" spans="1:8" x14ac:dyDescent="0.25">
      <c r="A21" s="1">
        <v>20</v>
      </c>
      <c r="B21" s="1">
        <v>20</v>
      </c>
      <c r="C21" s="1" t="s">
        <v>49</v>
      </c>
      <c r="D21" s="5" t="s">
        <v>50</v>
      </c>
      <c r="F21" s="1" t="s">
        <v>2</v>
      </c>
      <c r="G21" s="1">
        <v>2154.6370000000002</v>
      </c>
      <c r="H21" s="1">
        <v>1452.001</v>
      </c>
    </row>
    <row r="22" spans="1:8" x14ac:dyDescent="0.25">
      <c r="A22" s="1">
        <v>21</v>
      </c>
      <c r="B22" s="1">
        <v>21</v>
      </c>
      <c r="C22" s="1" t="s">
        <v>51</v>
      </c>
      <c r="D22" s="5" t="s">
        <v>50</v>
      </c>
      <c r="F22" s="1" t="s">
        <v>2</v>
      </c>
      <c r="G22" s="1">
        <v>2154.6370000000002</v>
      </c>
      <c r="H22" s="1">
        <v>2275.0010000000002</v>
      </c>
    </row>
    <row r="23" spans="1:8" ht="16.5" customHeight="1" x14ac:dyDescent="0.25">
      <c r="A23" s="1">
        <v>22</v>
      </c>
      <c r="B23" s="1">
        <v>22</v>
      </c>
      <c r="C23" s="1" t="s">
        <v>92</v>
      </c>
      <c r="D23" s="4" t="s">
        <v>53</v>
      </c>
      <c r="F23" s="1" t="s">
        <v>2</v>
      </c>
      <c r="G23" s="1">
        <v>138.24</v>
      </c>
      <c r="H23" s="1">
        <v>11998.001</v>
      </c>
    </row>
    <row r="24" spans="1:8" ht="14.25" customHeight="1" x14ac:dyDescent="0.25">
      <c r="A24" s="1">
        <v>23</v>
      </c>
      <c r="B24" s="1">
        <v>23</v>
      </c>
      <c r="C24" s="1" t="s">
        <v>52</v>
      </c>
      <c r="D24" s="4" t="s">
        <v>54</v>
      </c>
      <c r="F24" s="1" t="s">
        <v>0</v>
      </c>
      <c r="G24" s="1">
        <v>354.71</v>
      </c>
      <c r="H24" s="1">
        <v>1187.001</v>
      </c>
    </row>
    <row r="25" spans="1:8" ht="16.5" customHeight="1" x14ac:dyDescent="0.25">
      <c r="A25" s="1">
        <v>24</v>
      </c>
      <c r="B25" s="1">
        <v>24</v>
      </c>
      <c r="C25" s="1" t="s">
        <v>55</v>
      </c>
      <c r="D25" s="1" t="s">
        <v>56</v>
      </c>
      <c r="F25" s="1" t="s">
        <v>3</v>
      </c>
      <c r="G25" s="1">
        <v>428.02</v>
      </c>
      <c r="H25" s="1">
        <v>103.001</v>
      </c>
    </row>
    <row r="26" spans="1:8" ht="17.25" customHeight="1" x14ac:dyDescent="0.25">
      <c r="A26" s="1">
        <v>25</v>
      </c>
      <c r="B26" s="1">
        <v>25</v>
      </c>
      <c r="C26" s="1" t="s">
        <v>58</v>
      </c>
      <c r="D26" s="4" t="s">
        <v>57</v>
      </c>
      <c r="F26" s="1" t="s">
        <v>0</v>
      </c>
      <c r="G26" s="1">
        <v>6</v>
      </c>
      <c r="H26" s="1">
        <v>467.00099999999998</v>
      </c>
    </row>
    <row r="27" spans="1:8" ht="14.25" customHeight="1" x14ac:dyDescent="0.25">
      <c r="A27" s="1">
        <v>26</v>
      </c>
      <c r="B27" s="1">
        <v>26</v>
      </c>
      <c r="C27" s="1" t="s">
        <v>60</v>
      </c>
      <c r="D27" s="4" t="s">
        <v>59</v>
      </c>
      <c r="F27" s="1" t="s">
        <v>2</v>
      </c>
      <c r="G27" s="1">
        <v>3.71</v>
      </c>
      <c r="H27" s="1">
        <v>14016.001</v>
      </c>
    </row>
    <row r="28" spans="1:8" x14ac:dyDescent="0.25">
      <c r="A28" s="1">
        <v>27</v>
      </c>
      <c r="B28" s="1">
        <v>27</v>
      </c>
      <c r="C28" s="1" t="s">
        <v>62</v>
      </c>
      <c r="D28" s="4" t="s">
        <v>61</v>
      </c>
      <c r="F28" s="1" t="s">
        <v>2</v>
      </c>
      <c r="G28" s="1">
        <v>3463.25</v>
      </c>
      <c r="H28" s="1">
        <v>200.001</v>
      </c>
    </row>
    <row r="29" spans="1:8" x14ac:dyDescent="0.25">
      <c r="A29" s="1">
        <v>28</v>
      </c>
      <c r="B29" s="1">
        <v>28</v>
      </c>
      <c r="C29" s="1" t="s">
        <v>63</v>
      </c>
      <c r="D29" s="4" t="s">
        <v>64</v>
      </c>
      <c r="F29" s="1" t="s">
        <v>0</v>
      </c>
      <c r="G29" s="1">
        <v>106121.8</v>
      </c>
      <c r="H29" s="1">
        <v>22.001000000000001</v>
      </c>
    </row>
    <row r="30" spans="1:8" ht="14.25" customHeight="1" x14ac:dyDescent="0.25">
      <c r="A30" s="1">
        <v>29</v>
      </c>
      <c r="B30" s="1">
        <v>29</v>
      </c>
      <c r="C30" s="1" t="s">
        <v>65</v>
      </c>
      <c r="D30" s="4" t="s">
        <v>66</v>
      </c>
      <c r="F30" s="1" t="s">
        <v>2</v>
      </c>
      <c r="G30" s="1">
        <v>13012.8</v>
      </c>
      <c r="H30" s="1">
        <v>115.001</v>
      </c>
    </row>
    <row r="31" spans="1:8" x14ac:dyDescent="0.25">
      <c r="A31" s="1">
        <v>30</v>
      </c>
      <c r="B31" s="1">
        <v>30</v>
      </c>
      <c r="C31" s="1" t="s">
        <v>67</v>
      </c>
      <c r="D31" s="4" t="s">
        <v>68</v>
      </c>
      <c r="F31" s="1" t="s">
        <v>2</v>
      </c>
      <c r="G31" s="1">
        <v>9000</v>
      </c>
      <c r="H31" s="1">
        <v>40.000999999999998</v>
      </c>
    </row>
    <row r="32" spans="1:8" x14ac:dyDescent="0.25">
      <c r="A32" s="1">
        <v>31</v>
      </c>
      <c r="B32" s="1">
        <v>31</v>
      </c>
      <c r="C32" s="1">
        <v>31</v>
      </c>
      <c r="D32" s="4" t="s">
        <v>69</v>
      </c>
      <c r="F32" s="1" t="s">
        <v>4</v>
      </c>
      <c r="G32" s="1">
        <v>1</v>
      </c>
      <c r="H32" s="1">
        <v>467050.00099999999</v>
      </c>
    </row>
    <row r="33" spans="1:8" x14ac:dyDescent="0.25">
      <c r="A33" s="1">
        <v>32</v>
      </c>
      <c r="B33" s="1">
        <v>32</v>
      </c>
      <c r="C33" s="1">
        <v>32</v>
      </c>
      <c r="D33" s="4" t="s">
        <v>70</v>
      </c>
      <c r="F33" s="1" t="s">
        <v>4</v>
      </c>
      <c r="G33" s="1">
        <v>1</v>
      </c>
      <c r="H33" s="1">
        <v>111148.001</v>
      </c>
    </row>
    <row r="34" spans="1:8" ht="17.25" customHeight="1" x14ac:dyDescent="0.25">
      <c r="A34" s="1">
        <v>33</v>
      </c>
      <c r="B34" s="1">
        <v>33</v>
      </c>
      <c r="C34" s="1">
        <v>33</v>
      </c>
      <c r="D34" s="4" t="s">
        <v>71</v>
      </c>
      <c r="F34" s="1" t="s">
        <v>4</v>
      </c>
      <c r="G34" s="1">
        <v>1</v>
      </c>
      <c r="H34" s="1">
        <v>110909.001</v>
      </c>
    </row>
    <row r="35" spans="1:8" x14ac:dyDescent="0.25">
      <c r="A35" s="1">
        <v>34</v>
      </c>
      <c r="B35" s="1">
        <v>34</v>
      </c>
      <c r="C35" s="1">
        <v>34</v>
      </c>
      <c r="D35" s="4" t="s">
        <v>72</v>
      </c>
      <c r="F35" s="1" t="s">
        <v>5</v>
      </c>
      <c r="G35" s="1">
        <v>120</v>
      </c>
      <c r="H35" s="1">
        <v>2497.0010000000002</v>
      </c>
    </row>
    <row r="36" spans="1:8" ht="19.5" customHeight="1" x14ac:dyDescent="0.25">
      <c r="A36" s="1">
        <v>35</v>
      </c>
      <c r="B36" s="1">
        <v>35</v>
      </c>
      <c r="C36" s="1">
        <v>35</v>
      </c>
      <c r="D36" s="4" t="s">
        <v>73</v>
      </c>
      <c r="F36" s="1" t="s">
        <v>4</v>
      </c>
      <c r="G36" s="1">
        <v>1</v>
      </c>
      <c r="H36" s="1">
        <v>92026.001000000004</v>
      </c>
    </row>
    <row r="37" spans="1:8" x14ac:dyDescent="0.25">
      <c r="A37" s="1">
        <v>36</v>
      </c>
      <c r="B37" s="1">
        <v>36</v>
      </c>
      <c r="C37" s="1">
        <v>36</v>
      </c>
      <c r="D37" s="4" t="s">
        <v>74</v>
      </c>
      <c r="F37" s="1" t="s">
        <v>4</v>
      </c>
      <c r="G37" s="1">
        <v>1</v>
      </c>
      <c r="H37" s="1">
        <v>112344.001</v>
      </c>
    </row>
    <row r="38" spans="1:8" x14ac:dyDescent="0.25">
      <c r="A38" s="1">
        <v>37</v>
      </c>
      <c r="B38" s="1">
        <v>37</v>
      </c>
      <c r="C38" s="1">
        <v>37</v>
      </c>
      <c r="D38" s="4" t="s">
        <v>75</v>
      </c>
      <c r="F38" s="1" t="s">
        <v>4</v>
      </c>
      <c r="G38" s="1">
        <v>1</v>
      </c>
      <c r="H38" s="1">
        <v>250000.00099999999</v>
      </c>
    </row>
    <row r="39" spans="1:8" x14ac:dyDescent="0.25">
      <c r="H39" s="3">
        <f>SUMPRODUCT(G2:G38,H2:H38)</f>
        <v>126118543.78404401</v>
      </c>
    </row>
    <row r="41" spans="1:8" x14ac:dyDescent="0.25">
      <c r="G41" s="1" t="s">
        <v>76</v>
      </c>
      <c r="H41" s="3">
        <f>SUMPRODUCT(G32:G38,H32:H38)</f>
        <v>1443117.1259999999</v>
      </c>
    </row>
    <row r="42" spans="1:8" x14ac:dyDescent="0.25">
      <c r="H42" s="1">
        <f>H41/10^5</f>
        <v>14.431171259999999</v>
      </c>
    </row>
    <row r="45" spans="1:8" x14ac:dyDescent="0.25">
      <c r="E4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36" zoomScale="85" zoomScaleNormal="85" workbookViewId="0">
      <selection activeCell="H47" sqref="H47:H58"/>
    </sheetView>
  </sheetViews>
  <sheetFormatPr defaultRowHeight="15" x14ac:dyDescent="0.25"/>
  <cols>
    <col min="2" max="2" width="16" customWidth="1"/>
    <col min="3" max="3" width="46.7109375" customWidth="1"/>
    <col min="4" max="4" width="12.28515625" style="1" customWidth="1"/>
    <col min="5" max="5" width="10.85546875" style="1" customWidth="1"/>
    <col min="6" max="6" width="14.42578125" customWidth="1"/>
    <col min="7" max="7" width="16.140625" customWidth="1"/>
    <col min="8" max="8" width="18.28515625" customWidth="1"/>
    <col min="9" max="9" width="16.85546875" customWidth="1"/>
    <col min="10" max="10" width="14.28515625" customWidth="1"/>
    <col min="11" max="11" width="16.28515625" customWidth="1"/>
    <col min="12" max="12" width="13" customWidth="1"/>
    <col min="13" max="13" width="13.140625" customWidth="1"/>
    <col min="14" max="14" width="16.5703125" customWidth="1"/>
    <col min="15" max="15" width="19.85546875" customWidth="1"/>
    <col min="16" max="16" width="25.28515625" customWidth="1"/>
    <col min="17" max="17" width="24" customWidth="1"/>
    <col min="18" max="18" width="11" style="1" customWidth="1"/>
  </cols>
  <sheetData>
    <row r="1" spans="1:18" s="2" customFormat="1" ht="38.25" customHeight="1" x14ac:dyDescent="0.25">
      <c r="A1" s="7"/>
      <c r="B1" s="7" t="s">
        <v>90</v>
      </c>
      <c r="C1" s="7" t="s">
        <v>91</v>
      </c>
      <c r="D1" s="8" t="s">
        <v>10</v>
      </c>
      <c r="E1" s="8" t="s">
        <v>12</v>
      </c>
      <c r="F1" s="6" t="s">
        <v>78</v>
      </c>
      <c r="G1" s="6" t="s">
        <v>81</v>
      </c>
      <c r="H1" s="6" t="s">
        <v>79</v>
      </c>
      <c r="I1" s="6" t="s">
        <v>80</v>
      </c>
      <c r="J1" s="9" t="s">
        <v>82</v>
      </c>
      <c r="K1" s="9" t="s">
        <v>83</v>
      </c>
      <c r="L1" s="9" t="s">
        <v>84</v>
      </c>
      <c r="M1" s="10" t="s">
        <v>85</v>
      </c>
      <c r="N1" s="10" t="s">
        <v>86</v>
      </c>
      <c r="O1" s="11" t="s">
        <v>87</v>
      </c>
      <c r="P1" s="20" t="s">
        <v>88</v>
      </c>
      <c r="Q1" s="20" t="s">
        <v>89</v>
      </c>
      <c r="R1" s="4" t="s">
        <v>96</v>
      </c>
    </row>
    <row r="2" spans="1:18" s="2" customFormat="1" ht="38.25" customHeight="1" x14ac:dyDescent="0.25">
      <c r="A2" s="7"/>
      <c r="B2" s="7"/>
      <c r="C2" s="7"/>
      <c r="D2" s="8"/>
      <c r="E2" s="8"/>
      <c r="F2" s="6">
        <v>240</v>
      </c>
      <c r="G2" s="6">
        <v>50</v>
      </c>
      <c r="H2" s="6">
        <v>40</v>
      </c>
      <c r="I2" s="6">
        <v>40</v>
      </c>
      <c r="J2" s="9">
        <v>695</v>
      </c>
      <c r="K2" s="9">
        <v>1195</v>
      </c>
      <c r="L2" s="9">
        <v>1150</v>
      </c>
      <c r="M2" s="10">
        <v>850</v>
      </c>
      <c r="N2" s="10">
        <v>3850</v>
      </c>
      <c r="O2" s="11">
        <v>30</v>
      </c>
      <c r="P2" s="20">
        <v>15</v>
      </c>
      <c r="Q2" s="20">
        <v>15</v>
      </c>
      <c r="R2" s="4"/>
    </row>
    <row r="3" spans="1:18" s="2" customFormat="1" ht="38.25" customHeight="1" x14ac:dyDescent="0.25">
      <c r="A3" s="7"/>
      <c r="B3" s="7"/>
      <c r="C3" s="7"/>
      <c r="D3" s="8"/>
      <c r="E3" s="8"/>
      <c r="F3" s="6">
        <f>F2/1000</f>
        <v>0.24</v>
      </c>
      <c r="G3" s="6">
        <f t="shared" ref="G3:Q3" si="0">G2/1000</f>
        <v>0.05</v>
      </c>
      <c r="H3" s="6">
        <f t="shared" si="0"/>
        <v>0.04</v>
      </c>
      <c r="I3" s="6">
        <f t="shared" si="0"/>
        <v>0.04</v>
      </c>
      <c r="J3" s="6">
        <f t="shared" si="0"/>
        <v>0.69499999999999995</v>
      </c>
      <c r="K3" s="6">
        <f t="shared" si="0"/>
        <v>1.1950000000000001</v>
      </c>
      <c r="L3" s="6">
        <f t="shared" si="0"/>
        <v>1.1499999999999999</v>
      </c>
      <c r="M3" s="6">
        <f t="shared" si="0"/>
        <v>0.85</v>
      </c>
      <c r="N3" s="6">
        <f t="shared" si="0"/>
        <v>3.85</v>
      </c>
      <c r="O3" s="6">
        <f t="shared" si="0"/>
        <v>0.03</v>
      </c>
      <c r="P3" s="6">
        <f t="shared" si="0"/>
        <v>1.4999999999999999E-2</v>
      </c>
      <c r="Q3" s="6">
        <f t="shared" si="0"/>
        <v>1.4999999999999999E-2</v>
      </c>
      <c r="R3" s="4"/>
    </row>
    <row r="4" spans="1:18" s="2" customFormat="1" ht="38.25" customHeight="1" x14ac:dyDescent="0.25">
      <c r="A4" s="7"/>
      <c r="B4" s="7"/>
      <c r="C4" s="7"/>
      <c r="D4" s="8"/>
      <c r="E4" s="8"/>
      <c r="F4" s="6">
        <v>0.24</v>
      </c>
      <c r="G4" s="6">
        <v>0.05</v>
      </c>
      <c r="H4" s="6">
        <v>0.04</v>
      </c>
      <c r="I4" s="6">
        <v>0.04</v>
      </c>
      <c r="J4" s="6">
        <v>0.69499999999999995</v>
      </c>
      <c r="K4" s="6">
        <v>1.1950000000000001</v>
      </c>
      <c r="L4" s="6">
        <v>1.1499999999999999</v>
      </c>
      <c r="M4" s="6">
        <v>0.85</v>
      </c>
      <c r="N4" s="6">
        <v>3.85</v>
      </c>
      <c r="O4" s="6">
        <v>0.03</v>
      </c>
      <c r="P4" s="6">
        <v>1.4999999999999999E-2</v>
      </c>
      <c r="Q4" s="6">
        <v>1.4999999999999999E-2</v>
      </c>
      <c r="R4" s="4"/>
    </row>
    <row r="5" spans="1:18" s="16" customFormat="1" x14ac:dyDescent="0.25">
      <c r="A5" s="12"/>
      <c r="B5" s="12" t="s">
        <v>14</v>
      </c>
      <c r="C5" s="12" t="s">
        <v>13</v>
      </c>
      <c r="D5" s="13" t="s">
        <v>0</v>
      </c>
      <c r="E5" s="13">
        <v>39.000999999999998</v>
      </c>
      <c r="F5" s="12">
        <v>5060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7">
        <f>SUM(F5:Q5)</f>
        <v>5060</v>
      </c>
    </row>
    <row r="6" spans="1:18" s="16" customFormat="1" x14ac:dyDescent="0.25">
      <c r="A6" s="12"/>
      <c r="B6" s="12" t="s">
        <v>15</v>
      </c>
      <c r="C6" s="12" t="s">
        <v>16</v>
      </c>
      <c r="D6" s="13" t="s">
        <v>1</v>
      </c>
      <c r="E6" s="13">
        <v>370.00099999999998</v>
      </c>
      <c r="F6" s="12">
        <v>6</v>
      </c>
      <c r="G6" s="12">
        <v>2</v>
      </c>
      <c r="H6" s="12">
        <v>2</v>
      </c>
      <c r="I6" s="12">
        <v>2</v>
      </c>
      <c r="J6" s="12">
        <v>14</v>
      </c>
      <c r="K6" s="12">
        <v>24</v>
      </c>
      <c r="L6" s="12">
        <v>24</v>
      </c>
      <c r="M6" s="12">
        <v>17</v>
      </c>
      <c r="N6" s="12">
        <v>17</v>
      </c>
      <c r="O6" s="12">
        <v>0</v>
      </c>
      <c r="P6" s="12">
        <v>0</v>
      </c>
      <c r="Q6" s="12">
        <v>0</v>
      </c>
      <c r="R6" s="13">
        <f t="shared" ref="R6:R34" si="1">SUM(F6:Q6)</f>
        <v>108</v>
      </c>
    </row>
    <row r="7" spans="1:18" s="16" customFormat="1" x14ac:dyDescent="0.25">
      <c r="A7" s="12"/>
      <c r="B7" s="12" t="s">
        <v>18</v>
      </c>
      <c r="C7" s="12" t="s">
        <v>17</v>
      </c>
      <c r="D7" s="13" t="s">
        <v>2</v>
      </c>
      <c r="E7" s="13">
        <v>140.001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2052</v>
      </c>
      <c r="P7" s="12">
        <v>1482</v>
      </c>
      <c r="Q7" s="12">
        <v>1482</v>
      </c>
      <c r="R7" s="17">
        <f t="shared" si="1"/>
        <v>5016</v>
      </c>
    </row>
    <row r="8" spans="1:18" s="16" customFormat="1" x14ac:dyDescent="0.25">
      <c r="A8" s="12"/>
      <c r="B8" s="12" t="s">
        <v>20</v>
      </c>
      <c r="C8" s="12" t="s">
        <v>19</v>
      </c>
      <c r="D8" s="13" t="s">
        <v>2</v>
      </c>
      <c r="E8" s="13">
        <v>300.00099999999998</v>
      </c>
      <c r="F8" s="12">
        <v>3966.09</v>
      </c>
      <c r="G8" s="12">
        <v>826.26499999999999</v>
      </c>
      <c r="H8" s="12">
        <v>164.8</v>
      </c>
      <c r="I8" s="12">
        <v>164.8</v>
      </c>
      <c r="J8" s="12">
        <v>1677.12</v>
      </c>
      <c r="K8" s="12">
        <v>2811.29</v>
      </c>
      <c r="L8" s="12">
        <v>2775.09</v>
      </c>
      <c r="M8" s="12">
        <v>1683</v>
      </c>
      <c r="N8" s="12">
        <v>7623</v>
      </c>
      <c r="O8" s="12">
        <v>0</v>
      </c>
      <c r="P8" s="12">
        <v>0</v>
      </c>
      <c r="Q8" s="12">
        <v>0</v>
      </c>
      <c r="R8" s="18">
        <f t="shared" si="1"/>
        <v>21691.455000000002</v>
      </c>
    </row>
    <row r="9" spans="1:18" s="16" customFormat="1" x14ac:dyDescent="0.25">
      <c r="A9" s="12"/>
      <c r="B9" s="12" t="s">
        <v>21</v>
      </c>
      <c r="C9" s="12" t="s">
        <v>22</v>
      </c>
      <c r="D9" s="13" t="s">
        <v>2</v>
      </c>
      <c r="E9" s="13">
        <v>159.001</v>
      </c>
      <c r="F9" s="12">
        <v>3966.09</v>
      </c>
      <c r="G9" s="12">
        <v>826.26499999999999</v>
      </c>
      <c r="H9" s="12">
        <v>164.8</v>
      </c>
      <c r="I9" s="12">
        <v>164.8</v>
      </c>
      <c r="J9" s="12">
        <v>1677.12</v>
      </c>
      <c r="K9" s="12">
        <v>2811.29</v>
      </c>
      <c r="L9" s="12">
        <v>2775.09</v>
      </c>
      <c r="M9" s="12">
        <v>1683</v>
      </c>
      <c r="N9" s="12">
        <v>7623</v>
      </c>
      <c r="O9" s="12">
        <v>0</v>
      </c>
      <c r="P9" s="12">
        <v>0</v>
      </c>
      <c r="Q9" s="12">
        <v>0</v>
      </c>
      <c r="R9" s="18">
        <f t="shared" si="1"/>
        <v>21691.455000000002</v>
      </c>
    </row>
    <row r="10" spans="1:18" s="16" customFormat="1" x14ac:dyDescent="0.25">
      <c r="A10" s="12"/>
      <c r="B10" s="12" t="s">
        <v>23</v>
      </c>
      <c r="C10" s="12" t="s">
        <v>24</v>
      </c>
      <c r="D10" s="13" t="s">
        <v>2</v>
      </c>
      <c r="E10" s="13">
        <v>200.001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2524.9499999999998</v>
      </c>
      <c r="P10" s="12">
        <v>1192.73</v>
      </c>
      <c r="Q10" s="12">
        <v>1122.98</v>
      </c>
      <c r="R10" s="17">
        <f t="shared" si="1"/>
        <v>4840.66</v>
      </c>
    </row>
    <row r="11" spans="1:18" s="16" customFormat="1" x14ac:dyDescent="0.25">
      <c r="A11" s="12"/>
      <c r="B11" s="12" t="s">
        <v>26</v>
      </c>
      <c r="C11" s="12" t="s">
        <v>25</v>
      </c>
      <c r="D11" s="13" t="s">
        <v>2</v>
      </c>
      <c r="E11" s="13">
        <v>16.001000000000001</v>
      </c>
      <c r="F11" s="12">
        <v>3966.09</v>
      </c>
      <c r="G11" s="12">
        <v>826.26499999999999</v>
      </c>
      <c r="H11" s="12">
        <v>164.8</v>
      </c>
      <c r="I11" s="12">
        <v>164.8</v>
      </c>
      <c r="J11" s="12">
        <v>1677.12</v>
      </c>
      <c r="K11" s="12">
        <v>2811.29</v>
      </c>
      <c r="L11" s="12">
        <v>2775.09</v>
      </c>
      <c r="M11" s="12">
        <v>1683</v>
      </c>
      <c r="N11" s="12">
        <v>7623</v>
      </c>
      <c r="O11" s="12">
        <v>1771.25</v>
      </c>
      <c r="P11" s="12">
        <v>1022.6</v>
      </c>
      <c r="Q11" s="12">
        <v>669.4</v>
      </c>
      <c r="R11" s="19">
        <f t="shared" si="1"/>
        <v>25154.705000000002</v>
      </c>
    </row>
    <row r="12" spans="1:18" s="16" customFormat="1" x14ac:dyDescent="0.25">
      <c r="A12" s="12"/>
      <c r="B12" s="12" t="s">
        <v>93</v>
      </c>
      <c r="C12" s="12" t="s">
        <v>28</v>
      </c>
      <c r="D12" s="13" t="s">
        <v>2</v>
      </c>
      <c r="E12" s="13">
        <v>61.000999999999998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1771.25</v>
      </c>
      <c r="P12" s="12">
        <v>1022.6</v>
      </c>
      <c r="Q12" s="12">
        <v>669.4</v>
      </c>
      <c r="R12" s="17">
        <f t="shared" si="1"/>
        <v>3463.25</v>
      </c>
    </row>
    <row r="13" spans="1:18" s="16" customFormat="1" x14ac:dyDescent="0.25">
      <c r="A13" s="12"/>
      <c r="B13" s="12" t="s">
        <v>29</v>
      </c>
      <c r="C13" s="12" t="s">
        <v>30</v>
      </c>
      <c r="D13" s="13" t="s">
        <v>2</v>
      </c>
      <c r="E13" s="13">
        <v>32.000999999999998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1771.25</v>
      </c>
      <c r="P13" s="12">
        <v>1022.6</v>
      </c>
      <c r="Q13" s="12">
        <v>669.4</v>
      </c>
      <c r="R13" s="17">
        <f t="shared" si="1"/>
        <v>3463.25</v>
      </c>
    </row>
    <row r="14" spans="1:18" s="16" customFormat="1" x14ac:dyDescent="0.25">
      <c r="A14" s="12"/>
      <c r="B14" s="12" t="s">
        <v>32</v>
      </c>
      <c r="C14" s="12" t="s">
        <v>31</v>
      </c>
      <c r="D14" s="13" t="s">
        <v>2</v>
      </c>
      <c r="E14" s="13">
        <v>700.00099999999998</v>
      </c>
      <c r="F14" s="12">
        <v>636</v>
      </c>
      <c r="G14" s="12">
        <v>132.6</v>
      </c>
      <c r="H14" s="12">
        <v>67.400000000000006</v>
      </c>
      <c r="I14" s="12">
        <v>67.400000000000006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360.08</v>
      </c>
      <c r="P14" s="12">
        <v>267.29000000000002</v>
      </c>
      <c r="Q14" s="12">
        <v>241.78</v>
      </c>
      <c r="R14" s="18">
        <f t="shared" si="1"/>
        <v>1772.55</v>
      </c>
    </row>
    <row r="15" spans="1:18" s="16" customFormat="1" x14ac:dyDescent="0.25">
      <c r="A15" s="12"/>
      <c r="B15" s="12" t="s">
        <v>33</v>
      </c>
      <c r="C15" s="12" t="s">
        <v>113</v>
      </c>
      <c r="D15" s="13" t="s">
        <v>0</v>
      </c>
      <c r="E15" s="13">
        <v>255.001</v>
      </c>
      <c r="F15" s="12">
        <v>6936</v>
      </c>
      <c r="G15" s="12">
        <v>1445</v>
      </c>
      <c r="H15" s="12">
        <v>770</v>
      </c>
      <c r="I15" s="12">
        <v>770</v>
      </c>
      <c r="J15" s="12">
        <v>10800.3</v>
      </c>
      <c r="K15" s="12">
        <v>18104.099999999999</v>
      </c>
      <c r="L15" s="12">
        <v>17871</v>
      </c>
      <c r="M15" s="12">
        <v>0</v>
      </c>
      <c r="N15" s="12">
        <v>0</v>
      </c>
      <c r="O15" s="12">
        <v>2456.5</v>
      </c>
      <c r="P15" s="12">
        <v>1837.97</v>
      </c>
      <c r="Q15" s="12">
        <v>1667.84</v>
      </c>
      <c r="R15" s="19">
        <f t="shared" si="1"/>
        <v>62658.709999999992</v>
      </c>
    </row>
    <row r="16" spans="1:18" s="16" customFormat="1" x14ac:dyDescent="0.25">
      <c r="A16" s="12"/>
      <c r="B16" s="12" t="s">
        <v>35</v>
      </c>
      <c r="C16" s="12" t="s">
        <v>36</v>
      </c>
      <c r="D16" s="13" t="s">
        <v>1</v>
      </c>
      <c r="E16" s="13">
        <v>500.00099999999998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4021.08</v>
      </c>
      <c r="P16" s="12">
        <v>1851.01</v>
      </c>
      <c r="Q16" s="12">
        <v>1558.69</v>
      </c>
      <c r="R16" s="19">
        <f t="shared" si="1"/>
        <v>7430.7800000000007</v>
      </c>
    </row>
    <row r="17" spans="1:18" s="16" customFormat="1" x14ac:dyDescent="0.25">
      <c r="A17" s="12"/>
      <c r="B17" s="12" t="s">
        <v>94</v>
      </c>
      <c r="C17" s="12" t="s">
        <v>37</v>
      </c>
      <c r="D17" s="13" t="s">
        <v>1</v>
      </c>
      <c r="E17" s="13">
        <v>400.00099999999998</v>
      </c>
      <c r="F17" s="12">
        <v>0</v>
      </c>
      <c r="G17" s="12">
        <v>0</v>
      </c>
      <c r="H17" s="12">
        <v>0</v>
      </c>
      <c r="I17" s="12">
        <v>0</v>
      </c>
      <c r="J17" s="12">
        <v>3225</v>
      </c>
      <c r="K17" s="12">
        <v>5406</v>
      </c>
      <c r="L17" s="12">
        <v>5336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9">
        <f t="shared" si="1"/>
        <v>13967</v>
      </c>
    </row>
    <row r="18" spans="1:18" s="16" customFormat="1" x14ac:dyDescent="0.25">
      <c r="A18" s="12"/>
      <c r="B18" s="12" t="s">
        <v>38</v>
      </c>
      <c r="C18" s="12" t="s">
        <v>39</v>
      </c>
      <c r="D18" s="13" t="s">
        <v>2</v>
      </c>
      <c r="E18" s="13">
        <v>4572.0010000000002</v>
      </c>
      <c r="F18" s="12">
        <v>318</v>
      </c>
      <c r="G18" s="12">
        <v>66.25</v>
      </c>
      <c r="H18" s="12">
        <v>38.56</v>
      </c>
      <c r="I18" s="12">
        <v>38.56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240.05</v>
      </c>
      <c r="P18" s="12">
        <v>178.2</v>
      </c>
      <c r="Q18" s="12">
        <v>161.18</v>
      </c>
      <c r="R18" s="19">
        <f t="shared" si="1"/>
        <v>1040.8000000000002</v>
      </c>
    </row>
    <row r="19" spans="1:18" s="16" customFormat="1" x14ac:dyDescent="0.25">
      <c r="A19" s="12"/>
      <c r="B19" s="12" t="s">
        <v>40</v>
      </c>
      <c r="C19" s="12" t="s">
        <v>41</v>
      </c>
      <c r="D19" s="13" t="s">
        <v>2</v>
      </c>
      <c r="E19" s="13">
        <v>4451.0010000000002</v>
      </c>
      <c r="F19" s="12">
        <v>318</v>
      </c>
      <c r="G19" s="12">
        <v>66.25</v>
      </c>
      <c r="H19" s="12">
        <v>38.56</v>
      </c>
      <c r="I19" s="12">
        <v>38.56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240.05</v>
      </c>
      <c r="P19" s="12">
        <v>178.2</v>
      </c>
      <c r="Q19" s="12">
        <v>161.18</v>
      </c>
      <c r="R19" s="19">
        <f t="shared" si="1"/>
        <v>1040.8000000000002</v>
      </c>
    </row>
    <row r="20" spans="1:18" s="16" customFormat="1" x14ac:dyDescent="0.25">
      <c r="A20" s="12"/>
      <c r="B20" s="12" t="s">
        <v>42</v>
      </c>
      <c r="C20" s="12" t="s">
        <v>43</v>
      </c>
      <c r="D20" s="13" t="s">
        <v>1</v>
      </c>
      <c r="E20" s="13">
        <v>1800.001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2669.5</v>
      </c>
      <c r="P20" s="12">
        <v>1355.65</v>
      </c>
      <c r="Q20" s="12">
        <v>1270.1500000000001</v>
      </c>
      <c r="R20" s="17">
        <f t="shared" si="1"/>
        <v>5295.3</v>
      </c>
    </row>
    <row r="21" spans="1:18" s="16" customFormat="1" x14ac:dyDescent="0.25">
      <c r="A21" s="12"/>
      <c r="B21" s="12" t="s">
        <v>44</v>
      </c>
      <c r="C21" s="12" t="s">
        <v>45</v>
      </c>
      <c r="D21" s="13" t="s">
        <v>1</v>
      </c>
      <c r="E21" s="13">
        <v>1206.001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4794.83</v>
      </c>
      <c r="P21" s="12">
        <v>2950.84</v>
      </c>
      <c r="Q21" s="12">
        <v>2389.85</v>
      </c>
      <c r="R21" s="17">
        <f t="shared" si="1"/>
        <v>10135.52</v>
      </c>
    </row>
    <row r="22" spans="1:18" s="16" customFormat="1" x14ac:dyDescent="0.25">
      <c r="A22" s="12"/>
      <c r="B22" s="12" t="s">
        <v>48</v>
      </c>
      <c r="C22" s="12" t="s">
        <v>46</v>
      </c>
      <c r="D22" s="13" t="s">
        <v>1</v>
      </c>
      <c r="E22" s="13">
        <v>1000.001</v>
      </c>
      <c r="F22" s="12">
        <v>6000</v>
      </c>
      <c r="G22" s="12">
        <v>1250</v>
      </c>
      <c r="H22" s="12">
        <v>1000</v>
      </c>
      <c r="I22" s="12">
        <v>1000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3562.5</v>
      </c>
      <c r="P22" s="12">
        <v>1781.25</v>
      </c>
      <c r="Q22" s="12">
        <v>1781.25</v>
      </c>
      <c r="R22" s="18">
        <f t="shared" si="1"/>
        <v>16375</v>
      </c>
    </row>
    <row r="23" spans="1:18" s="16" customFormat="1" x14ac:dyDescent="0.25">
      <c r="A23" s="12"/>
      <c r="B23" s="12" t="s">
        <v>47</v>
      </c>
      <c r="C23" s="12" t="s">
        <v>46</v>
      </c>
      <c r="D23" s="13" t="s">
        <v>1</v>
      </c>
      <c r="E23" s="13">
        <v>450.00099999999998</v>
      </c>
      <c r="F23" s="12">
        <v>37920</v>
      </c>
      <c r="G23" s="12">
        <v>7900</v>
      </c>
      <c r="H23" s="12">
        <v>4040</v>
      </c>
      <c r="I23" s="12">
        <v>4040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2655.25</v>
      </c>
      <c r="P23" s="12">
        <v>3916.85</v>
      </c>
      <c r="Q23" s="12">
        <v>3916.85</v>
      </c>
      <c r="R23" s="18">
        <f t="shared" si="1"/>
        <v>64388.95</v>
      </c>
    </row>
    <row r="24" spans="1:18" s="16" customFormat="1" x14ac:dyDescent="0.25">
      <c r="A24" s="12"/>
      <c r="B24" s="12" t="s">
        <v>49</v>
      </c>
      <c r="C24" s="12" t="s">
        <v>50</v>
      </c>
      <c r="D24" s="13" t="s">
        <v>2</v>
      </c>
      <c r="E24" s="13">
        <v>1452.001</v>
      </c>
      <c r="F24" s="12">
        <v>798.72</v>
      </c>
      <c r="G24" s="12">
        <v>166.4</v>
      </c>
      <c r="H24" s="12">
        <v>96.64</v>
      </c>
      <c r="I24" s="12">
        <v>96.64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503.13</v>
      </c>
      <c r="P24" s="12">
        <v>315.05</v>
      </c>
      <c r="Q24" s="12">
        <v>288.67</v>
      </c>
      <c r="R24" s="18">
        <f t="shared" si="1"/>
        <v>2265.25</v>
      </c>
    </row>
    <row r="25" spans="1:18" s="16" customFormat="1" x14ac:dyDescent="0.25">
      <c r="A25" s="12"/>
      <c r="B25" s="12" t="s">
        <v>51</v>
      </c>
      <c r="C25" s="12" t="s">
        <v>50</v>
      </c>
      <c r="D25" s="13" t="s">
        <v>2</v>
      </c>
      <c r="E25" s="13">
        <v>2275.0010000000002</v>
      </c>
      <c r="F25" s="12">
        <v>798.72</v>
      </c>
      <c r="G25" s="12">
        <v>166.4</v>
      </c>
      <c r="H25" s="12">
        <v>96.64</v>
      </c>
      <c r="I25" s="12">
        <v>96.64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503.13</v>
      </c>
      <c r="P25" s="12">
        <v>315.05</v>
      </c>
      <c r="Q25" s="12">
        <v>288.67</v>
      </c>
      <c r="R25" s="18">
        <f t="shared" si="1"/>
        <v>2265.25</v>
      </c>
    </row>
    <row r="26" spans="1:18" s="16" customFormat="1" x14ac:dyDescent="0.25">
      <c r="A26" s="12"/>
      <c r="B26" s="12" t="s">
        <v>92</v>
      </c>
      <c r="C26" s="12" t="s">
        <v>53</v>
      </c>
      <c r="D26" s="13" t="s">
        <v>2</v>
      </c>
      <c r="E26" s="13">
        <v>11998.001</v>
      </c>
      <c r="F26" s="12">
        <v>28.8</v>
      </c>
      <c r="G26" s="12">
        <v>6</v>
      </c>
      <c r="H26" s="12">
        <v>4.8</v>
      </c>
      <c r="I26" s="12">
        <v>4.8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50.44</v>
      </c>
      <c r="P26" s="12">
        <v>23.44</v>
      </c>
      <c r="Q26" s="12">
        <v>23.44</v>
      </c>
      <c r="R26" s="18">
        <f t="shared" si="1"/>
        <v>141.72</v>
      </c>
    </row>
    <row r="27" spans="1:18" s="16" customFormat="1" x14ac:dyDescent="0.25">
      <c r="A27" s="12"/>
      <c r="B27" s="12" t="s">
        <v>52</v>
      </c>
      <c r="C27" s="12" t="s">
        <v>54</v>
      </c>
      <c r="D27" s="13" t="s">
        <v>0</v>
      </c>
      <c r="E27" s="13">
        <v>1187.001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166.24</v>
      </c>
      <c r="P27" s="12">
        <v>94.24</v>
      </c>
      <c r="Q27" s="12">
        <v>94.24</v>
      </c>
      <c r="R27" s="17">
        <f t="shared" si="1"/>
        <v>354.72</v>
      </c>
    </row>
    <row r="28" spans="1:18" s="16" customFormat="1" x14ac:dyDescent="0.25">
      <c r="A28" s="12"/>
      <c r="B28" s="12" t="s">
        <v>55</v>
      </c>
      <c r="C28" s="12" t="s">
        <v>56</v>
      </c>
      <c r="D28" s="13" t="s">
        <v>3</v>
      </c>
      <c r="E28" s="13">
        <v>103.001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142.66999999999999</v>
      </c>
      <c r="P28" s="12">
        <v>142.66999999999999</v>
      </c>
      <c r="Q28" s="12">
        <v>142.66999999999999</v>
      </c>
      <c r="R28" s="17">
        <f t="shared" si="1"/>
        <v>428.01</v>
      </c>
    </row>
    <row r="29" spans="1:18" s="16" customFormat="1" x14ac:dyDescent="0.25">
      <c r="A29" s="12"/>
      <c r="B29" s="12" t="s">
        <v>58</v>
      </c>
      <c r="C29" s="12" t="s">
        <v>57</v>
      </c>
      <c r="D29" s="13" t="s">
        <v>0</v>
      </c>
      <c r="E29" s="13">
        <v>467.00099999999998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2</v>
      </c>
      <c r="P29" s="12">
        <v>2</v>
      </c>
      <c r="Q29" s="12">
        <v>2</v>
      </c>
      <c r="R29" s="17">
        <f t="shared" si="1"/>
        <v>6</v>
      </c>
    </row>
    <row r="30" spans="1:18" s="16" customFormat="1" x14ac:dyDescent="0.25">
      <c r="A30" s="12"/>
      <c r="B30" s="12" t="s">
        <v>60</v>
      </c>
      <c r="C30" s="12" t="s">
        <v>59</v>
      </c>
      <c r="D30" s="13" t="s">
        <v>2</v>
      </c>
      <c r="E30" s="13">
        <v>14016.001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1.24</v>
      </c>
      <c r="P30" s="12">
        <v>1.24</v>
      </c>
      <c r="Q30" s="12">
        <v>1.24</v>
      </c>
      <c r="R30" s="17">
        <f t="shared" si="1"/>
        <v>3.7199999999999998</v>
      </c>
    </row>
    <row r="31" spans="1:18" s="16" customFormat="1" x14ac:dyDescent="0.25">
      <c r="A31" s="12"/>
      <c r="B31" s="12" t="s">
        <v>62</v>
      </c>
      <c r="C31" s="12" t="s">
        <v>61</v>
      </c>
      <c r="D31" s="13" t="s">
        <v>2</v>
      </c>
      <c r="E31" s="13">
        <v>200.001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1771.25</v>
      </c>
      <c r="P31" s="12">
        <v>1022.6</v>
      </c>
      <c r="Q31" s="12">
        <v>669.4</v>
      </c>
      <c r="R31" s="17">
        <f t="shared" si="1"/>
        <v>3463.25</v>
      </c>
    </row>
    <row r="32" spans="1:18" s="16" customFormat="1" x14ac:dyDescent="0.25">
      <c r="A32" s="12"/>
      <c r="B32" s="12" t="s">
        <v>63</v>
      </c>
      <c r="C32" s="12" t="s">
        <v>64</v>
      </c>
      <c r="D32" s="13" t="s">
        <v>0</v>
      </c>
      <c r="E32" s="13">
        <v>22.001000000000001</v>
      </c>
      <c r="F32" s="12">
        <v>0</v>
      </c>
      <c r="G32" s="12">
        <v>0</v>
      </c>
      <c r="H32" s="12">
        <v>0</v>
      </c>
      <c r="I32" s="12">
        <v>0</v>
      </c>
      <c r="J32" s="12">
        <v>9202</v>
      </c>
      <c r="K32" s="12">
        <v>15425</v>
      </c>
      <c r="L32" s="12">
        <v>15226</v>
      </c>
      <c r="M32" s="12">
        <v>11722</v>
      </c>
      <c r="N32" s="12">
        <v>53092</v>
      </c>
      <c r="O32" s="12">
        <v>0</v>
      </c>
      <c r="P32" s="12">
        <v>0</v>
      </c>
      <c r="Q32" s="12">
        <v>0</v>
      </c>
      <c r="R32" s="17">
        <f t="shared" si="1"/>
        <v>104667</v>
      </c>
    </row>
    <row r="33" spans="1:20" s="16" customFormat="1" x14ac:dyDescent="0.25">
      <c r="A33" s="12"/>
      <c r="B33" s="12" t="s">
        <v>65</v>
      </c>
      <c r="C33" s="12" t="s">
        <v>66</v>
      </c>
      <c r="D33" s="13" t="s">
        <v>2</v>
      </c>
      <c r="E33" s="13">
        <v>115.001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1641.6</v>
      </c>
      <c r="P33" s="12">
        <v>1185.5999999999999</v>
      </c>
      <c r="Q33" s="12">
        <v>1185.5999999999999</v>
      </c>
      <c r="R33" s="18">
        <f t="shared" si="1"/>
        <v>4012.7999999999997</v>
      </c>
    </row>
    <row r="34" spans="1:20" s="16" customFormat="1" x14ac:dyDescent="0.25">
      <c r="A34" s="12"/>
      <c r="B34" s="12" t="s">
        <v>67</v>
      </c>
      <c r="C34" s="12" t="s">
        <v>68</v>
      </c>
      <c r="D34" s="13" t="s">
        <v>2</v>
      </c>
      <c r="E34" s="13">
        <v>40.000999999999998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3">
        <f t="shared" si="1"/>
        <v>0</v>
      </c>
    </row>
    <row r="35" spans="1:20" x14ac:dyDescent="0.25">
      <c r="E35" s="1">
        <v>467050.00099999999</v>
      </c>
      <c r="F35" s="1">
        <f>SUMPRODUCT($F$5:$F$34,E5:E34)</f>
        <v>33553089.308509998</v>
      </c>
      <c r="G35" s="1">
        <f>SUMPRODUCT(E5:E34,G5:G34)</f>
        <v>6949459.1046950007</v>
      </c>
      <c r="H35" s="1">
        <f>SUMPRODUCT(E5:E34,H5:H34)</f>
        <v>3906251.2089999998</v>
      </c>
      <c r="I35" s="1">
        <f>SUMPRODUCT(E5:E34,I5:I34)</f>
        <v>3906251.2089999998</v>
      </c>
      <c r="J35" s="1">
        <f>SUMPRODUCT(E5:E34,J5:J34)</f>
        <v>5048360.7726599993</v>
      </c>
      <c r="K35" s="1">
        <f>SUMPRODUCT(E5:E34,K5:K34)</f>
        <v>8462585.6429700013</v>
      </c>
      <c r="L35" s="1">
        <f>SUMPRODUCT(E5:E34,L5:L34)</f>
        <v>8353571.5322699994</v>
      </c>
      <c r="M35" s="1">
        <f>SUMPRODUCT(E5:E34,M5:M34)</f>
        <v>1063615.7879999999</v>
      </c>
      <c r="N35" s="1">
        <f>SUMPRODUCT(E5:E34,N5:N34)</f>
        <v>4795314.9780000001</v>
      </c>
      <c r="O35" s="1">
        <f>SUMPRODUCT(E5:E34,O5:O34)</f>
        <v>24639088.412239999</v>
      </c>
      <c r="P35" s="1">
        <f>SUMPRODUCT(E5:E34,P5:P34)</f>
        <v>15230577.251680002</v>
      </c>
      <c r="Q35" s="1">
        <f>SUMPRODUCT(E5:E34,Q5:Q34)</f>
        <v>13817741.937879998</v>
      </c>
    </row>
    <row r="36" spans="1:20" x14ac:dyDescent="0.25">
      <c r="E36" s="1">
        <v>111148.001</v>
      </c>
      <c r="F36" s="1">
        <f>F35/10^5</f>
        <v>335.53089308509999</v>
      </c>
      <c r="G36" s="1">
        <f>G35/100000</f>
        <v>69.494591046950006</v>
      </c>
      <c r="H36" s="1">
        <f t="shared" ref="H36:Q36" si="2">H35/10^5</f>
        <v>39.062512089999998</v>
      </c>
      <c r="I36" s="1">
        <f t="shared" si="2"/>
        <v>39.062512089999998</v>
      </c>
      <c r="J36" s="1">
        <f t="shared" si="2"/>
        <v>50.483607726599992</v>
      </c>
      <c r="K36" s="1">
        <f t="shared" si="2"/>
        <v>84.625856429700008</v>
      </c>
      <c r="L36" s="1">
        <f t="shared" si="2"/>
        <v>83.5357153227</v>
      </c>
      <c r="M36" s="1">
        <f t="shared" si="2"/>
        <v>10.636157879999999</v>
      </c>
      <c r="N36" s="1">
        <f t="shared" si="2"/>
        <v>47.953149780000004</v>
      </c>
      <c r="O36" s="1">
        <f t="shared" si="2"/>
        <v>246.3908841224</v>
      </c>
      <c r="P36" s="1">
        <f t="shared" si="2"/>
        <v>152.3057725168</v>
      </c>
      <c r="Q36" s="1">
        <f t="shared" si="2"/>
        <v>138.17741937879998</v>
      </c>
      <c r="R36" s="1">
        <f>SUM(F36:Q36)</f>
        <v>1297.25907146905</v>
      </c>
    </row>
    <row r="37" spans="1:20" x14ac:dyDescent="0.25">
      <c r="E37" s="1">
        <v>110909.001</v>
      </c>
      <c r="R37" s="1">
        <v>14.431171259999999</v>
      </c>
    </row>
    <row r="38" spans="1:20" x14ac:dyDescent="0.25">
      <c r="E38" s="1">
        <v>2497.0010000000002</v>
      </c>
      <c r="R38" s="1">
        <f>R36+R37</f>
        <v>1311.6902427290499</v>
      </c>
      <c r="S38">
        <f>1261.18</f>
        <v>1261.18</v>
      </c>
      <c r="T38">
        <f>R38-S38</f>
        <v>50.510242729049878</v>
      </c>
    </row>
    <row r="39" spans="1:20" x14ac:dyDescent="0.25">
      <c r="E39" s="1">
        <v>92026.001000000004</v>
      </c>
    </row>
    <row r="40" spans="1:20" x14ac:dyDescent="0.25">
      <c r="E40" s="1">
        <v>112344.001</v>
      </c>
    </row>
    <row r="41" spans="1:20" x14ac:dyDescent="0.25">
      <c r="E41" s="1">
        <v>250000.00099999999</v>
      </c>
    </row>
    <row r="44" spans="1:20" x14ac:dyDescent="0.25">
      <c r="F44">
        <v>335.53089308509999</v>
      </c>
      <c r="G44">
        <v>69.494591046950006</v>
      </c>
      <c r="H44">
        <v>39.062512089999998</v>
      </c>
      <c r="I44">
        <v>39.062512089999998</v>
      </c>
      <c r="J44">
        <v>50.483607726599992</v>
      </c>
      <c r="K44">
        <v>84.625856429700008</v>
      </c>
      <c r="L44">
        <v>83.5357153227</v>
      </c>
      <c r="M44">
        <v>10.636157879999999</v>
      </c>
      <c r="N44">
        <v>47.953149780000004</v>
      </c>
      <c r="O44">
        <v>246.3908841224</v>
      </c>
      <c r="P44">
        <v>152.3057725168</v>
      </c>
      <c r="Q44">
        <v>138.17741937879998</v>
      </c>
    </row>
    <row r="47" spans="1:20" x14ac:dyDescent="0.25">
      <c r="F47">
        <v>335.53089308509999</v>
      </c>
      <c r="G47" s="1">
        <f>ROUND(F47,2)</f>
        <v>335.53</v>
      </c>
      <c r="H47" s="1">
        <v>335.53</v>
      </c>
    </row>
    <row r="48" spans="1:20" x14ac:dyDescent="0.25">
      <c r="F48">
        <v>69.494591046950006</v>
      </c>
      <c r="G48" s="1">
        <f t="shared" ref="G48:G58" si="3">ROUND(F48,2)</f>
        <v>69.489999999999995</v>
      </c>
      <c r="H48" s="1">
        <v>69.489999999999995</v>
      </c>
    </row>
    <row r="49" spans="6:8" x14ac:dyDescent="0.25">
      <c r="F49">
        <v>39.062512089999998</v>
      </c>
      <c r="G49" s="1">
        <f t="shared" si="3"/>
        <v>39.06</v>
      </c>
      <c r="H49" s="1">
        <v>39.06</v>
      </c>
    </row>
    <row r="50" spans="6:8" x14ac:dyDescent="0.25">
      <c r="F50">
        <v>39.062512089999998</v>
      </c>
      <c r="G50" s="1">
        <f t="shared" si="3"/>
        <v>39.06</v>
      </c>
      <c r="H50" s="1">
        <v>39.06</v>
      </c>
    </row>
    <row r="51" spans="6:8" x14ac:dyDescent="0.25">
      <c r="F51">
        <v>50.483607726599992</v>
      </c>
      <c r="G51" s="1">
        <f t="shared" si="3"/>
        <v>50.48</v>
      </c>
      <c r="H51" s="1">
        <v>50.48</v>
      </c>
    </row>
    <row r="52" spans="6:8" x14ac:dyDescent="0.25">
      <c r="F52">
        <v>84.625856429700008</v>
      </c>
      <c r="G52" s="1">
        <f t="shared" si="3"/>
        <v>84.63</v>
      </c>
      <c r="H52" s="1">
        <v>84.63</v>
      </c>
    </row>
    <row r="53" spans="6:8" x14ac:dyDescent="0.25">
      <c r="F53">
        <v>83.5357153227</v>
      </c>
      <c r="G53" s="1">
        <f t="shared" si="3"/>
        <v>83.54</v>
      </c>
      <c r="H53" s="1">
        <v>83.54</v>
      </c>
    </row>
    <row r="54" spans="6:8" x14ac:dyDescent="0.25">
      <c r="F54">
        <v>10.636157879999999</v>
      </c>
      <c r="G54" s="1">
        <f t="shared" si="3"/>
        <v>10.64</v>
      </c>
      <c r="H54" s="1">
        <v>10.64</v>
      </c>
    </row>
    <row r="55" spans="6:8" x14ac:dyDescent="0.25">
      <c r="F55">
        <v>47.953149780000004</v>
      </c>
      <c r="G55" s="1">
        <f t="shared" si="3"/>
        <v>47.95</v>
      </c>
      <c r="H55" s="1">
        <v>47.95</v>
      </c>
    </row>
    <row r="56" spans="6:8" x14ac:dyDescent="0.25">
      <c r="F56">
        <v>246.3908841224</v>
      </c>
      <c r="G56" s="1">
        <f t="shared" si="3"/>
        <v>246.39</v>
      </c>
      <c r="H56" s="1">
        <v>246.39</v>
      </c>
    </row>
    <row r="57" spans="6:8" x14ac:dyDescent="0.25">
      <c r="F57">
        <v>152.3057725168</v>
      </c>
      <c r="G57" s="1">
        <f t="shared" si="3"/>
        <v>152.31</v>
      </c>
      <c r="H57" s="1">
        <v>152.31</v>
      </c>
    </row>
    <row r="58" spans="6:8" x14ac:dyDescent="0.25">
      <c r="F58">
        <v>138.17741937879998</v>
      </c>
      <c r="G58" s="1">
        <f t="shared" si="3"/>
        <v>138.18</v>
      </c>
      <c r="H58" s="1">
        <v>138.18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"/>
  <sheetViews>
    <sheetView view="pageBreakPreview" zoomScale="60" zoomScaleNormal="40" workbookViewId="0">
      <selection activeCell="K12" sqref="K12"/>
    </sheetView>
  </sheetViews>
  <sheetFormatPr defaultRowHeight="15" x14ac:dyDescent="0.25"/>
  <cols>
    <col min="2" max="2" width="19.42578125" customWidth="1"/>
    <col min="3" max="3" width="46.7109375" customWidth="1"/>
    <col min="4" max="4" width="24" customWidth="1"/>
    <col min="5" max="13" width="20.140625" customWidth="1"/>
  </cols>
  <sheetData>
    <row r="1" spans="1:13" s="2" customFormat="1" ht="69" customHeight="1" x14ac:dyDescent="0.35">
      <c r="A1" s="7"/>
      <c r="B1" s="14" t="s">
        <v>90</v>
      </c>
      <c r="C1" s="14" t="s">
        <v>91</v>
      </c>
      <c r="D1" s="14" t="s">
        <v>78</v>
      </c>
      <c r="E1" s="14" t="s">
        <v>81</v>
      </c>
      <c r="F1" s="14" t="s">
        <v>79</v>
      </c>
      <c r="G1" s="14" t="s">
        <v>80</v>
      </c>
      <c r="H1" s="14" t="s">
        <v>82</v>
      </c>
      <c r="I1" s="14" t="s">
        <v>83</v>
      </c>
      <c r="J1" s="14" t="s">
        <v>84</v>
      </c>
      <c r="K1" s="14" t="s">
        <v>85</v>
      </c>
      <c r="L1" s="14" t="s">
        <v>86</v>
      </c>
      <c r="M1" s="14" t="s">
        <v>96</v>
      </c>
    </row>
    <row r="2" spans="1:13" s="2" customFormat="1" ht="32.25" customHeight="1" x14ac:dyDescent="0.35">
      <c r="A2" s="7"/>
      <c r="B2" s="14"/>
      <c r="C2" s="14" t="s">
        <v>95</v>
      </c>
      <c r="D2" s="14">
        <v>7932.17</v>
      </c>
      <c r="E2" s="14">
        <v>1652.53</v>
      </c>
      <c r="F2" s="14">
        <v>329.6</v>
      </c>
      <c r="G2" s="14">
        <v>329.6</v>
      </c>
      <c r="H2" s="14">
        <v>3354.24</v>
      </c>
      <c r="I2" s="14">
        <v>5622.57</v>
      </c>
      <c r="J2" s="14">
        <v>5550.18</v>
      </c>
      <c r="K2" s="14">
        <v>3366</v>
      </c>
      <c r="L2" s="14">
        <v>15246</v>
      </c>
      <c r="M2" s="15">
        <f t="shared" ref="M2:M17" si="0">SUM(D2:L2)</f>
        <v>43382.89</v>
      </c>
    </row>
    <row r="3" spans="1:13" s="2" customFormat="1" ht="32.25" customHeight="1" x14ac:dyDescent="0.35">
      <c r="A3" s="7"/>
      <c r="B3" s="14" t="s">
        <v>20</v>
      </c>
      <c r="C3" s="14" t="s">
        <v>97</v>
      </c>
      <c r="D3" s="14">
        <f>D2*0.5</f>
        <v>3966.085</v>
      </c>
      <c r="E3" s="14">
        <f t="shared" ref="E3:L3" si="1">E2*0.5</f>
        <v>826.26499999999999</v>
      </c>
      <c r="F3" s="14">
        <f t="shared" si="1"/>
        <v>164.8</v>
      </c>
      <c r="G3" s="14">
        <f t="shared" si="1"/>
        <v>164.8</v>
      </c>
      <c r="H3" s="14">
        <f t="shared" si="1"/>
        <v>1677.12</v>
      </c>
      <c r="I3" s="14">
        <f t="shared" si="1"/>
        <v>2811.2849999999999</v>
      </c>
      <c r="J3" s="14">
        <f t="shared" si="1"/>
        <v>2775.09</v>
      </c>
      <c r="K3" s="14">
        <f t="shared" si="1"/>
        <v>1683</v>
      </c>
      <c r="L3" s="14">
        <f t="shared" si="1"/>
        <v>7623</v>
      </c>
      <c r="M3" s="15">
        <f t="shared" si="0"/>
        <v>21691.445</v>
      </c>
    </row>
    <row r="4" spans="1:13" s="2" customFormat="1" ht="32.25" customHeight="1" x14ac:dyDescent="0.35">
      <c r="A4" s="7"/>
      <c r="B4" s="14" t="s">
        <v>21</v>
      </c>
      <c r="C4" s="14" t="s">
        <v>98</v>
      </c>
      <c r="D4" s="14">
        <f>D3</f>
        <v>3966.085</v>
      </c>
      <c r="E4" s="14">
        <f t="shared" ref="E4:L5" si="2">E3</f>
        <v>826.26499999999999</v>
      </c>
      <c r="F4" s="14">
        <f t="shared" si="2"/>
        <v>164.8</v>
      </c>
      <c r="G4" s="14">
        <f t="shared" si="2"/>
        <v>164.8</v>
      </c>
      <c r="H4" s="14">
        <f t="shared" si="2"/>
        <v>1677.12</v>
      </c>
      <c r="I4" s="14">
        <f t="shared" si="2"/>
        <v>2811.2849999999999</v>
      </c>
      <c r="J4" s="14">
        <f t="shared" si="2"/>
        <v>2775.09</v>
      </c>
      <c r="K4" s="14">
        <f t="shared" si="2"/>
        <v>1683</v>
      </c>
      <c r="L4" s="14">
        <f t="shared" si="2"/>
        <v>7623</v>
      </c>
      <c r="M4" s="15">
        <f t="shared" si="0"/>
        <v>21691.445</v>
      </c>
    </row>
    <row r="5" spans="1:13" s="2" customFormat="1" ht="32.25" customHeight="1" x14ac:dyDescent="0.35">
      <c r="A5" s="7"/>
      <c r="B5" s="14" t="s">
        <v>26</v>
      </c>
      <c r="C5" s="14" t="s">
        <v>99</v>
      </c>
      <c r="D5" s="14">
        <f>D4</f>
        <v>3966.085</v>
      </c>
      <c r="E5" s="14">
        <f t="shared" si="2"/>
        <v>826.26499999999999</v>
      </c>
      <c r="F5" s="14">
        <f t="shared" si="2"/>
        <v>164.8</v>
      </c>
      <c r="G5" s="14">
        <f t="shared" si="2"/>
        <v>164.8</v>
      </c>
      <c r="H5" s="14">
        <f t="shared" si="2"/>
        <v>1677.12</v>
      </c>
      <c r="I5" s="14">
        <f t="shared" si="2"/>
        <v>2811.2849999999999</v>
      </c>
      <c r="J5" s="14">
        <f t="shared" si="2"/>
        <v>2775.09</v>
      </c>
      <c r="K5" s="14">
        <f t="shared" si="2"/>
        <v>1683</v>
      </c>
      <c r="L5" s="14">
        <f t="shared" si="2"/>
        <v>7623</v>
      </c>
      <c r="M5" s="15">
        <f t="shared" si="0"/>
        <v>21691.445</v>
      </c>
    </row>
    <row r="6" spans="1:13" s="2" customFormat="1" ht="32.25" customHeight="1" x14ac:dyDescent="0.35">
      <c r="A6" s="7"/>
      <c r="B6" s="14" t="s">
        <v>111</v>
      </c>
      <c r="C6" s="14" t="s">
        <v>100</v>
      </c>
      <c r="D6" s="14">
        <v>636</v>
      </c>
      <c r="E6" s="14">
        <v>132.6</v>
      </c>
      <c r="F6" s="14">
        <v>67.400000000000006</v>
      </c>
      <c r="G6" s="14">
        <v>67.400000000000006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5">
        <f t="shared" si="0"/>
        <v>903.4</v>
      </c>
    </row>
    <row r="7" spans="1:13" s="2" customFormat="1" ht="32.25" customHeight="1" x14ac:dyDescent="0.35">
      <c r="A7" s="7"/>
      <c r="B7" s="14" t="s">
        <v>33</v>
      </c>
      <c r="C7" s="14" t="s">
        <v>34</v>
      </c>
      <c r="D7" s="14">
        <v>6936</v>
      </c>
      <c r="E7" s="14">
        <v>1445</v>
      </c>
      <c r="F7" s="14">
        <v>770</v>
      </c>
      <c r="G7" s="14">
        <v>770</v>
      </c>
      <c r="H7" s="14">
        <v>10800.3</v>
      </c>
      <c r="I7" s="14">
        <v>18104.099999999999</v>
      </c>
      <c r="J7" s="14">
        <v>17871</v>
      </c>
      <c r="K7" s="14">
        <v>0</v>
      </c>
      <c r="L7" s="14">
        <v>0</v>
      </c>
      <c r="M7" s="15">
        <f t="shared" si="0"/>
        <v>56696.399999999994</v>
      </c>
    </row>
    <row r="8" spans="1:13" s="2" customFormat="1" ht="32.25" customHeight="1" x14ac:dyDescent="0.35">
      <c r="A8" s="7"/>
      <c r="B8" s="14" t="s">
        <v>38</v>
      </c>
      <c r="C8" s="14" t="s">
        <v>101</v>
      </c>
      <c r="D8" s="14">
        <v>318</v>
      </c>
      <c r="E8" s="14">
        <v>66.25</v>
      </c>
      <c r="F8" s="14">
        <v>38.56</v>
      </c>
      <c r="G8" s="14">
        <v>38.56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5">
        <f t="shared" si="0"/>
        <v>461.37</v>
      </c>
    </row>
    <row r="9" spans="1:13" s="2" customFormat="1" ht="32.25" customHeight="1" x14ac:dyDescent="0.35">
      <c r="A9" s="7"/>
      <c r="B9" s="14" t="s">
        <v>40</v>
      </c>
      <c r="C9" s="14" t="s">
        <v>102</v>
      </c>
      <c r="D9" s="14">
        <v>318</v>
      </c>
      <c r="E9" s="14">
        <v>66.25</v>
      </c>
      <c r="F9" s="14">
        <v>38.56</v>
      </c>
      <c r="G9" s="14">
        <v>38.56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5">
        <f t="shared" si="0"/>
        <v>461.37</v>
      </c>
    </row>
    <row r="10" spans="1:13" s="2" customFormat="1" ht="32.25" customHeight="1" x14ac:dyDescent="0.35">
      <c r="A10" s="7"/>
      <c r="B10" s="14" t="s">
        <v>47</v>
      </c>
      <c r="C10" s="14" t="s">
        <v>103</v>
      </c>
      <c r="D10" s="14">
        <v>37920</v>
      </c>
      <c r="E10" s="14">
        <v>7900</v>
      </c>
      <c r="F10" s="14">
        <v>4040</v>
      </c>
      <c r="G10" s="14">
        <v>4040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5">
        <f t="shared" si="0"/>
        <v>53900</v>
      </c>
    </row>
    <row r="11" spans="1:13" s="2" customFormat="1" ht="32.25" customHeight="1" x14ac:dyDescent="0.35">
      <c r="A11" s="7"/>
      <c r="B11" s="14" t="s">
        <v>48</v>
      </c>
      <c r="C11" s="14" t="s">
        <v>104</v>
      </c>
      <c r="D11" s="14">
        <v>6000</v>
      </c>
      <c r="E11" s="14">
        <v>1250</v>
      </c>
      <c r="F11" s="14">
        <v>1000</v>
      </c>
      <c r="G11" s="14">
        <v>1000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5">
        <f t="shared" si="0"/>
        <v>9250</v>
      </c>
    </row>
    <row r="12" spans="1:13" s="2" customFormat="1" ht="32.25" customHeight="1" x14ac:dyDescent="0.35">
      <c r="A12" s="7"/>
      <c r="B12" s="14"/>
      <c r="C12" s="14" t="s">
        <v>107</v>
      </c>
      <c r="D12" s="14">
        <f>D10*0.032+0.064*D11</f>
        <v>1597.44</v>
      </c>
      <c r="E12" s="14">
        <f t="shared" ref="E12:G12" si="3">E10*0.032+0.064*E11</f>
        <v>332.8</v>
      </c>
      <c r="F12" s="14">
        <f t="shared" si="3"/>
        <v>193.28</v>
      </c>
      <c r="G12" s="14">
        <f t="shared" si="3"/>
        <v>193.28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5">
        <f t="shared" si="0"/>
        <v>2316.8000000000002</v>
      </c>
    </row>
    <row r="13" spans="1:13" s="2" customFormat="1" ht="32.25" customHeight="1" x14ac:dyDescent="0.35">
      <c r="A13" s="7"/>
      <c r="B13" s="14" t="s">
        <v>49</v>
      </c>
      <c r="C13" s="14" t="s">
        <v>105</v>
      </c>
      <c r="D13" s="14">
        <v>798.72</v>
      </c>
      <c r="E13" s="14">
        <v>166.4</v>
      </c>
      <c r="F13" s="14">
        <v>96.64</v>
      </c>
      <c r="G13" s="14">
        <v>96.64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5">
        <f t="shared" si="0"/>
        <v>1158.4000000000001</v>
      </c>
    </row>
    <row r="14" spans="1:13" s="2" customFormat="1" ht="32.25" customHeight="1" x14ac:dyDescent="0.35">
      <c r="A14" s="7"/>
      <c r="B14" s="14" t="s">
        <v>51</v>
      </c>
      <c r="C14" s="14" t="s">
        <v>106</v>
      </c>
      <c r="D14" s="14">
        <v>798.72</v>
      </c>
      <c r="E14" s="14">
        <v>166.4</v>
      </c>
      <c r="F14" s="14">
        <v>96.64</v>
      </c>
      <c r="G14" s="14">
        <v>96.64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5">
        <f t="shared" si="0"/>
        <v>1158.4000000000001</v>
      </c>
    </row>
    <row r="15" spans="1:13" s="2" customFormat="1" ht="32.25" customHeight="1" x14ac:dyDescent="0.35">
      <c r="A15" s="7"/>
      <c r="B15" s="14" t="s">
        <v>94</v>
      </c>
      <c r="C15" s="14" t="s">
        <v>108</v>
      </c>
      <c r="D15" s="14">
        <v>0</v>
      </c>
      <c r="E15" s="14">
        <v>0</v>
      </c>
      <c r="F15" s="14">
        <v>0</v>
      </c>
      <c r="G15" s="14">
        <v>0</v>
      </c>
      <c r="H15" s="14">
        <v>3225</v>
      </c>
      <c r="I15" s="14">
        <v>5406</v>
      </c>
      <c r="J15" s="14">
        <v>5336</v>
      </c>
      <c r="K15" s="14">
        <v>0</v>
      </c>
      <c r="L15" s="14">
        <v>0</v>
      </c>
      <c r="M15" s="15">
        <f t="shared" si="0"/>
        <v>13967</v>
      </c>
    </row>
    <row r="16" spans="1:13" s="2" customFormat="1" ht="32.25" customHeight="1" x14ac:dyDescent="0.35">
      <c r="A16" s="7"/>
      <c r="B16" s="14" t="s">
        <v>63</v>
      </c>
      <c r="C16" s="14" t="s">
        <v>109</v>
      </c>
      <c r="D16" s="14">
        <v>0</v>
      </c>
      <c r="E16" s="14">
        <v>0</v>
      </c>
      <c r="F16" s="14">
        <v>0</v>
      </c>
      <c r="G16" s="14">
        <v>0</v>
      </c>
      <c r="H16" s="14">
        <v>9202</v>
      </c>
      <c r="I16" s="14">
        <v>15425</v>
      </c>
      <c r="J16" s="14">
        <v>15226</v>
      </c>
      <c r="K16" s="14">
        <v>11722</v>
      </c>
      <c r="L16" s="14">
        <v>53092</v>
      </c>
      <c r="M16" s="15">
        <f t="shared" si="0"/>
        <v>104667</v>
      </c>
    </row>
    <row r="17" spans="1:13" s="2" customFormat="1" ht="32.25" customHeight="1" x14ac:dyDescent="0.35">
      <c r="A17" s="7"/>
      <c r="B17" s="14" t="s">
        <v>112</v>
      </c>
      <c r="C17" s="14" t="s">
        <v>110</v>
      </c>
      <c r="D17" s="14">
        <v>28.8</v>
      </c>
      <c r="E17" s="14">
        <v>6</v>
      </c>
      <c r="F17" s="14">
        <v>4.8</v>
      </c>
      <c r="G17" s="14">
        <v>4.8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5">
        <f t="shared" si="0"/>
        <v>44.399999999999991</v>
      </c>
    </row>
  </sheetData>
  <pageMargins left="0.7" right="0.7" top="0.75" bottom="0.75" header="0.3" footer="0.3"/>
  <pageSetup paperSize="9" scale="46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Rate</vt:lpstr>
      <vt:lpstr>Segegation</vt:lpstr>
      <vt:lpstr>Earth Work</vt:lpstr>
      <vt:lpstr>Earth Work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2020-12-31T13:32:37Z</dcterms:modified>
</cp:coreProperties>
</file>