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f313c7e1df1b448f/Nauka/Projekty/W trakcie/Lyr_21/Statystyka/Input/"/>
    </mc:Choice>
  </mc:AlternateContent>
  <xr:revisionPtr revIDLastSave="1" documentId="11_0141049D4A3D352B315BC58902ACFA0FE1EE2D30" xr6:coauthVersionLast="47" xr6:coauthVersionMax="47" xr10:uidLastSave="{D194762E-521C-46D2-857B-73815EBA66FF}"/>
  <bookViews>
    <workbookView xWindow="-108" yWindow="-108" windowWidth="23256" windowHeight="12456" xr2:uid="{00000000-000D-0000-FFFF-FFFF00000000}"/>
  </bookViews>
  <sheets>
    <sheet name="final_LYR_pH" sheetId="1" r:id="rId1"/>
    <sheet name="Kalkulacja_O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M2" i="1" l="1"/>
  <c r="M3" i="1"/>
  <c r="M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R3" i="1"/>
  <c r="R4" i="1"/>
  <c r="R5" i="1"/>
  <c r="R6" i="1"/>
  <c r="R7" i="1"/>
  <c r="R8" i="1"/>
  <c r="R9" i="1"/>
  <c r="R10" i="1"/>
  <c r="R11" i="1"/>
  <c r="R15" i="1"/>
  <c r="R18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1" i="1"/>
  <c r="S22" i="1"/>
  <c r="S24" i="1"/>
  <c r="S25" i="1"/>
  <c r="S2" i="1"/>
  <c r="V3" i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W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" i="1"/>
</calcChain>
</file>

<file path=xl/sharedStrings.xml><?xml version="1.0" encoding="utf-8"?>
<sst xmlns="http://schemas.openxmlformats.org/spreadsheetml/2006/main" count="54" uniqueCount="54">
  <si>
    <t>number</t>
  </si>
  <si>
    <t>water_std.dev(pH)</t>
  </si>
  <si>
    <t>sed_mean_std.dev(pH)</t>
  </si>
  <si>
    <t>sed_1_std.dev(pH)</t>
  </si>
  <si>
    <t>sed_2_std.dev(pH)</t>
  </si>
  <si>
    <t>tardigrada</t>
  </si>
  <si>
    <t>rotifera</t>
  </si>
  <si>
    <t>anim_tot</t>
  </si>
  <si>
    <t>remarks</t>
  </si>
  <si>
    <t>Brak próbki z osadem</t>
  </si>
  <si>
    <t>molt</t>
  </si>
  <si>
    <t>rot_per_g</t>
  </si>
  <si>
    <t>tar_per_g</t>
  </si>
  <si>
    <t>rot_to_tar_ratio</t>
  </si>
  <si>
    <t>adult_to_molt_ratio</t>
  </si>
  <si>
    <t>dry_weight_g</t>
  </si>
  <si>
    <t>water_pH</t>
  </si>
  <si>
    <t>sed_mean_pH</t>
  </si>
  <si>
    <t>sed_1_pH</t>
  </si>
  <si>
    <t>sed_2_pH</t>
  </si>
  <si>
    <t>depth_cm</t>
  </si>
  <si>
    <t>diameter_longitudinal_cm</t>
  </si>
  <si>
    <t>diameter_transverse_cm</t>
  </si>
  <si>
    <t>aprox_vol_cm3</t>
  </si>
  <si>
    <t>OM</t>
  </si>
  <si>
    <t>ID</t>
  </si>
  <si>
    <t>Przed</t>
  </si>
  <si>
    <t>Po</t>
  </si>
  <si>
    <t>OM [%]</t>
  </si>
  <si>
    <t>ph_1</t>
  </si>
  <si>
    <t>ph_2</t>
  </si>
  <si>
    <t>ph_3</t>
  </si>
  <si>
    <t>ph_4</t>
  </si>
  <si>
    <t>ph_5</t>
  </si>
  <si>
    <t>ph_6</t>
  </si>
  <si>
    <t>ph_7</t>
  </si>
  <si>
    <t>ph_8</t>
  </si>
  <si>
    <t>ph_9</t>
  </si>
  <si>
    <t>ph_10</t>
  </si>
  <si>
    <t>ph_11</t>
  </si>
  <si>
    <t>ph_12</t>
  </si>
  <si>
    <t>ph_13</t>
  </si>
  <si>
    <t>ph_14</t>
  </si>
  <si>
    <t>ph_15</t>
  </si>
  <si>
    <t>ph_16</t>
  </si>
  <si>
    <t>ph_17</t>
  </si>
  <si>
    <t>ph_18</t>
  </si>
  <si>
    <t>ph_19</t>
  </si>
  <si>
    <t>ph_20</t>
  </si>
  <si>
    <t>ph_21</t>
  </si>
  <si>
    <t>ph_22</t>
  </si>
  <si>
    <t>ph_23</t>
  </si>
  <si>
    <t>ph_24</t>
  </si>
  <si>
    <t>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</si>
</sst>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0" borderId="0" xfId="0" applyFill="1"/>
    <xf numFmtId="11" fontId="0" fillId="0" borderId="0" xfId="0" applyNumberFormat="1" applyFill="1"/>
    <xf numFmtId="0" fontId="7" fillId="3" borderId="0" xfId="7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tabSelected="1" topLeftCell="B1" workbookViewId="0">
      <pane ySplit="1" topLeftCell="A2" activePane="bottomLeft" state="frozen"/>
      <selection pane="bottomLeft" activeCell="M5" sqref="M5"/>
    </sheetView>
  </sheetViews>
  <sheetFormatPr defaultRowHeight="14.4" x14ac:dyDescent="0.3"/>
  <cols>
    <col min="1" max="1" width="8" bestFit="1" customWidth="1"/>
    <col min="2" max="2" width="12" bestFit="1" customWidth="1"/>
    <col min="3" max="3" width="17.88671875" hidden="1" customWidth="1"/>
    <col min="4" max="4" width="14.109375" bestFit="1" customWidth="1"/>
    <col min="5" max="5" width="22" hidden="1" customWidth="1"/>
    <col min="6" max="6" width="12" bestFit="1" customWidth="1"/>
    <col min="7" max="7" width="17.88671875" hidden="1" customWidth="1"/>
    <col min="8" max="8" width="12" bestFit="1" customWidth="1"/>
    <col min="9" max="9" width="17.88671875" hidden="1" customWidth="1"/>
    <col min="10" max="10" width="10.33203125" bestFit="1" customWidth="1"/>
    <col min="11" max="11" width="25.33203125" bestFit="1" customWidth="1"/>
    <col min="12" max="12" width="23.88671875" bestFit="1" customWidth="1"/>
    <col min="13" max="13" width="19.33203125" customWidth="1"/>
    <col min="14" max="14" width="8.88671875" customWidth="1"/>
    <col min="15" max="16" width="10" bestFit="1" customWidth="1"/>
    <col min="17" max="17" width="7.6640625" customWidth="1"/>
    <col min="18" max="18" width="19" bestFit="1" customWidth="1"/>
    <col min="19" max="19" width="19" customWidth="1"/>
    <col min="20" max="20" width="9" bestFit="1" customWidth="1"/>
    <col min="21" max="21" width="11" bestFit="1" customWidth="1"/>
    <col min="22" max="23" width="11" customWidth="1"/>
    <col min="24" max="24" width="20" bestFit="1" customWidth="1"/>
  </cols>
  <sheetData>
    <row r="1" spans="1:24" x14ac:dyDescent="0.3">
      <c r="A1" s="3" t="s">
        <v>0</v>
      </c>
      <c r="B1" s="3" t="s">
        <v>16</v>
      </c>
      <c r="C1" s="3" t="s">
        <v>1</v>
      </c>
      <c r="D1" s="3" t="s">
        <v>17</v>
      </c>
      <c r="E1" s="3" t="s">
        <v>2</v>
      </c>
      <c r="F1" s="3" t="s">
        <v>18</v>
      </c>
      <c r="G1" s="3" t="s">
        <v>3</v>
      </c>
      <c r="H1" s="3" t="s">
        <v>19</v>
      </c>
      <c r="I1" s="3" t="s">
        <v>4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6</v>
      </c>
      <c r="P1" s="3" t="s">
        <v>5</v>
      </c>
      <c r="Q1" s="3" t="s">
        <v>10</v>
      </c>
      <c r="R1" s="3" t="s">
        <v>14</v>
      </c>
      <c r="S1" s="3" t="s">
        <v>13</v>
      </c>
      <c r="T1" s="3" t="s">
        <v>7</v>
      </c>
      <c r="U1" s="3" t="s">
        <v>15</v>
      </c>
      <c r="V1" s="3" t="s">
        <v>11</v>
      </c>
      <c r="W1" s="3" t="s">
        <v>12</v>
      </c>
      <c r="X1" s="3" t="s">
        <v>8</v>
      </c>
    </row>
    <row r="2" spans="1:24" x14ac:dyDescent="0.3">
      <c r="A2">
        <v>1</v>
      </c>
      <c r="B2">
        <v>8.0949755670000005</v>
      </c>
      <c r="C2">
        <v>6.6596160000000001E-3</v>
      </c>
      <c r="D2">
        <v>6.546755171</v>
      </c>
      <c r="E2">
        <v>4.5268460000000002E-3</v>
      </c>
      <c r="F2">
        <v>6.7574694629999996</v>
      </c>
      <c r="G2">
        <v>4.9309820000000004E-3</v>
      </c>
      <c r="H2">
        <v>6.3360408780000004</v>
      </c>
      <c r="I2">
        <v>4.1227089999999996E-3</v>
      </c>
      <c r="J2">
        <v>4.8</v>
      </c>
      <c r="K2">
        <v>3.2</v>
      </c>
      <c r="M2" s="2">
        <f>(3.1415*(K2/2)^2)*J2</f>
        <v>38.602752000000002</v>
      </c>
      <c r="N2" s="2">
        <v>7.1167883211678289</v>
      </c>
      <c r="O2">
        <v>28</v>
      </c>
      <c r="P2">
        <v>10</v>
      </c>
      <c r="Q2">
        <v>0</v>
      </c>
      <c r="S2">
        <f>ROUND(O2/P2,2)</f>
        <v>2.8</v>
      </c>
      <c r="T2">
        <f>O2+P2</f>
        <v>38</v>
      </c>
      <c r="U2">
        <v>0.55500000000000005</v>
      </c>
      <c r="V2">
        <f>ROUND(O2/$U2,2)</f>
        <v>50.45</v>
      </c>
      <c r="W2">
        <f>ROUND(P2/$U2,2)</f>
        <v>18.02</v>
      </c>
    </row>
    <row r="3" spans="1:24" x14ac:dyDescent="0.3">
      <c r="A3">
        <v>2</v>
      </c>
      <c r="B3">
        <v>6.0228980060000001</v>
      </c>
      <c r="C3">
        <v>3.5952096000000003E-2</v>
      </c>
      <c r="D3">
        <v>6.2203061100000001</v>
      </c>
      <c r="E3">
        <v>6.1033599999999995E-4</v>
      </c>
      <c r="F3">
        <v>6.1519999500000004</v>
      </c>
      <c r="G3" s="1">
        <v>3.91E-15</v>
      </c>
      <c r="H3">
        <v>6.2886122699999998</v>
      </c>
      <c r="I3">
        <v>1.2206719999999999E-3</v>
      </c>
      <c r="J3">
        <v>5</v>
      </c>
      <c r="K3">
        <v>3</v>
      </c>
      <c r="M3" s="2">
        <f t="shared" ref="M3:M24" si="0">(3.1415*(K3/2)^2)*J3</f>
        <v>35.341875000000002</v>
      </c>
      <c r="N3" s="2">
        <v>6.5573770491802357</v>
      </c>
      <c r="O3">
        <v>26</v>
      </c>
      <c r="P3">
        <v>12</v>
      </c>
      <c r="Q3">
        <v>2</v>
      </c>
      <c r="R3">
        <f t="shared" ref="R3:R18" si="1">ROUND(P3/Q3,3)</f>
        <v>6</v>
      </c>
      <c r="S3">
        <f t="shared" ref="S3:S25" si="2">ROUND(O3/P3,2)</f>
        <v>2.17</v>
      </c>
      <c r="T3">
        <f t="shared" ref="T3:T25" si="3">O3+P3</f>
        <v>38</v>
      </c>
      <c r="U3">
        <v>0.45900000000000002</v>
      </c>
      <c r="V3">
        <f t="shared" ref="V3:V25" si="4">ROUND(O3/$U3,2)</f>
        <v>56.64</v>
      </c>
      <c r="W3">
        <f t="shared" ref="W3:W25" si="5">ROUND(P3/$U3,2)</f>
        <v>26.14</v>
      </c>
    </row>
    <row r="4" spans="1:24" x14ac:dyDescent="0.3">
      <c r="A4">
        <v>3</v>
      </c>
      <c r="B4">
        <v>5.8792245860000003</v>
      </c>
      <c r="C4">
        <v>2.5135767E-2</v>
      </c>
      <c r="D4">
        <v>6.130277252</v>
      </c>
      <c r="E4">
        <v>4.5235379999999997E-3</v>
      </c>
      <c r="F4">
        <v>6.2167756079999998</v>
      </c>
      <c r="G4">
        <v>4.4248129999999997E-3</v>
      </c>
      <c r="H4">
        <v>6.0437788960000001</v>
      </c>
      <c r="I4">
        <v>4.6222629999999997E-3</v>
      </c>
      <c r="J4">
        <v>5</v>
      </c>
      <c r="K4">
        <v>3</v>
      </c>
      <c r="M4" s="2">
        <f t="shared" si="0"/>
        <v>35.341875000000002</v>
      </c>
      <c r="N4" s="2">
        <v>6.2176165803108843</v>
      </c>
      <c r="O4">
        <v>23</v>
      </c>
      <c r="P4">
        <v>31</v>
      </c>
      <c r="Q4">
        <v>5</v>
      </c>
      <c r="R4">
        <f t="shared" si="1"/>
        <v>6.2</v>
      </c>
      <c r="S4">
        <f t="shared" si="2"/>
        <v>0.74</v>
      </c>
      <c r="T4">
        <f t="shared" si="3"/>
        <v>54</v>
      </c>
      <c r="U4">
        <v>0.51100000000000001</v>
      </c>
      <c r="V4">
        <f t="shared" si="4"/>
        <v>45.01</v>
      </c>
      <c r="W4">
        <f t="shared" si="5"/>
        <v>60.67</v>
      </c>
    </row>
    <row r="5" spans="1:24" x14ac:dyDescent="0.3">
      <c r="A5">
        <v>4</v>
      </c>
      <c r="B5">
        <v>6.0377959250000002</v>
      </c>
      <c r="C5">
        <v>1.2799085999999999E-2</v>
      </c>
      <c r="D5">
        <v>6.6994915959999997</v>
      </c>
      <c r="E5">
        <v>6.6178740000000002E-3</v>
      </c>
      <c r="F5">
        <v>6.6994915959999997</v>
      </c>
      <c r="G5">
        <v>6.6178740000000002E-3</v>
      </c>
      <c r="K5">
        <v>2.2000000000000002</v>
      </c>
      <c r="M5" s="2"/>
      <c r="N5" s="2">
        <v>6.6985645933011346</v>
      </c>
      <c r="O5">
        <v>9</v>
      </c>
      <c r="P5">
        <v>6</v>
      </c>
      <c r="Q5">
        <v>4</v>
      </c>
      <c r="R5">
        <f t="shared" si="1"/>
        <v>1.5</v>
      </c>
      <c r="S5">
        <f t="shared" si="2"/>
        <v>1.5</v>
      </c>
      <c r="T5">
        <f t="shared" si="3"/>
        <v>15</v>
      </c>
      <c r="U5">
        <v>0.22800000000000001</v>
      </c>
      <c r="V5">
        <f t="shared" si="4"/>
        <v>39.47</v>
      </c>
      <c r="W5">
        <f t="shared" si="5"/>
        <v>26.32</v>
      </c>
    </row>
    <row r="6" spans="1:24" x14ac:dyDescent="0.3">
      <c r="A6">
        <v>5</v>
      </c>
      <c r="B6">
        <v>6.2259999280000002</v>
      </c>
      <c r="C6">
        <v>1.2108080000000001E-3</v>
      </c>
      <c r="D6">
        <v>6.2460409160000001</v>
      </c>
      <c r="E6">
        <v>1.88988E-3</v>
      </c>
      <c r="F6">
        <v>6.2460409160000001</v>
      </c>
      <c r="G6">
        <v>1.88988E-3</v>
      </c>
      <c r="J6">
        <v>4.5</v>
      </c>
      <c r="K6">
        <v>2.6</v>
      </c>
      <c r="M6" s="2">
        <f t="shared" si="0"/>
        <v>23.891107500000004</v>
      </c>
      <c r="N6" s="2">
        <v>5.8536585365855851</v>
      </c>
      <c r="O6">
        <v>15</v>
      </c>
      <c r="P6">
        <v>5</v>
      </c>
      <c r="Q6">
        <v>8</v>
      </c>
      <c r="R6">
        <f t="shared" si="1"/>
        <v>0.625</v>
      </c>
      <c r="S6">
        <f t="shared" si="2"/>
        <v>3</v>
      </c>
      <c r="T6">
        <f t="shared" si="3"/>
        <v>20</v>
      </c>
      <c r="U6">
        <v>0.27700000000000002</v>
      </c>
      <c r="V6">
        <f t="shared" si="4"/>
        <v>54.15</v>
      </c>
      <c r="W6">
        <f t="shared" si="5"/>
        <v>18.05</v>
      </c>
    </row>
    <row r="7" spans="1:24" x14ac:dyDescent="0.3">
      <c r="A7">
        <v>6</v>
      </c>
      <c r="B7">
        <v>6.1444081309999996</v>
      </c>
      <c r="C7">
        <v>8.0605800000000001E-4</v>
      </c>
      <c r="D7">
        <v>5.6133745189999997</v>
      </c>
      <c r="E7">
        <v>6.1965200000000005E-4</v>
      </c>
      <c r="F7">
        <v>5.5467083930000003</v>
      </c>
      <c r="G7">
        <v>9.5651999999999998E-4</v>
      </c>
      <c r="H7">
        <v>5.6800406460000001</v>
      </c>
      <c r="I7">
        <v>2.8278400000000001E-4</v>
      </c>
      <c r="J7">
        <v>4.5</v>
      </c>
      <c r="K7">
        <v>3</v>
      </c>
      <c r="M7" s="2">
        <f t="shared" si="0"/>
        <v>31.807687500000004</v>
      </c>
      <c r="N7" s="2">
        <v>6.3360881542698948</v>
      </c>
      <c r="O7">
        <v>13</v>
      </c>
      <c r="P7">
        <v>3</v>
      </c>
      <c r="Q7">
        <v>2</v>
      </c>
      <c r="R7">
        <f t="shared" si="1"/>
        <v>1.5</v>
      </c>
      <c r="S7">
        <f t="shared" si="2"/>
        <v>4.33</v>
      </c>
      <c r="T7">
        <f t="shared" si="3"/>
        <v>16</v>
      </c>
      <c r="U7">
        <v>0.375</v>
      </c>
      <c r="V7">
        <f t="shared" si="4"/>
        <v>34.67</v>
      </c>
      <c r="W7">
        <f t="shared" si="5"/>
        <v>8</v>
      </c>
    </row>
    <row r="8" spans="1:24" x14ac:dyDescent="0.3">
      <c r="A8">
        <v>7</v>
      </c>
      <c r="B8">
        <v>6.2983675000000003</v>
      </c>
      <c r="C8">
        <v>7.7443499999999997E-4</v>
      </c>
      <c r="D8">
        <v>6.2864625930000004</v>
      </c>
      <c r="E8">
        <v>6.8400539999999999E-3</v>
      </c>
      <c r="F8">
        <v>6.2864625930000004</v>
      </c>
      <c r="G8">
        <v>6.8400539999999999E-3</v>
      </c>
      <c r="J8">
        <v>4</v>
      </c>
      <c r="K8">
        <v>2</v>
      </c>
      <c r="M8" s="2">
        <f t="shared" si="0"/>
        <v>12.566000000000001</v>
      </c>
      <c r="N8" s="2">
        <v>5.9322033898287989</v>
      </c>
      <c r="O8">
        <v>7</v>
      </c>
      <c r="P8">
        <v>14</v>
      </c>
      <c r="Q8">
        <v>2</v>
      </c>
      <c r="R8">
        <f t="shared" si="1"/>
        <v>7</v>
      </c>
      <c r="S8">
        <f t="shared" si="2"/>
        <v>0.5</v>
      </c>
      <c r="T8">
        <f t="shared" si="3"/>
        <v>21</v>
      </c>
      <c r="U8">
        <v>0.154</v>
      </c>
      <c r="V8">
        <f t="shared" si="4"/>
        <v>45.45</v>
      </c>
      <c r="W8">
        <f t="shared" si="5"/>
        <v>90.91</v>
      </c>
    </row>
    <row r="9" spans="1:24" x14ac:dyDescent="0.3">
      <c r="A9">
        <v>8</v>
      </c>
      <c r="B9">
        <v>7.2928979869999999</v>
      </c>
      <c r="C9">
        <v>5.3920080000000002E-3</v>
      </c>
      <c r="D9">
        <v>6.3891666410000001</v>
      </c>
      <c r="E9">
        <v>2.2079199999999999E-3</v>
      </c>
      <c r="F9">
        <v>6.3891666410000001</v>
      </c>
      <c r="G9">
        <v>2.2079199999999999E-3</v>
      </c>
      <c r="J9">
        <v>5</v>
      </c>
      <c r="K9">
        <v>2.6</v>
      </c>
      <c r="M9" s="2">
        <f t="shared" si="0"/>
        <v>26.545675000000006</v>
      </c>
      <c r="N9" s="2">
        <v>1.7391304347816148</v>
      </c>
      <c r="O9">
        <v>14</v>
      </c>
      <c r="P9">
        <v>10</v>
      </c>
      <c r="Q9">
        <v>1</v>
      </c>
      <c r="R9">
        <f t="shared" si="1"/>
        <v>10</v>
      </c>
      <c r="S9">
        <f t="shared" si="2"/>
        <v>1.4</v>
      </c>
      <c r="T9">
        <f t="shared" si="3"/>
        <v>24</v>
      </c>
      <c r="U9">
        <v>0.315</v>
      </c>
      <c r="V9">
        <f t="shared" si="4"/>
        <v>44.44</v>
      </c>
      <c r="W9">
        <f t="shared" si="5"/>
        <v>31.75</v>
      </c>
    </row>
    <row r="10" spans="1:24" x14ac:dyDescent="0.3">
      <c r="A10">
        <v>9</v>
      </c>
      <c r="B10">
        <v>6.5921633719999999</v>
      </c>
      <c r="C10">
        <v>2.7004709999999999E-3</v>
      </c>
      <c r="D10">
        <v>6.0606327530000002</v>
      </c>
      <c r="E10">
        <v>1.3755169999999999E-3</v>
      </c>
      <c r="F10">
        <v>6.0852653500000002</v>
      </c>
      <c r="G10">
        <v>2.7510339999999999E-3</v>
      </c>
      <c r="H10">
        <v>6.0360001560000001</v>
      </c>
      <c r="I10" s="1">
        <v>3.1999999999999999E-15</v>
      </c>
      <c r="K10">
        <v>3.2</v>
      </c>
      <c r="M10" s="2">
        <f t="shared" si="0"/>
        <v>0</v>
      </c>
      <c r="N10" s="2">
        <v>6.4935064935063584</v>
      </c>
      <c r="O10">
        <v>21</v>
      </c>
      <c r="P10">
        <v>10</v>
      </c>
      <c r="Q10">
        <v>6</v>
      </c>
      <c r="R10">
        <f t="shared" si="1"/>
        <v>1.667</v>
      </c>
      <c r="S10">
        <f t="shared" si="2"/>
        <v>2.1</v>
      </c>
      <c r="T10">
        <f t="shared" si="3"/>
        <v>31</v>
      </c>
      <c r="U10">
        <v>0.47699999999999998</v>
      </c>
      <c r="V10">
        <f t="shared" si="4"/>
        <v>44.03</v>
      </c>
      <c r="W10">
        <f t="shared" si="5"/>
        <v>20.96</v>
      </c>
    </row>
    <row r="11" spans="1:24" x14ac:dyDescent="0.3">
      <c r="A11">
        <v>10</v>
      </c>
      <c r="B11">
        <v>6.3573061940000004</v>
      </c>
      <c r="C11">
        <v>1.4654570000000001E-3</v>
      </c>
      <c r="D11">
        <v>5.75</v>
      </c>
      <c r="E11" s="1">
        <v>1.7800000000000001E-15</v>
      </c>
      <c r="F11">
        <v>5.75</v>
      </c>
      <c r="G11" s="1">
        <v>1.7800000000000001E-15</v>
      </c>
      <c r="K11">
        <v>1.8</v>
      </c>
      <c r="M11" s="2">
        <f t="shared" si="0"/>
        <v>0</v>
      </c>
      <c r="N11" s="2">
        <v>7.2072072072063706</v>
      </c>
      <c r="O11">
        <v>8</v>
      </c>
      <c r="P11">
        <v>2</v>
      </c>
      <c r="Q11">
        <v>2</v>
      </c>
      <c r="R11">
        <f t="shared" si="1"/>
        <v>1</v>
      </c>
      <c r="S11">
        <f t="shared" si="2"/>
        <v>4</v>
      </c>
      <c r="T11">
        <f t="shared" si="3"/>
        <v>10</v>
      </c>
      <c r="U11">
        <v>0.127</v>
      </c>
      <c r="V11">
        <f t="shared" si="4"/>
        <v>62.99</v>
      </c>
      <c r="W11">
        <f t="shared" si="5"/>
        <v>15.75</v>
      </c>
    </row>
    <row r="12" spans="1:24" x14ac:dyDescent="0.3">
      <c r="A12">
        <v>11</v>
      </c>
      <c r="B12">
        <v>6.4835510249999997</v>
      </c>
      <c r="C12">
        <v>1.5283522000000001E-2</v>
      </c>
      <c r="D12">
        <v>5.8215918059999998</v>
      </c>
      <c r="E12">
        <v>3.5942330000000001E-3</v>
      </c>
      <c r="F12">
        <v>5.893306065</v>
      </c>
      <c r="G12">
        <v>5.1938929999999998E-3</v>
      </c>
      <c r="H12">
        <v>5.7498775479999997</v>
      </c>
      <c r="I12">
        <v>1.994572E-3</v>
      </c>
      <c r="J12">
        <v>2</v>
      </c>
      <c r="K12">
        <v>2.6</v>
      </c>
      <c r="M12" s="2">
        <f t="shared" si="0"/>
        <v>10.618270000000003</v>
      </c>
      <c r="N12" s="2">
        <v>7.1428571428569914</v>
      </c>
      <c r="O12">
        <v>8</v>
      </c>
      <c r="P12">
        <v>2</v>
      </c>
      <c r="Q12">
        <v>0</v>
      </c>
      <c r="S12">
        <f t="shared" si="2"/>
        <v>4</v>
      </c>
      <c r="T12">
        <f t="shared" si="3"/>
        <v>10</v>
      </c>
      <c r="U12">
        <v>0.22800000000000001</v>
      </c>
      <c r="V12">
        <f t="shared" si="4"/>
        <v>35.090000000000003</v>
      </c>
      <c r="W12">
        <f t="shared" si="5"/>
        <v>8.77</v>
      </c>
    </row>
    <row r="13" spans="1:24" x14ac:dyDescent="0.3">
      <c r="A13">
        <v>12</v>
      </c>
      <c r="B13">
        <v>6.2072710989999997</v>
      </c>
      <c r="C13">
        <v>1.9867859999999999E-3</v>
      </c>
      <c r="D13">
        <v>5.3559796329999996</v>
      </c>
      <c r="E13">
        <v>6.7773099999999999E-4</v>
      </c>
      <c r="F13">
        <v>5.4262449259999999</v>
      </c>
      <c r="G13">
        <v>6.55607E-4</v>
      </c>
      <c r="H13">
        <v>5.2857143400000002</v>
      </c>
      <c r="I13">
        <v>6.9985399999999997E-4</v>
      </c>
      <c r="J13">
        <v>1.8</v>
      </c>
      <c r="K13">
        <v>3.5</v>
      </c>
      <c r="M13" s="2">
        <f t="shared" si="0"/>
        <v>17.317518750000001</v>
      </c>
      <c r="N13" s="2">
        <v>9.4339622641507539</v>
      </c>
      <c r="O13">
        <v>23</v>
      </c>
      <c r="P13">
        <v>4</v>
      </c>
      <c r="Q13">
        <v>0</v>
      </c>
      <c r="S13">
        <f t="shared" si="2"/>
        <v>5.75</v>
      </c>
      <c r="T13">
        <f t="shared" si="3"/>
        <v>27</v>
      </c>
      <c r="U13">
        <v>0.38300000000000001</v>
      </c>
      <c r="V13">
        <f t="shared" si="4"/>
        <v>60.05</v>
      </c>
      <c r="W13">
        <f t="shared" si="5"/>
        <v>10.44</v>
      </c>
    </row>
    <row r="14" spans="1:24" x14ac:dyDescent="0.3">
      <c r="A14">
        <v>13</v>
      </c>
      <c r="B14">
        <v>6.2015101430000001</v>
      </c>
      <c r="C14">
        <v>3.4200820000000001E-3</v>
      </c>
      <c r="D14">
        <v>6.1001896379999998</v>
      </c>
      <c r="E14">
        <v>1.4246350000000001E-3</v>
      </c>
      <c r="F14">
        <v>6.0358367919999996</v>
      </c>
      <c r="G14">
        <v>1.6574269999999999E-3</v>
      </c>
      <c r="H14">
        <v>6.164542484</v>
      </c>
      <c r="I14">
        <v>1.1918429999999999E-3</v>
      </c>
      <c r="J14">
        <v>6</v>
      </c>
      <c r="K14">
        <v>2.2999999999999998</v>
      </c>
      <c r="M14" s="2">
        <f t="shared" si="0"/>
        <v>24.927802499999999</v>
      </c>
      <c r="N14" s="2">
        <v>7.3394495412844112</v>
      </c>
      <c r="O14">
        <v>7</v>
      </c>
      <c r="P14">
        <v>13</v>
      </c>
      <c r="Q14">
        <v>0</v>
      </c>
      <c r="S14">
        <f t="shared" si="2"/>
        <v>0.54</v>
      </c>
      <c r="T14">
        <f t="shared" si="3"/>
        <v>20</v>
      </c>
      <c r="U14">
        <v>0.23799999999999999</v>
      </c>
      <c r="V14">
        <f t="shared" si="4"/>
        <v>29.41</v>
      </c>
      <c r="W14">
        <f t="shared" si="5"/>
        <v>54.62</v>
      </c>
    </row>
    <row r="15" spans="1:24" x14ac:dyDescent="0.3">
      <c r="A15">
        <v>14</v>
      </c>
      <c r="B15">
        <v>6.3027347560000004</v>
      </c>
      <c r="C15">
        <v>9.6416399999999999E-4</v>
      </c>
      <c r="D15">
        <v>6.1268366810000003</v>
      </c>
      <c r="E15">
        <v>3.69608E-4</v>
      </c>
      <c r="F15">
        <v>6.135999966</v>
      </c>
      <c r="G15" s="1">
        <v>5.68E-15</v>
      </c>
      <c r="H15">
        <v>6.1176733969999999</v>
      </c>
      <c r="I15">
        <v>7.3921499999999999E-4</v>
      </c>
      <c r="J15">
        <v>3.5</v>
      </c>
      <c r="K15">
        <v>2.5</v>
      </c>
      <c r="M15" s="2">
        <f t="shared" si="0"/>
        <v>17.180078125000001</v>
      </c>
      <c r="N15" s="2">
        <v>5.4945054945053791</v>
      </c>
      <c r="O15">
        <v>7</v>
      </c>
      <c r="P15">
        <v>1</v>
      </c>
      <c r="Q15">
        <v>1</v>
      </c>
      <c r="R15">
        <f t="shared" si="1"/>
        <v>1</v>
      </c>
      <c r="S15">
        <f t="shared" si="2"/>
        <v>7</v>
      </c>
      <c r="T15">
        <f t="shared" si="3"/>
        <v>8</v>
      </c>
      <c r="U15">
        <v>0.371</v>
      </c>
      <c r="V15">
        <f t="shared" si="4"/>
        <v>18.87</v>
      </c>
      <c r="W15">
        <f t="shared" si="5"/>
        <v>2.7</v>
      </c>
    </row>
    <row r="16" spans="1:24" x14ac:dyDescent="0.3">
      <c r="A16">
        <v>15</v>
      </c>
      <c r="B16">
        <v>6.2329386710000003</v>
      </c>
      <c r="C16">
        <v>9.9812399999999997E-4</v>
      </c>
      <c r="D16">
        <v>5.9756326680000003</v>
      </c>
      <c r="E16">
        <v>9.0478369999999995E-3</v>
      </c>
      <c r="F16">
        <v>5.9756326680000003</v>
      </c>
      <c r="G16">
        <v>9.0478369999999995E-3</v>
      </c>
      <c r="J16">
        <v>6.3</v>
      </c>
      <c r="K16">
        <v>1.5</v>
      </c>
      <c r="M16" s="2">
        <f t="shared" si="0"/>
        <v>11.132690625</v>
      </c>
      <c r="N16" s="2">
        <v>17.18750000000156</v>
      </c>
      <c r="O16">
        <v>6</v>
      </c>
      <c r="P16">
        <v>3</v>
      </c>
      <c r="Q16">
        <v>0</v>
      </c>
      <c r="S16">
        <f t="shared" si="2"/>
        <v>2</v>
      </c>
      <c r="T16">
        <f t="shared" si="3"/>
        <v>9</v>
      </c>
      <c r="U16">
        <v>7.2999999999999995E-2</v>
      </c>
      <c r="V16">
        <f t="shared" si="4"/>
        <v>82.19</v>
      </c>
      <c r="W16">
        <f t="shared" si="5"/>
        <v>41.1</v>
      </c>
    </row>
    <row r="17" spans="1:24" x14ac:dyDescent="0.3">
      <c r="A17">
        <v>16</v>
      </c>
      <c r="B17">
        <v>6.1876666069999997</v>
      </c>
      <c r="C17">
        <v>7.4535599999999997E-4</v>
      </c>
      <c r="D17">
        <v>5.9888570789999998</v>
      </c>
      <c r="E17">
        <v>1.8047549999999999E-3</v>
      </c>
      <c r="F17">
        <v>5.9888570789999998</v>
      </c>
      <c r="G17">
        <v>1.8047549999999999E-3</v>
      </c>
      <c r="J17">
        <v>6</v>
      </c>
      <c r="K17">
        <v>1.8</v>
      </c>
      <c r="M17" s="2">
        <f t="shared" si="0"/>
        <v>15.267690000000002</v>
      </c>
      <c r="N17" s="2">
        <v>11.999999999999744</v>
      </c>
      <c r="O17">
        <v>8</v>
      </c>
      <c r="P17">
        <v>9</v>
      </c>
      <c r="Q17">
        <v>0</v>
      </c>
      <c r="S17">
        <f t="shared" si="2"/>
        <v>0.89</v>
      </c>
      <c r="T17">
        <f t="shared" si="3"/>
        <v>17</v>
      </c>
      <c r="U17">
        <v>0.127</v>
      </c>
      <c r="V17">
        <f t="shared" si="4"/>
        <v>62.99</v>
      </c>
      <c r="W17">
        <f t="shared" si="5"/>
        <v>70.87</v>
      </c>
    </row>
    <row r="18" spans="1:24" x14ac:dyDescent="0.3">
      <c r="A18">
        <v>17</v>
      </c>
      <c r="B18">
        <v>6.0981674190000001</v>
      </c>
      <c r="C18">
        <v>8.9373700000000003E-4</v>
      </c>
      <c r="D18">
        <v>6.0777915949999999</v>
      </c>
      <c r="E18">
        <v>1.6896840000000001E-3</v>
      </c>
      <c r="F18">
        <v>6.0777915949999999</v>
      </c>
      <c r="G18">
        <v>1.6896840000000001E-3</v>
      </c>
      <c r="J18">
        <v>6.3</v>
      </c>
      <c r="K18">
        <v>3.2</v>
      </c>
      <c r="L18">
        <v>2.5</v>
      </c>
      <c r="M18" s="2">
        <f>(3.1415*((K18+L18)/4)^2)*J18</f>
        <v>40.189013156250006</v>
      </c>
      <c r="N18" s="2">
        <v>10.552763819095791</v>
      </c>
      <c r="O18">
        <v>12</v>
      </c>
      <c r="P18">
        <v>5</v>
      </c>
      <c r="Q18">
        <v>2</v>
      </c>
      <c r="R18">
        <f t="shared" si="1"/>
        <v>2.5</v>
      </c>
      <c r="S18">
        <f t="shared" si="2"/>
        <v>2.4</v>
      </c>
      <c r="T18">
        <f t="shared" si="3"/>
        <v>17</v>
      </c>
      <c r="U18">
        <v>0.28399999999999997</v>
      </c>
      <c r="V18">
        <f t="shared" si="4"/>
        <v>42.25</v>
      </c>
      <c r="W18">
        <f t="shared" si="5"/>
        <v>17.61</v>
      </c>
    </row>
    <row r="19" spans="1:24" x14ac:dyDescent="0.3">
      <c r="A19">
        <v>18</v>
      </c>
      <c r="B19">
        <v>6.348612309</v>
      </c>
      <c r="C19">
        <v>3.3846750000000002E-3</v>
      </c>
      <c r="D19">
        <v>5.8327347280000001</v>
      </c>
      <c r="E19">
        <v>4.4149599999999999E-4</v>
      </c>
      <c r="F19">
        <v>5.8140000340000002</v>
      </c>
      <c r="G19" s="1">
        <v>2.84E-15</v>
      </c>
      <c r="H19">
        <v>5.851469421</v>
      </c>
      <c r="I19">
        <v>8.8299199999999998E-4</v>
      </c>
      <c r="J19">
        <v>1.8</v>
      </c>
      <c r="K19">
        <v>2.2000000000000002</v>
      </c>
      <c r="L19">
        <v>3</v>
      </c>
      <c r="M19" s="2">
        <f>(3.1415*((K19+L19)/2/2)^2)*J19</f>
        <v>9.5564430000000034</v>
      </c>
      <c r="N19" s="2">
        <v>10.204081632652766</v>
      </c>
      <c r="O19">
        <v>45</v>
      </c>
      <c r="P19">
        <v>1</v>
      </c>
      <c r="Q19">
        <v>0</v>
      </c>
      <c r="S19">
        <f t="shared" si="2"/>
        <v>45</v>
      </c>
      <c r="T19">
        <f t="shared" si="3"/>
        <v>46</v>
      </c>
      <c r="U19">
        <v>0.19900000000000001</v>
      </c>
      <c r="V19">
        <f t="shared" si="4"/>
        <v>226.13</v>
      </c>
      <c r="W19">
        <f t="shared" si="5"/>
        <v>5.03</v>
      </c>
    </row>
    <row r="20" spans="1:24" x14ac:dyDescent="0.3">
      <c r="A20">
        <v>19</v>
      </c>
      <c r="B20">
        <v>7.2581633569999999</v>
      </c>
      <c r="C20">
        <v>5.9386969999999997E-3</v>
      </c>
      <c r="D20">
        <v>5.736000013</v>
      </c>
      <c r="E20">
        <v>1.2795879999999999E-3</v>
      </c>
      <c r="F20">
        <v>5.7181223870000002</v>
      </c>
      <c r="G20">
        <v>2.079694E-3</v>
      </c>
      <c r="H20">
        <v>5.7538776399999998</v>
      </c>
      <c r="I20">
        <v>4.79483E-4</v>
      </c>
      <c r="J20">
        <v>3</v>
      </c>
      <c r="K20">
        <v>2.1</v>
      </c>
      <c r="M20" s="2">
        <f t="shared" si="0"/>
        <v>10.390511249999999</v>
      </c>
      <c r="N20" s="2">
        <v>8.9285714285726758</v>
      </c>
      <c r="O20">
        <v>34</v>
      </c>
      <c r="P20">
        <v>0</v>
      </c>
      <c r="Q20">
        <v>0</v>
      </c>
      <c r="T20">
        <f t="shared" si="3"/>
        <v>34</v>
      </c>
      <c r="U20">
        <v>0.224</v>
      </c>
      <c r="V20">
        <f t="shared" si="4"/>
        <v>151.79</v>
      </c>
      <c r="W20">
        <f t="shared" si="5"/>
        <v>0</v>
      </c>
    </row>
    <row r="21" spans="1:24" x14ac:dyDescent="0.3">
      <c r="A21">
        <v>20</v>
      </c>
      <c r="B21">
        <v>6.1462857250000003</v>
      </c>
      <c r="C21">
        <v>6.5177589999999997E-3</v>
      </c>
      <c r="D21">
        <v>5.2337959290000002</v>
      </c>
      <c r="E21">
        <v>1.823898E-3</v>
      </c>
      <c r="F21">
        <v>5.3544898029999999</v>
      </c>
      <c r="G21">
        <v>8.6005299999999995E-4</v>
      </c>
      <c r="H21">
        <v>5.1131020549999997</v>
      </c>
      <c r="I21">
        <v>2.7877420000000002E-3</v>
      </c>
      <c r="J21">
        <v>3.5</v>
      </c>
      <c r="K21">
        <v>3</v>
      </c>
      <c r="M21" s="2">
        <f t="shared" si="0"/>
        <v>24.7393125</v>
      </c>
      <c r="N21" s="2">
        <v>7.3107049608351851</v>
      </c>
      <c r="O21">
        <v>30</v>
      </c>
      <c r="P21">
        <v>1</v>
      </c>
      <c r="Q21">
        <v>0</v>
      </c>
      <c r="S21">
        <f t="shared" si="2"/>
        <v>30</v>
      </c>
      <c r="T21">
        <f t="shared" si="3"/>
        <v>31</v>
      </c>
      <c r="U21">
        <v>0.38400000000000001</v>
      </c>
      <c r="V21">
        <f t="shared" si="4"/>
        <v>78.13</v>
      </c>
      <c r="W21">
        <f t="shared" si="5"/>
        <v>2.6</v>
      </c>
    </row>
    <row r="22" spans="1:24" x14ac:dyDescent="0.3">
      <c r="A22">
        <v>21</v>
      </c>
      <c r="B22">
        <v>7.4116734500000003</v>
      </c>
      <c r="C22">
        <v>3.0661149999999999E-3</v>
      </c>
      <c r="D22">
        <v>6.2832653049999996</v>
      </c>
      <c r="E22">
        <v>3.3007140000000002E-3</v>
      </c>
      <c r="F22">
        <v>6.2832653049999996</v>
      </c>
      <c r="G22">
        <v>3.3007140000000002E-3</v>
      </c>
      <c r="J22">
        <v>4</v>
      </c>
      <c r="K22">
        <v>2</v>
      </c>
      <c r="M22" s="2">
        <f t="shared" si="0"/>
        <v>12.566000000000001</v>
      </c>
      <c r="N22" s="2">
        <v>13.402061855668478</v>
      </c>
      <c r="O22">
        <v>8</v>
      </c>
      <c r="P22">
        <v>2</v>
      </c>
      <c r="Q22">
        <v>0</v>
      </c>
      <c r="S22">
        <f t="shared" si="2"/>
        <v>4</v>
      </c>
      <c r="T22">
        <f t="shared" si="3"/>
        <v>10</v>
      </c>
      <c r="U22">
        <v>0.14799999999999999</v>
      </c>
      <c r="V22">
        <f t="shared" si="4"/>
        <v>54.05</v>
      </c>
      <c r="W22">
        <f t="shared" si="5"/>
        <v>13.51</v>
      </c>
    </row>
    <row r="23" spans="1:24" x14ac:dyDescent="0.3">
      <c r="A23">
        <v>22</v>
      </c>
      <c r="B23">
        <v>6.6473877909999999</v>
      </c>
      <c r="C23">
        <v>2.3425770000000002E-3</v>
      </c>
      <c r="D23">
        <v>5.8423673630000001</v>
      </c>
      <c r="E23">
        <v>7.7443499999999997E-4</v>
      </c>
      <c r="F23">
        <v>5.8423673630000001</v>
      </c>
      <c r="G23">
        <v>7.7443499999999997E-4</v>
      </c>
      <c r="J23">
        <v>3.8</v>
      </c>
      <c r="K23">
        <v>1.5</v>
      </c>
      <c r="M23" s="2">
        <f t="shared" si="0"/>
        <v>6.7149562500000002</v>
      </c>
      <c r="N23" s="2">
        <v>16.666666666669627</v>
      </c>
      <c r="O23">
        <v>12</v>
      </c>
      <c r="P23">
        <v>0</v>
      </c>
      <c r="Q23">
        <v>0</v>
      </c>
      <c r="T23">
        <f t="shared" si="3"/>
        <v>12</v>
      </c>
      <c r="U23">
        <v>6.5000000000000002E-2</v>
      </c>
      <c r="V23">
        <f t="shared" si="4"/>
        <v>184.62</v>
      </c>
      <c r="W23">
        <f t="shared" si="5"/>
        <v>0</v>
      </c>
    </row>
    <row r="24" spans="1:24" x14ac:dyDescent="0.3">
      <c r="A24">
        <v>23</v>
      </c>
      <c r="B24">
        <v>6.6213060380000002</v>
      </c>
      <c r="C24">
        <v>1.2605616E-2</v>
      </c>
      <c r="D24">
        <v>6.108489799</v>
      </c>
      <c r="E24">
        <v>1.469314E-3</v>
      </c>
      <c r="F24">
        <v>6.1037959099999997</v>
      </c>
      <c r="G24">
        <v>6.0540400000000003E-4</v>
      </c>
      <c r="H24">
        <v>6.1131836890000004</v>
      </c>
      <c r="I24">
        <v>2.3332240000000001E-3</v>
      </c>
      <c r="J24">
        <v>3.4</v>
      </c>
      <c r="K24">
        <v>2</v>
      </c>
      <c r="M24" s="2">
        <f t="shared" si="0"/>
        <v>10.681100000000001</v>
      </c>
      <c r="N24" s="2">
        <v>18.48739495798791</v>
      </c>
      <c r="O24">
        <v>12</v>
      </c>
      <c r="P24">
        <v>2</v>
      </c>
      <c r="Q24">
        <v>0</v>
      </c>
      <c r="S24">
        <f t="shared" si="2"/>
        <v>6</v>
      </c>
      <c r="T24">
        <f t="shared" si="3"/>
        <v>14</v>
      </c>
      <c r="U24">
        <v>0.11700000000000001</v>
      </c>
      <c r="V24">
        <f t="shared" si="4"/>
        <v>102.56</v>
      </c>
      <c r="W24">
        <f t="shared" si="5"/>
        <v>17.09</v>
      </c>
    </row>
    <row r="25" spans="1:24" x14ac:dyDescent="0.3">
      <c r="A25">
        <v>24</v>
      </c>
      <c r="B25">
        <v>5.9508163449999998</v>
      </c>
      <c r="C25">
        <v>9.8298700000000005E-4</v>
      </c>
      <c r="D25">
        <v>5.4199999810000001</v>
      </c>
      <c r="E25" s="1">
        <v>4.4400000000000004E-15</v>
      </c>
      <c r="F25">
        <v>5.4199999810000001</v>
      </c>
      <c r="G25" s="1">
        <v>4.4400000000000004E-15</v>
      </c>
      <c r="J25">
        <v>4</v>
      </c>
      <c r="K25">
        <v>2</v>
      </c>
      <c r="L25">
        <v>1.7</v>
      </c>
      <c r="M25" s="2">
        <f>(3.1415*((K25+L25)/2/2)^2)*J25</f>
        <v>10.751783750000001</v>
      </c>
      <c r="N25" s="2">
        <v>14.953271028029192</v>
      </c>
      <c r="O25">
        <v>4</v>
      </c>
      <c r="P25">
        <v>2</v>
      </c>
      <c r="Q25">
        <v>0</v>
      </c>
      <c r="S25">
        <f t="shared" si="2"/>
        <v>2</v>
      </c>
      <c r="T25">
        <f t="shared" si="3"/>
        <v>6</v>
      </c>
      <c r="U25">
        <v>0.106</v>
      </c>
      <c r="V25">
        <f t="shared" si="4"/>
        <v>37.74</v>
      </c>
      <c r="W25">
        <f t="shared" si="5"/>
        <v>18.87</v>
      </c>
    </row>
    <row r="26" spans="1:24" x14ac:dyDescent="0.3">
      <c r="A26" s="4">
        <v>25</v>
      </c>
      <c r="B26" s="4">
        <v>6.377183628</v>
      </c>
      <c r="C26" s="4">
        <v>3.6562206999999999E-2</v>
      </c>
      <c r="D26" s="4">
        <v>5.3420000549999997</v>
      </c>
      <c r="E26" s="5">
        <v>3.2899999999999998E-15</v>
      </c>
      <c r="F26" s="4">
        <v>5.4220000270000002</v>
      </c>
      <c r="G26" s="5">
        <v>5.1499999999999997E-15</v>
      </c>
      <c r="H26" s="4">
        <v>5.2620000840000003</v>
      </c>
      <c r="I26" s="5">
        <v>1.42E-15</v>
      </c>
      <c r="J26" s="4"/>
      <c r="K26" s="4"/>
      <c r="L26" s="4"/>
      <c r="M26" s="4"/>
      <c r="N26" s="6"/>
      <c r="O26" s="6"/>
      <c r="P26" s="6"/>
      <c r="Q26" s="6"/>
      <c r="R26" s="6"/>
      <c r="S26" s="6"/>
      <c r="T26" s="6"/>
      <c r="U26" s="6"/>
      <c r="V26" s="6"/>
      <c r="W26" s="6"/>
      <c r="X26" s="4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E22" sqref="E22"/>
    </sheetView>
  </sheetViews>
  <sheetFormatPr defaultRowHeight="14.4" x14ac:dyDescent="0.3"/>
  <sheetData>
    <row r="1" spans="1:5" x14ac:dyDescent="0.3">
      <c r="A1" t="s">
        <v>25</v>
      </c>
      <c r="B1" t="s">
        <v>53</v>
      </c>
      <c r="C1" t="s">
        <v>26</v>
      </c>
      <c r="D1" t="s">
        <v>27</v>
      </c>
      <c r="E1" t="s">
        <v>28</v>
      </c>
    </row>
    <row r="2" spans="1:5" x14ac:dyDescent="0.3">
      <c r="A2" t="s">
        <v>29</v>
      </c>
      <c r="B2">
        <v>6.8769999999999998</v>
      </c>
      <c r="C2">
        <v>7.4249999999999998</v>
      </c>
      <c r="D2">
        <v>7.3860000000000001</v>
      </c>
      <c r="E2">
        <f>((B2-C2)-(B2-D2))/(B2-C2)*100</f>
        <v>7.1167883211678289</v>
      </c>
    </row>
    <row r="3" spans="1:5" x14ac:dyDescent="0.3">
      <c r="A3" t="s">
        <v>30</v>
      </c>
      <c r="B3">
        <v>6.673</v>
      </c>
      <c r="C3">
        <v>7.1</v>
      </c>
      <c r="D3">
        <v>7.0720000000000001</v>
      </c>
      <c r="E3">
        <f t="shared" ref="E3:E25" si="0">((B3-C3)-(B3-D3))/(B3-C3)*100</f>
        <v>6.5573770491802357</v>
      </c>
    </row>
    <row r="4" spans="1:5" x14ac:dyDescent="0.3">
      <c r="A4" t="s">
        <v>31</v>
      </c>
      <c r="B4">
        <v>6.9690000000000003</v>
      </c>
      <c r="C4">
        <v>7.3550000000000004</v>
      </c>
      <c r="D4">
        <v>7.3310000000000004</v>
      </c>
      <c r="E4">
        <f t="shared" si="0"/>
        <v>6.2176165803108843</v>
      </c>
    </row>
    <row r="5" spans="1:5" x14ac:dyDescent="0.3">
      <c r="A5" t="s">
        <v>32</v>
      </c>
      <c r="B5">
        <v>7.306</v>
      </c>
      <c r="C5">
        <v>7.5149999999999997</v>
      </c>
      <c r="D5">
        <v>7.5010000000000003</v>
      </c>
      <c r="E5">
        <f t="shared" si="0"/>
        <v>6.6985645933011346</v>
      </c>
    </row>
    <row r="6" spans="1:5" x14ac:dyDescent="0.3">
      <c r="A6" t="s">
        <v>33</v>
      </c>
      <c r="B6">
        <v>6.7510000000000003</v>
      </c>
      <c r="C6">
        <v>6.9560000000000004</v>
      </c>
      <c r="D6">
        <v>6.944</v>
      </c>
      <c r="E6">
        <f t="shared" si="0"/>
        <v>5.8536585365855851</v>
      </c>
    </row>
    <row r="7" spans="1:5" x14ac:dyDescent="0.3">
      <c r="A7" t="s">
        <v>34</v>
      </c>
      <c r="B7">
        <v>7.1340000000000003</v>
      </c>
      <c r="C7">
        <v>7.4969999999999999</v>
      </c>
      <c r="D7">
        <v>7.4740000000000002</v>
      </c>
      <c r="E7">
        <f t="shared" si="0"/>
        <v>6.3360881542698948</v>
      </c>
    </row>
    <row r="8" spans="1:5" x14ac:dyDescent="0.3">
      <c r="A8" t="s">
        <v>35</v>
      </c>
      <c r="B8">
        <v>22.454000000000001</v>
      </c>
      <c r="C8">
        <v>22.571999999999999</v>
      </c>
      <c r="D8">
        <v>22.565000000000001</v>
      </c>
      <c r="E8">
        <f t="shared" si="0"/>
        <v>5.9322033898287989</v>
      </c>
    </row>
    <row r="9" spans="1:5" x14ac:dyDescent="0.3">
      <c r="A9" t="s">
        <v>36</v>
      </c>
      <c r="B9">
        <v>24.960999999999999</v>
      </c>
      <c r="C9">
        <v>25.076000000000001</v>
      </c>
      <c r="D9">
        <v>25.074000000000002</v>
      </c>
      <c r="E9">
        <f t="shared" si="0"/>
        <v>1.7391304347816148</v>
      </c>
    </row>
    <row r="10" spans="1:5" x14ac:dyDescent="0.3">
      <c r="A10" t="s">
        <v>37</v>
      </c>
      <c r="B10">
        <v>6.968</v>
      </c>
      <c r="C10">
        <v>7.43</v>
      </c>
      <c r="D10">
        <v>7.4</v>
      </c>
      <c r="E10">
        <f t="shared" si="0"/>
        <v>6.4935064935063584</v>
      </c>
    </row>
    <row r="11" spans="1:5" x14ac:dyDescent="0.3">
      <c r="A11" t="s">
        <v>38</v>
      </c>
      <c r="B11">
        <v>12.276999999999999</v>
      </c>
      <c r="C11">
        <v>12.388</v>
      </c>
      <c r="D11">
        <v>12.38</v>
      </c>
      <c r="E11">
        <f t="shared" si="0"/>
        <v>7.2072072072063706</v>
      </c>
    </row>
    <row r="12" spans="1:5" x14ac:dyDescent="0.3">
      <c r="A12" t="s">
        <v>39</v>
      </c>
      <c r="B12">
        <v>6.88</v>
      </c>
      <c r="C12">
        <v>7.09</v>
      </c>
      <c r="D12">
        <v>7.0750000000000002</v>
      </c>
      <c r="E12">
        <f t="shared" si="0"/>
        <v>7.1428571428569914</v>
      </c>
    </row>
    <row r="13" spans="1:5" x14ac:dyDescent="0.3">
      <c r="A13" t="s">
        <v>40</v>
      </c>
      <c r="B13">
        <v>6.6740000000000004</v>
      </c>
      <c r="C13">
        <v>6.7270000000000003</v>
      </c>
      <c r="D13">
        <v>6.7220000000000004</v>
      </c>
      <c r="E13">
        <f t="shared" si="0"/>
        <v>9.4339622641507539</v>
      </c>
    </row>
    <row r="14" spans="1:5" x14ac:dyDescent="0.3">
      <c r="A14" t="s">
        <v>41</v>
      </c>
      <c r="B14">
        <v>6.7560000000000002</v>
      </c>
      <c r="C14">
        <v>6.9740000000000002</v>
      </c>
      <c r="D14">
        <v>6.9580000000000002</v>
      </c>
      <c r="E14">
        <f t="shared" si="0"/>
        <v>7.3394495412844112</v>
      </c>
    </row>
    <row r="15" spans="1:5" x14ac:dyDescent="0.3">
      <c r="A15" t="s">
        <v>42</v>
      </c>
      <c r="B15">
        <v>7.306</v>
      </c>
      <c r="C15">
        <v>7.67</v>
      </c>
      <c r="D15">
        <v>7.65</v>
      </c>
      <c r="E15">
        <f t="shared" si="0"/>
        <v>5.4945054945053791</v>
      </c>
    </row>
    <row r="16" spans="1:5" x14ac:dyDescent="0.3">
      <c r="A16" t="s">
        <v>43</v>
      </c>
      <c r="B16">
        <v>11.336</v>
      </c>
      <c r="C16">
        <v>11.4</v>
      </c>
      <c r="D16">
        <v>11.388999999999999</v>
      </c>
      <c r="E16">
        <f t="shared" si="0"/>
        <v>17.18750000000156</v>
      </c>
    </row>
    <row r="17" spans="1:5" x14ac:dyDescent="0.3">
      <c r="A17" t="s">
        <v>44</v>
      </c>
      <c r="B17">
        <v>7.133</v>
      </c>
      <c r="C17">
        <v>7.258</v>
      </c>
      <c r="D17">
        <v>7.2430000000000003</v>
      </c>
      <c r="E17">
        <f t="shared" si="0"/>
        <v>11.999999999999744</v>
      </c>
    </row>
    <row r="18" spans="1:5" x14ac:dyDescent="0.3">
      <c r="A18" t="s">
        <v>45</v>
      </c>
      <c r="B18">
        <v>24.957999999999998</v>
      </c>
      <c r="C18">
        <v>25.157</v>
      </c>
      <c r="D18">
        <v>25.135999999999999</v>
      </c>
      <c r="E18">
        <f t="shared" si="0"/>
        <v>10.552763819095791</v>
      </c>
    </row>
    <row r="19" spans="1:5" x14ac:dyDescent="0.3">
      <c r="A19" t="s">
        <v>46</v>
      </c>
      <c r="B19">
        <v>23.585999999999999</v>
      </c>
      <c r="C19">
        <v>23.782</v>
      </c>
      <c r="D19">
        <v>23.762</v>
      </c>
      <c r="E19">
        <f t="shared" si="0"/>
        <v>10.204081632652766</v>
      </c>
    </row>
    <row r="20" spans="1:5" x14ac:dyDescent="0.3">
      <c r="A20" t="s">
        <v>47</v>
      </c>
      <c r="B20">
        <v>34.436999999999998</v>
      </c>
      <c r="C20">
        <v>34.661000000000001</v>
      </c>
      <c r="D20">
        <v>34.640999999999998</v>
      </c>
      <c r="E20">
        <f t="shared" si="0"/>
        <v>8.9285714285726758</v>
      </c>
    </row>
    <row r="21" spans="1:5" x14ac:dyDescent="0.3">
      <c r="A21" t="s">
        <v>48</v>
      </c>
      <c r="B21">
        <v>31.164999999999999</v>
      </c>
      <c r="C21">
        <v>31.547999999999998</v>
      </c>
      <c r="D21">
        <v>31.52</v>
      </c>
      <c r="E21">
        <f t="shared" si="0"/>
        <v>7.3107049608351851</v>
      </c>
    </row>
    <row r="22" spans="1:5" x14ac:dyDescent="0.3">
      <c r="A22" t="s">
        <v>49</v>
      </c>
      <c r="B22">
        <v>22.451000000000001</v>
      </c>
      <c r="C22">
        <v>22.547999999999998</v>
      </c>
      <c r="D22">
        <v>22.535</v>
      </c>
      <c r="E22">
        <f t="shared" si="0"/>
        <v>13.402061855668478</v>
      </c>
    </row>
    <row r="23" spans="1:5" x14ac:dyDescent="0.3">
      <c r="A23" t="s">
        <v>50</v>
      </c>
      <c r="B23">
        <v>27.126000000000001</v>
      </c>
      <c r="C23">
        <v>27.186</v>
      </c>
      <c r="D23">
        <v>27.175999999999998</v>
      </c>
      <c r="E23">
        <f t="shared" si="0"/>
        <v>16.666666666669627</v>
      </c>
    </row>
    <row r="24" spans="1:5" x14ac:dyDescent="0.3">
      <c r="A24" t="s">
        <v>51</v>
      </c>
      <c r="B24">
        <v>69.908000000000001</v>
      </c>
      <c r="C24">
        <v>70.027000000000001</v>
      </c>
      <c r="D24">
        <v>70.004999999999995</v>
      </c>
      <c r="E24">
        <f t="shared" si="0"/>
        <v>18.48739495798791</v>
      </c>
    </row>
    <row r="25" spans="1:5" x14ac:dyDescent="0.3">
      <c r="A25" t="s">
        <v>52</v>
      </c>
      <c r="B25">
        <v>91.710999999999999</v>
      </c>
      <c r="C25">
        <v>91.817999999999998</v>
      </c>
      <c r="D25">
        <v>91.802000000000007</v>
      </c>
      <c r="E25">
        <f t="shared" si="0"/>
        <v>14.953271028029192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final_LYR_pH</vt:lpstr>
      <vt:lpstr>Kalkulacja_OM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jakub buda</cp:lastModifiedBy>
  <dcterms:created xsi:type="dcterms:W3CDTF">2022-01-04T14:28:13Z</dcterms:created>
  <dcterms:modified xsi:type="dcterms:W3CDTF">2022-04-19T12:50:06Z</dcterms:modified>
</cp:coreProperties>
</file>