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fee782e34094b/Documents/School/MSBASpring22/UnsupervisedLearning/Homework/UnsupervisedLearning/"/>
    </mc:Choice>
  </mc:AlternateContent>
  <xr:revisionPtr revIDLastSave="323" documentId="8_{965F32C0-56A2-4D3F-A78C-AEBB4DA8F723}" xr6:coauthVersionLast="47" xr6:coauthVersionMax="47" xr10:uidLastSave="{DD66ADBA-AD30-4E3B-AE9B-1211AF819F0E}"/>
  <bookViews>
    <workbookView xWindow="-98" yWindow="-98" windowWidth="20715" windowHeight="13276" activeTab="6" xr2:uid="{2764D194-2EEE-4450-9CC1-21AD1481EA80}"/>
  </bookViews>
  <sheets>
    <sheet name="Problem2" sheetId="1" r:id="rId1"/>
    <sheet name="Problem4" sheetId="2" r:id="rId2"/>
    <sheet name="Problem3" sheetId="3" r:id="rId3"/>
    <sheet name="Problem5" sheetId="5" r:id="rId4"/>
    <sheet name="Problem6" sheetId="6" r:id="rId5"/>
    <sheet name="Problem9" sheetId="7" r:id="rId6"/>
    <sheet name="Problem10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2" l="1"/>
  <c r="O14" i="2"/>
  <c r="M14" i="2"/>
  <c r="C10" i="3" l="1"/>
  <c r="B10" i="3"/>
  <c r="C6" i="3"/>
  <c r="C5" i="3"/>
  <c r="B6" i="3"/>
  <c r="B5" i="3"/>
  <c r="N10" i="2"/>
  <c r="O10" i="2"/>
  <c r="M10" i="2"/>
  <c r="K4" i="2" a="1"/>
  <c r="K4" i="2" s="1"/>
  <c r="K5" i="2" a="1"/>
  <c r="K5" i="2"/>
  <c r="K6" i="2" a="1"/>
  <c r="K6" i="2" s="1"/>
  <c r="K7" i="2" a="1"/>
  <c r="K7" i="2"/>
  <c r="K8" i="2" a="1"/>
  <c r="K8" i="2" s="1"/>
  <c r="K9" i="2" a="1"/>
  <c r="K9" i="2"/>
  <c r="K10" i="2" a="1"/>
  <c r="K10" i="2" s="1"/>
  <c r="K11" i="2" a="1"/>
  <c r="K11" i="2"/>
  <c r="K12" i="2" a="1"/>
  <c r="K12" i="2" s="1"/>
  <c r="K13" i="2" a="1"/>
  <c r="K13" i="2"/>
  <c r="K14" i="2" a="1"/>
  <c r="K14" i="2" s="1"/>
  <c r="K15" i="2" a="1"/>
  <c r="K15" i="2"/>
  <c r="K16" i="2" a="1"/>
  <c r="K16" i="2" s="1"/>
  <c r="K17" i="2" a="1"/>
  <c r="K17" i="2"/>
  <c r="K18" i="2" a="1"/>
  <c r="K18" i="2" s="1"/>
  <c r="K19" i="2" a="1"/>
  <c r="K19" i="2"/>
  <c r="K20" i="2" a="1"/>
  <c r="K20" i="2" s="1"/>
  <c r="K21" i="2" a="1"/>
  <c r="K21" i="2"/>
  <c r="K22" i="2" a="1"/>
  <c r="K22" i="2" s="1"/>
  <c r="K23" i="2" a="1"/>
  <c r="K23" i="2"/>
  <c r="K24" i="2" a="1"/>
  <c r="K24" i="2" s="1"/>
  <c r="K25" i="2" a="1"/>
  <c r="K25" i="2"/>
  <c r="K26" i="2" a="1"/>
  <c r="K26" i="2" s="1"/>
  <c r="K27" i="2" a="1"/>
  <c r="K27" i="2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/>
  <c r="K34" i="2" a="1"/>
  <c r="K34" i="2" s="1"/>
  <c r="K35" i="2" a="1"/>
  <c r="K35" i="2"/>
  <c r="K36" i="2" a="1"/>
  <c r="K36" i="2" s="1"/>
  <c r="K37" i="2" a="1"/>
  <c r="K37" i="2"/>
  <c r="K38" i="2" a="1"/>
  <c r="K38" i="2" s="1"/>
  <c r="K39" i="2" a="1"/>
  <c r="K39" i="2"/>
  <c r="K40" i="2" a="1"/>
  <c r="K40" i="2" s="1"/>
  <c r="K41" i="2" a="1"/>
  <c r="K41" i="2"/>
  <c r="K42" i="2" a="1"/>
  <c r="K42" i="2" s="1"/>
  <c r="K43" i="2" a="1"/>
  <c r="K43" i="2"/>
  <c r="K44" i="2" a="1"/>
  <c r="K44" i="2" s="1"/>
  <c r="K45" i="2" a="1"/>
  <c r="K45" i="2"/>
  <c r="K46" i="2" a="1"/>
  <c r="K46" i="2" s="1"/>
  <c r="K47" i="2" a="1"/>
  <c r="K47" i="2"/>
  <c r="K48" i="2" a="1"/>
  <c r="K48" i="2" s="1"/>
  <c r="K49" i="2" a="1"/>
  <c r="K49" i="2"/>
  <c r="K50" i="2" a="1"/>
  <c r="K50" i="2" s="1"/>
  <c r="K51" i="2" a="1"/>
  <c r="K51" i="2"/>
  <c r="K52" i="2" a="1"/>
  <c r="K52" i="2" s="1"/>
  <c r="K53" i="2" a="1"/>
  <c r="K53" i="2"/>
  <c r="K54" i="2" a="1"/>
  <c r="K54" i="2" s="1"/>
  <c r="K55" i="2" a="1"/>
  <c r="K55" i="2"/>
  <c r="K56" i="2" a="1"/>
  <c r="K56" i="2" s="1"/>
  <c r="K57" i="2" a="1"/>
  <c r="K57" i="2"/>
  <c r="K58" i="2" a="1"/>
  <c r="K58" i="2" s="1"/>
  <c r="K59" i="2" a="1"/>
  <c r="K59" i="2"/>
  <c r="K60" i="2" a="1"/>
  <c r="K60" i="2" s="1"/>
  <c r="K61" i="2" a="1"/>
  <c r="K61" i="2"/>
  <c r="K62" i="2" a="1"/>
  <c r="K62" i="2" s="1"/>
  <c r="K63" i="2" a="1"/>
  <c r="K63" i="2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/>
  <c r="J4" i="2" a="1"/>
  <c r="J4" i="2" s="1"/>
  <c r="J5" i="2" a="1"/>
  <c r="J5" i="2"/>
  <c r="J6" i="2" a="1"/>
  <c r="J6" i="2" s="1"/>
  <c r="J7" i="2" a="1"/>
  <c r="J7" i="2"/>
  <c r="J8" i="2" a="1"/>
  <c r="J8" i="2" s="1"/>
  <c r="J9" i="2" a="1"/>
  <c r="J9" i="2"/>
  <c r="J10" i="2" a="1"/>
  <c r="J10" i="2" s="1"/>
  <c r="J11" i="2" a="1"/>
  <c r="J11" i="2"/>
  <c r="J12" i="2" a="1"/>
  <c r="J12" i="2" s="1"/>
  <c r="J13" i="2" a="1"/>
  <c r="J13" i="2"/>
  <c r="J14" i="2" a="1"/>
  <c r="J14" i="2" s="1"/>
  <c r="J15" i="2" a="1"/>
  <c r="J15" i="2"/>
  <c r="J16" i="2" a="1"/>
  <c r="J16" i="2" s="1"/>
  <c r="J17" i="2" a="1"/>
  <c r="J17" i="2"/>
  <c r="J18" i="2" a="1"/>
  <c r="J18" i="2" s="1"/>
  <c r="J19" i="2" a="1"/>
  <c r="J19" i="2"/>
  <c r="J20" i="2" a="1"/>
  <c r="J20" i="2" s="1"/>
  <c r="J21" i="2" a="1"/>
  <c r="J21" i="2"/>
  <c r="J22" i="2" a="1"/>
  <c r="J22" i="2" s="1"/>
  <c r="J23" i="2" a="1"/>
  <c r="J23" i="2"/>
  <c r="J24" i="2" a="1"/>
  <c r="J24" i="2" s="1"/>
  <c r="J25" i="2" a="1"/>
  <c r="J25" i="2"/>
  <c r="J26" i="2" a="1"/>
  <c r="J26" i="2" s="1"/>
  <c r="J27" i="2" a="1"/>
  <c r="J27" i="2"/>
  <c r="J28" i="2" a="1"/>
  <c r="J28" i="2" s="1"/>
  <c r="J29" i="2" a="1"/>
  <c r="J29" i="2"/>
  <c r="J30" i="2" a="1"/>
  <c r="J30" i="2" s="1"/>
  <c r="J31" i="2" a="1"/>
  <c r="J31" i="2"/>
  <c r="J32" i="2" a="1"/>
  <c r="J32" i="2" s="1"/>
  <c r="J33" i="2" a="1"/>
  <c r="J33" i="2"/>
  <c r="J34" i="2" a="1"/>
  <c r="J34" i="2" s="1"/>
  <c r="J35" i="2" a="1"/>
  <c r="J35" i="2"/>
  <c r="J36" i="2" a="1"/>
  <c r="J36" i="2" s="1"/>
  <c r="J37" i="2" a="1"/>
  <c r="J37" i="2"/>
  <c r="J38" i="2" a="1"/>
  <c r="J38" i="2" s="1"/>
  <c r="J39" i="2" a="1"/>
  <c r="J39" i="2"/>
  <c r="J40" i="2" a="1"/>
  <c r="J40" i="2" s="1"/>
  <c r="J41" i="2" a="1"/>
  <c r="J41" i="2"/>
  <c r="J42" i="2" a="1"/>
  <c r="J42" i="2" s="1"/>
  <c r="J43" i="2" a="1"/>
  <c r="J43" i="2"/>
  <c r="J44" i="2" a="1"/>
  <c r="J44" i="2" s="1"/>
  <c r="J45" i="2" a="1"/>
  <c r="J45" i="2"/>
  <c r="J46" i="2" a="1"/>
  <c r="J46" i="2" s="1"/>
  <c r="J47" i="2" a="1"/>
  <c r="J47" i="2"/>
  <c r="J48" i="2" a="1"/>
  <c r="J48" i="2" s="1"/>
  <c r="J49" i="2" a="1"/>
  <c r="J49" i="2"/>
  <c r="J50" i="2" a="1"/>
  <c r="J50" i="2" s="1"/>
  <c r="J51" i="2" a="1"/>
  <c r="J51" i="2"/>
  <c r="J52" i="2" a="1"/>
  <c r="J52" i="2" s="1"/>
  <c r="J53" i="2" a="1"/>
  <c r="J53" i="2"/>
  <c r="J54" i="2" a="1"/>
  <c r="J54" i="2" s="1"/>
  <c r="J55" i="2" a="1"/>
  <c r="J55" i="2"/>
  <c r="J56" i="2" a="1"/>
  <c r="J56" i="2" s="1"/>
  <c r="J57" i="2" a="1"/>
  <c r="J57" i="2"/>
  <c r="J58" i="2" a="1"/>
  <c r="J58" i="2" s="1"/>
  <c r="J59" i="2" a="1"/>
  <c r="J59" i="2"/>
  <c r="J60" i="2" a="1"/>
  <c r="J60" i="2" s="1"/>
  <c r="J61" i="2" a="1"/>
  <c r="J61" i="2"/>
  <c r="J62" i="2" a="1"/>
  <c r="J62" i="2" s="1"/>
  <c r="J63" i="2" a="1"/>
  <c r="J63" i="2"/>
  <c r="J64" i="2" a="1"/>
  <c r="J64" i="2" s="1"/>
  <c r="J65" i="2" a="1"/>
  <c r="J65" i="2"/>
  <c r="J66" i="2" a="1"/>
  <c r="J66" i="2" s="1"/>
  <c r="J67" i="2" a="1"/>
  <c r="J67" i="2"/>
  <c r="J68" i="2" a="1"/>
  <c r="J68" i="2" s="1"/>
  <c r="J69" i="2" a="1"/>
  <c r="J69" i="2"/>
  <c r="K3" i="2" a="1"/>
  <c r="K3" i="2" s="1"/>
  <c r="J3" i="2" a="1"/>
  <c r="J3" i="2" s="1"/>
  <c r="I4" i="2" a="1"/>
  <c r="I4" i="2" s="1"/>
  <c r="I5" i="2" a="1"/>
  <c r="I5" i="2"/>
  <c r="I6" i="2" a="1"/>
  <c r="I6" i="2" s="1"/>
  <c r="I7" i="2" a="1"/>
  <c r="I7" i="2"/>
  <c r="I8" i="2" a="1"/>
  <c r="I8" i="2" s="1"/>
  <c r="I9" i="2" a="1"/>
  <c r="I9" i="2"/>
  <c r="I10" i="2" a="1"/>
  <c r="I10" i="2" s="1"/>
  <c r="I11" i="2" a="1"/>
  <c r="I11" i="2"/>
  <c r="I12" i="2" a="1"/>
  <c r="I12" i="2" s="1"/>
  <c r="I13" i="2" a="1"/>
  <c r="I13" i="2"/>
  <c r="I14" i="2" a="1"/>
  <c r="I14" i="2" s="1"/>
  <c r="I15" i="2" a="1"/>
  <c r="I15" i="2"/>
  <c r="I16" i="2" a="1"/>
  <c r="I16" i="2" s="1"/>
  <c r="I17" i="2" a="1"/>
  <c r="I17" i="2" s="1"/>
  <c r="I18" i="2" a="1"/>
  <c r="I18" i="2" s="1"/>
  <c r="I19" i="2" a="1"/>
  <c r="I19" i="2"/>
  <c r="I20" i="2" a="1"/>
  <c r="I20" i="2" s="1"/>
  <c r="I21" i="2" a="1"/>
  <c r="I21" i="2"/>
  <c r="I22" i="2" a="1"/>
  <c r="I22" i="2" s="1"/>
  <c r="I23" i="2" a="1"/>
  <c r="I23" i="2"/>
  <c r="I24" i="2" a="1"/>
  <c r="I24" i="2" s="1"/>
  <c r="I25" i="2" a="1"/>
  <c r="I25" i="2"/>
  <c r="I26" i="2" a="1"/>
  <c r="I26" i="2" s="1"/>
  <c r="I27" i="2" a="1"/>
  <c r="I27" i="2"/>
  <c r="I28" i="2" a="1"/>
  <c r="I28" i="2" s="1"/>
  <c r="I29" i="2" a="1"/>
  <c r="I29" i="2"/>
  <c r="I30" i="2" a="1"/>
  <c r="I30" i="2" s="1"/>
  <c r="I31" i="2" a="1"/>
  <c r="I31" i="2"/>
  <c r="I32" i="2" a="1"/>
  <c r="I32" i="2" s="1"/>
  <c r="I33" i="2" a="1"/>
  <c r="I33" i="2"/>
  <c r="I34" i="2" a="1"/>
  <c r="I34" i="2"/>
  <c r="I35" i="2" a="1"/>
  <c r="I35" i="2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 s="1"/>
  <c r="I51" i="2" a="1"/>
  <c r="I51" i="2"/>
  <c r="I52" i="2" a="1"/>
  <c r="I52" i="2"/>
  <c r="I53" i="2" a="1"/>
  <c r="I53" i="2"/>
  <c r="I54" i="2" a="1"/>
  <c r="I54" i="2"/>
  <c r="I55" i="2" a="1"/>
  <c r="I55" i="2"/>
  <c r="I56" i="2" a="1"/>
  <c r="I56" i="2"/>
  <c r="I57" i="2" a="1"/>
  <c r="I57" i="2"/>
  <c r="I58" i="2" a="1"/>
  <c r="I58" i="2"/>
  <c r="I59" i="2" a="1"/>
  <c r="I59" i="2"/>
  <c r="I60" i="2" a="1"/>
  <c r="I60" i="2"/>
  <c r="I61" i="2" a="1"/>
  <c r="I61" i="2"/>
  <c r="I62" i="2" a="1"/>
  <c r="I62" i="2"/>
  <c r="I63" i="2" a="1"/>
  <c r="I63" i="2"/>
  <c r="I64" i="2" a="1"/>
  <c r="I64" i="2"/>
  <c r="I65" i="2" a="1"/>
  <c r="I65" i="2"/>
  <c r="I66" i="2" a="1"/>
  <c r="I66" i="2"/>
  <c r="I67" i="2" a="1"/>
  <c r="I67" i="2"/>
  <c r="I68" i="2" a="1"/>
  <c r="I68" i="2"/>
  <c r="I69" i="2" a="1"/>
  <c r="I69" i="2"/>
  <c r="I3" i="2" a="1"/>
  <c r="I3" i="2" s="1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3" i="2"/>
  <c r="N6" i="2"/>
  <c r="O6" i="2"/>
  <c r="M6" i="2"/>
  <c r="N3" i="2"/>
  <c r="O3" i="2"/>
  <c r="M3" i="2"/>
  <c r="B14" i="1"/>
  <c r="B13" i="1"/>
  <c r="B12" i="1"/>
  <c r="C10" i="1"/>
  <c r="D10" i="1"/>
  <c r="C9" i="1"/>
  <c r="D9" i="1"/>
  <c r="C8" i="1"/>
  <c r="D8" i="1"/>
  <c r="C7" i="1"/>
  <c r="D7" i="1"/>
  <c r="B10" i="1"/>
  <c r="B9" i="1"/>
  <c r="B8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<sst xmlns="http://schemas.openxmlformats.org/spreadsheetml/2006/main" count="157" uniqueCount="69">
  <si>
    <t>Problem2</t>
  </si>
  <si>
    <t>KNOWHOW</t>
  </si>
  <si>
    <t>PROBLEM_SOLVING</t>
  </si>
  <si>
    <t>ACCOUNTABILITY</t>
  </si>
  <si>
    <t>PRIN1</t>
  </si>
  <si>
    <t>PRIN2</t>
  </si>
  <si>
    <t>PRIN3</t>
  </si>
  <si>
    <t>EIGENVECTORS</t>
  </si>
  <si>
    <t>Unit Vector Verification</t>
  </si>
  <si>
    <t>Orthogonal Verification</t>
  </si>
  <si>
    <t>PRIN1 (dot) PRIN2</t>
  </si>
  <si>
    <t>PRIN2 (dot) PRIN3</t>
  </si>
  <si>
    <t>PRIN1 (dot) PRIN3</t>
  </si>
  <si>
    <t>Problem3</t>
  </si>
  <si>
    <t>Job1</t>
  </si>
  <si>
    <t>Job2</t>
  </si>
  <si>
    <t>Std KNOWHOW</t>
  </si>
  <si>
    <t>Std PROBLEM_SOLVING</t>
  </si>
  <si>
    <t>Std ACCOUNTABILITY</t>
  </si>
  <si>
    <t>job</t>
  </si>
  <si>
    <t>knowhow</t>
  </si>
  <si>
    <t>problem_solving</t>
  </si>
  <si>
    <t>accountability</t>
  </si>
  <si>
    <t>salary</t>
  </si>
  <si>
    <t>mean KH</t>
  </si>
  <si>
    <t>mean PS</t>
  </si>
  <si>
    <t>mean A</t>
  </si>
  <si>
    <t>std KH</t>
  </si>
  <si>
    <t>std PS</t>
  </si>
  <si>
    <t>std A</t>
  </si>
  <si>
    <t>Problem4</t>
  </si>
  <si>
    <t>Variance</t>
  </si>
  <si>
    <t>Prin1</t>
  </si>
  <si>
    <t>Prin2</t>
  </si>
  <si>
    <t>Prin3</t>
  </si>
  <si>
    <t>EigenValues From SAS</t>
  </si>
  <si>
    <t>Verify Length</t>
  </si>
  <si>
    <t>Verify Angle</t>
  </si>
  <si>
    <t>After Transform</t>
  </si>
  <si>
    <t>Original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</si>
  <si>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</si>
  <si>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</si>
  <si>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</si>
  <si>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</si>
  <si>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</si>
  <si>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</si>
  <si>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</si>
  <si>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</si>
  <si>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</si>
  <si>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</si>
  <si>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</si>
  <si>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</si>
  <si>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</si>
  <si>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</si>
  <si>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</si>
  <si>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</si>
  <si>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</si>
  <si>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</si>
  <si>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</si>
  <si>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</si>
  <si>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</si>
  <si>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</si>
  <si>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</si>
  <si>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</si>
  <si>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</si>
  <si>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</si>
  <si>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</si>
  <si>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Regresssion of PRIN1 on Standardized KNOWHOW, PROBLEM_SOLVING, ACCOUNTABILITY</t>
  </si>
  <si>
    <t>Percentage of Variance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</si>
</sst>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vertical="top" wrapText="1"/>
    </xf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1FEB-467B-4FB4-A4E8-22886FB631A6}">
  <dimension ref="A1:F14"/>
  <sheetViews>
    <sheetView workbookViewId="0">
      <selection activeCell="F10" sqref="F10"/>
    </sheetView>
  </sheetViews>
  <sheetFormatPr defaultRowHeight="14.25" x14ac:dyDescent="0.45"/>
  <cols>
    <col min="1" max="1" width="19.59765625" customWidth="1"/>
    <col min="2" max="2" width="12.19921875" bestFit="1" customWidth="1"/>
  </cols>
  <sheetData>
    <row r="1" spans="1:6" x14ac:dyDescent="0.45">
      <c r="A1" s="1" t="s">
        <v>0</v>
      </c>
      <c r="B1" t="s">
        <v>7</v>
      </c>
    </row>
    <row r="2" spans="1:6" x14ac:dyDescent="0.45">
      <c r="B2" t="s">
        <v>4</v>
      </c>
      <c r="C2" t="s">
        <v>5</v>
      </c>
      <c r="D2" t="s">
        <v>6</v>
      </c>
    </row>
    <row r="3" spans="1:6" x14ac:dyDescent="0.45">
      <c r="A3" t="s">
        <v>1</v>
      </c>
      <c r="B3" s="2">
        <v>0.57625099999999996</v>
      </c>
      <c r="C3" s="2">
        <v>-0.61812100000000003</v>
      </c>
      <c r="D3" s="2">
        <v>0.53466000000000002</v>
      </c>
    </row>
    <row r="4" spans="1:6" x14ac:dyDescent="0.45">
      <c r="A4" t="s">
        <v>2</v>
      </c>
      <c r="B4" s="2">
        <v>0.58434299999999995</v>
      </c>
      <c r="C4" s="2">
        <v>-0.145758</v>
      </c>
      <c r="D4" s="2">
        <v>-0.79830999999999996</v>
      </c>
    </row>
    <row r="5" spans="1:6" x14ac:dyDescent="0.45">
      <c r="A5" t="s">
        <v>3</v>
      </c>
      <c r="B5" s="2">
        <v>0.57138299999999997</v>
      </c>
      <c r="C5" s="3">
        <v>0.772451</v>
      </c>
      <c r="D5" s="2">
        <v>0.27720099999999998</v>
      </c>
    </row>
    <row r="7" spans="1:6" x14ac:dyDescent="0.45">
      <c r="A7" s="6" t="s">
        <v>8</v>
      </c>
      <c r="B7">
        <f>B3^2</f>
        <v>0.33206521500099995</v>
      </c>
      <c r="C7">
        <f t="shared" ref="C7:D7" si="0">C3^2</f>
        <v>0.38207357064100006</v>
      </c>
      <c r="D7">
        <f t="shared" si="0"/>
        <v>0.2858613156</v>
      </c>
    </row>
    <row r="8" spans="1:6" x14ac:dyDescent="0.45">
      <c r="B8">
        <f>B4^2</f>
        <v>0.34145674164899992</v>
      </c>
      <c r="C8">
        <f t="shared" ref="C8:D8" si="1">C4^2</f>
        <v>2.1245394564E-2</v>
      </c>
      <c r="D8">
        <f t="shared" si="1"/>
        <v>0.63729885609999992</v>
      </c>
    </row>
    <row r="9" spans="1:6" x14ac:dyDescent="0.45">
      <c r="B9">
        <f>B5^2</f>
        <v>0.32647853268899996</v>
      </c>
      <c r="C9">
        <f t="shared" ref="C9:D9" si="2">C5^2</f>
        <v>0.59668054740099996</v>
      </c>
      <c r="D9">
        <f t="shared" si="2"/>
        <v>7.684039440099999E-2</v>
      </c>
    </row>
    <row r="10" spans="1:6" x14ac:dyDescent="0.45">
      <c r="B10" s="6">
        <f>SQRT(B7+B8+B9)</f>
        <v>1.00000024466947</v>
      </c>
      <c r="C10" s="6">
        <f t="shared" ref="C10:D10" si="3">SQRT(C7+C8+C9)</f>
        <v>0.99999975630297033</v>
      </c>
      <c r="D10" s="6">
        <f t="shared" si="3"/>
        <v>1.00000028305046</v>
      </c>
    </row>
    <row r="11" spans="1:6" x14ac:dyDescent="0.45">
      <c r="A11" s="6" t="s">
        <v>9</v>
      </c>
      <c r="F11" s="5"/>
    </row>
    <row r="12" spans="1:6" x14ac:dyDescent="0.45">
      <c r="A12" t="s">
        <v>10</v>
      </c>
      <c r="B12" s="6">
        <f>ROUND(SUMPRODUCT(B3:B5,C3:C5), 1)</f>
        <v>0</v>
      </c>
    </row>
    <row r="13" spans="1:6" x14ac:dyDescent="0.45">
      <c r="A13" t="s">
        <v>12</v>
      </c>
      <c r="B13" s="6">
        <f>ROUND(SUMPRODUCT(B3:B5,D3:D5), 1)</f>
        <v>0</v>
      </c>
    </row>
    <row r="14" spans="1:6" x14ac:dyDescent="0.45">
      <c r="A14" t="s">
        <v>11</v>
      </c>
      <c r="B14" s="6">
        <f>ROUND(SUMPRODUCT(C3:C5,D3:D5),1)</f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7645-DA5D-4576-93A9-63A14FF8E930}">
  <dimension ref="A1:O69"/>
  <sheetViews>
    <sheetView topLeftCell="A37" workbookViewId="0">
      <selection activeCell="M14" sqref="M14"/>
    </sheetView>
  </sheetViews>
  <sheetFormatPr defaultRowHeight="14.25" x14ac:dyDescent="0.45"/>
  <cols>
    <col min="6" max="6" width="14" customWidth="1"/>
    <col min="7" max="7" width="19.73046875" customWidth="1"/>
    <col min="8" max="8" width="17.59765625" customWidth="1"/>
  </cols>
  <sheetData>
    <row r="1" spans="1:15" x14ac:dyDescent="0.45">
      <c r="A1" s="1" t="s">
        <v>30</v>
      </c>
      <c r="E1" s="1"/>
    </row>
    <row r="2" spans="1:15" x14ac:dyDescent="0.4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t="s">
        <v>16</v>
      </c>
      <c r="G2" t="s">
        <v>17</v>
      </c>
      <c r="H2" t="s">
        <v>18</v>
      </c>
      <c r="I2" t="s">
        <v>4</v>
      </c>
      <c r="J2" t="s">
        <v>5</v>
      </c>
      <c r="K2" t="s">
        <v>6</v>
      </c>
      <c r="M2" t="s">
        <v>24</v>
      </c>
      <c r="N2" t="s">
        <v>25</v>
      </c>
      <c r="O2" t="s">
        <v>26</v>
      </c>
    </row>
    <row r="3" spans="1:15" x14ac:dyDescent="0.45">
      <c r="A3" s="4">
        <v>0</v>
      </c>
      <c r="B3" s="4">
        <v>800</v>
      </c>
      <c r="C3" s="4">
        <v>608</v>
      </c>
      <c r="D3" s="4">
        <v>1056</v>
      </c>
      <c r="E3" s="4">
        <v>102000</v>
      </c>
      <c r="F3">
        <f>STANDARDIZE(B3, $M$3, $M$6)</f>
        <v>4.3503249197860141</v>
      </c>
      <c r="G3">
        <f>STANDARDIZE(C3,$N$3,$N$6)</f>
        <v>5.2839397924102798</v>
      </c>
      <c r="H3">
        <f>STANDARDIZE(D3,$O$3,$O$6)</f>
        <v>6.1164249436189415</v>
      </c>
      <c r="I3" cm="1">
        <f t="array" ref="I3">SUMPRODUCT(F3:H3, TRANSPOSE(Problem2!$B$3:$B$5))</f>
        <v>9.0893335490278329</v>
      </c>
      <c r="J3" s="4" cm="1">
        <f t="array" ref="J3">SUMPRODUCT(F3:H3, TRANSPOSE(Problem2!$C$3:$C$5))</f>
        <v>1.2654348781182065</v>
      </c>
      <c r="K3" s="4" cm="1">
        <f t="array" ref="K3">SUMPRODUCT(F3:H3, TRANSPOSE(Problem2!$D$3:$D$5))</f>
        <v>-0.196798143270146</v>
      </c>
      <c r="M3">
        <f>AVERAGE(B3:B69)</f>
        <v>236.28358208955223</v>
      </c>
      <c r="N3">
        <f>AVERAGE(C3:C69)</f>
        <v>99.97014925373135</v>
      </c>
      <c r="O3">
        <f>AVERAGE(D3:D69)</f>
        <v>142.74626865671641</v>
      </c>
    </row>
    <row r="4" spans="1:15" x14ac:dyDescent="0.45">
      <c r="A4" s="4">
        <v>2</v>
      </c>
      <c r="B4" s="4">
        <v>528</v>
      </c>
      <c r="C4" s="4">
        <v>304</v>
      </c>
      <c r="D4" s="4">
        <v>460</v>
      </c>
      <c r="E4" s="4">
        <v>75740</v>
      </c>
      <c r="F4" s="4">
        <f t="shared" ref="F4:F67" si="0">STANDARDIZE(B4, $M$3, $M$6)</f>
        <v>2.2512404500309153</v>
      </c>
      <c r="G4" s="4">
        <f t="shared" ref="G4:G67" si="1">STANDARDIZE(C4,$N$3,$N$6)</f>
        <v>2.1220828768508295</v>
      </c>
      <c r="H4" s="4">
        <f t="shared" ref="H4:H67" si="2">STANDARDIZE(D4,$O$3,$O$6)</f>
        <v>2.1247749330189616</v>
      </c>
      <c r="I4" s="4" cm="1">
        <f t="array" ref="I4">SUMPRODUCT(F4:H4, TRANSPOSE(Problem2!$B$3:$B$5))</f>
        <v>3.7513641106315827</v>
      </c>
      <c r="J4" s="4" cm="1">
        <f t="array" ref="J4">SUMPRODUCT(F4:H4, TRANSPOSE(Problem2!$C$3:$C$5))</f>
        <v>-5.9565032392152828E-2</v>
      </c>
      <c r="K4" s="4" cm="1">
        <f t="array" ref="K4">SUMPRODUCT(F4:H4, TRANSPOSE(Problem2!$D$3:$D$5))</f>
        <v>9.8557973802532617E-2</v>
      </c>
    </row>
    <row r="5" spans="1:15" x14ac:dyDescent="0.45">
      <c r="A5" s="4">
        <v>3</v>
      </c>
      <c r="B5" s="4">
        <v>460</v>
      </c>
      <c r="C5" s="4">
        <v>264</v>
      </c>
      <c r="D5" s="4">
        <v>460</v>
      </c>
      <c r="E5" s="4">
        <v>75740</v>
      </c>
      <c r="F5" s="4">
        <f t="shared" si="0"/>
        <v>1.726469332592141</v>
      </c>
      <c r="G5" s="4">
        <f t="shared" si="1"/>
        <v>1.7060490721719543</v>
      </c>
      <c r="H5" s="4">
        <f t="shared" si="2"/>
        <v>2.1247749330189616</v>
      </c>
      <c r="I5" s="4" cm="1">
        <f t="array" ref="I5">SUMPRODUCT(F5:H5, TRANSPOSE(Problem2!$B$3:$B$5))</f>
        <v>3.2058577879089034</v>
      </c>
      <c r="J5" s="4" cm="1">
        <f t="array" ref="J5">SUMPRODUCT(F5:H5, TRANSPOSE(Problem2!$C$3:$C$5))</f>
        <v>0.32544727079260327</v>
      </c>
      <c r="K5" s="4" cm="1">
        <f t="array" ref="K5">SUMPRODUCT(F5:H5, TRANSPOSE(Problem2!$D$3:$D$5))</f>
        <v>0.15010779476591052</v>
      </c>
      <c r="M5" t="s">
        <v>27</v>
      </c>
      <c r="N5" t="s">
        <v>28</v>
      </c>
      <c r="O5" t="s">
        <v>29</v>
      </c>
    </row>
    <row r="6" spans="1:15" x14ac:dyDescent="0.45">
      <c r="A6" s="4">
        <v>5</v>
      </c>
      <c r="B6" s="4">
        <v>528</v>
      </c>
      <c r="C6" s="4">
        <v>304</v>
      </c>
      <c r="D6" s="4">
        <v>304</v>
      </c>
      <c r="E6" s="4">
        <v>79172</v>
      </c>
      <c r="F6" s="4">
        <f t="shared" si="0"/>
        <v>2.2512404500309153</v>
      </c>
      <c r="G6" s="4">
        <f t="shared" si="1"/>
        <v>2.1220828768508295</v>
      </c>
      <c r="H6" s="4">
        <f t="shared" si="2"/>
        <v>1.0799806349424568</v>
      </c>
      <c r="I6" s="4" cm="1">
        <f t="array" ref="I6">SUMPRODUCT(F6:H6, TRANSPOSE(Problem2!$B$3:$B$5))</f>
        <v>3.1543864102137347</v>
      </c>
      <c r="J6" s="4" cm="1">
        <f t="array" ref="J6">SUMPRODUCT(F6:H6, TRANSPOSE(Problem2!$C$3:$C$5))</f>
        <v>-0.86661743273564706</v>
      </c>
      <c r="K6" s="4" cm="1">
        <f t="array" ref="K6">SUMPRODUCT(F6:H6, TRANSPOSE(Problem2!$D$3:$D$5))</f>
        <v>-0.1910600504185726</v>
      </c>
      <c r="M6">
        <f>STDEV(B3:B69)</f>
        <v>129.5803022313506</v>
      </c>
      <c r="N6" s="4">
        <f t="shared" ref="N6:O6" si="3">STDEV(C3:C69)</f>
        <v>96.146033207265177</v>
      </c>
      <c r="O6" s="4">
        <f t="shared" si="3"/>
        <v>149.31168775250813</v>
      </c>
    </row>
    <row r="7" spans="1:15" x14ac:dyDescent="0.45">
      <c r="A7" s="4">
        <v>4</v>
      </c>
      <c r="B7" s="4">
        <v>460</v>
      </c>
      <c r="C7" s="4">
        <v>264</v>
      </c>
      <c r="D7" s="4">
        <v>400</v>
      </c>
      <c r="E7" s="4">
        <v>70000</v>
      </c>
      <c r="F7" s="4">
        <f t="shared" si="0"/>
        <v>1.726469332592141</v>
      </c>
      <c r="G7" s="4">
        <f t="shared" si="1"/>
        <v>1.7060490721719543</v>
      </c>
      <c r="H7" s="4">
        <f t="shared" si="2"/>
        <v>1.7229309722203057</v>
      </c>
      <c r="I7" s="4" cm="1">
        <f t="array" ref="I7">SUMPRODUCT(F7:H7, TRANSPOSE(Problem2!$B$3:$B$5))</f>
        <v>2.9762509800558847</v>
      </c>
      <c r="J7" s="4" cm="1">
        <f t="array" ref="J7">SUMPRODUCT(F7:H7, TRANSPOSE(Problem2!$C$3:$C$5))</f>
        <v>1.5042501429720634E-2</v>
      </c>
      <c r="K7" s="4" cm="1">
        <f t="array" ref="K7">SUMPRODUCT(F7:H7, TRANSPOSE(Problem2!$D$3:$D$5))</f>
        <v>3.8716246988562242E-2</v>
      </c>
    </row>
    <row r="8" spans="1:15" x14ac:dyDescent="0.45">
      <c r="A8" s="4">
        <v>0</v>
      </c>
      <c r="B8" s="4">
        <v>460</v>
      </c>
      <c r="C8" s="4">
        <v>264</v>
      </c>
      <c r="D8" s="4">
        <v>400</v>
      </c>
      <c r="E8" s="4">
        <v>66536</v>
      </c>
      <c r="F8" s="4">
        <f t="shared" si="0"/>
        <v>1.726469332592141</v>
      </c>
      <c r="G8" s="4">
        <f t="shared" si="1"/>
        <v>1.7060490721719543</v>
      </c>
      <c r="H8" s="4">
        <f t="shared" si="2"/>
        <v>1.7229309722203057</v>
      </c>
      <c r="I8" s="4" cm="1">
        <f t="array" ref="I8">SUMPRODUCT(F8:H8, TRANSPOSE(Problem2!$B$3:$B$5))</f>
        <v>2.9762509800558847</v>
      </c>
      <c r="J8" s="4" cm="1">
        <f t="array" ref="J8">SUMPRODUCT(F8:H8, TRANSPOSE(Problem2!$C$3:$C$5))</f>
        <v>1.5042501429720634E-2</v>
      </c>
      <c r="K8" s="4" cm="1">
        <f t="array" ref="K8">SUMPRODUCT(F8:H8, TRANSPOSE(Problem2!$D$3:$D$5))</f>
        <v>3.8716246988562242E-2</v>
      </c>
      <c r="M8" s="6" t="s">
        <v>31</v>
      </c>
      <c r="N8" s="6"/>
      <c r="O8" s="6"/>
    </row>
    <row r="9" spans="1:15" x14ac:dyDescent="0.45">
      <c r="A9" s="4">
        <v>0</v>
      </c>
      <c r="B9" s="4">
        <v>528</v>
      </c>
      <c r="C9" s="4">
        <v>304</v>
      </c>
      <c r="D9" s="4">
        <v>264</v>
      </c>
      <c r="E9" s="4">
        <v>70000</v>
      </c>
      <c r="F9" s="4">
        <f t="shared" si="0"/>
        <v>2.2512404500309153</v>
      </c>
      <c r="G9" s="4">
        <f t="shared" si="1"/>
        <v>2.1220828768508295</v>
      </c>
      <c r="H9" s="4">
        <f t="shared" si="2"/>
        <v>0.81208466107668631</v>
      </c>
      <c r="I9" s="4" cm="1">
        <f t="array" ref="I9">SUMPRODUCT(F9:H9, TRANSPOSE(Problem2!$B$3:$B$5))</f>
        <v>3.0013152049783893</v>
      </c>
      <c r="J9" s="4" cm="1">
        <f t="array" ref="J9">SUMPRODUCT(F9:H9, TRANSPOSE(Problem2!$C$3:$C$5))</f>
        <v>-1.0735539456442353</v>
      </c>
      <c r="K9" s="4" cm="1">
        <f t="array" ref="K9">SUMPRODUCT(F9:H9, TRANSPOSE(Problem2!$D$3:$D$5))</f>
        <v>-0.26532108227013806</v>
      </c>
      <c r="M9" s="6" t="s">
        <v>32</v>
      </c>
      <c r="N9" s="6" t="s">
        <v>33</v>
      </c>
      <c r="O9" s="6" t="s">
        <v>34</v>
      </c>
    </row>
    <row r="10" spans="1:15" x14ac:dyDescent="0.45">
      <c r="A10" s="4">
        <v>7</v>
      </c>
      <c r="B10" s="4">
        <v>460</v>
      </c>
      <c r="C10" s="4">
        <v>230</v>
      </c>
      <c r="D10" s="4">
        <v>264</v>
      </c>
      <c r="E10" s="4">
        <v>68000</v>
      </c>
      <c r="F10" s="4">
        <f t="shared" si="0"/>
        <v>1.726469332592141</v>
      </c>
      <c r="G10" s="4">
        <f t="shared" si="1"/>
        <v>1.3524203381949105</v>
      </c>
      <c r="H10" s="4">
        <f t="shared" si="2"/>
        <v>0.81208466107668631</v>
      </c>
      <c r="I10" s="4" cm="1">
        <f t="array" ref="I10">SUMPRODUCT(F10:H10, TRANSPOSE(Problem2!$B$3:$B$5))</f>
        <v>2.2491684069573625</v>
      </c>
      <c r="J10" s="4" cm="1">
        <f t="array" ref="J10">SUMPRODUCT(F10:H10, TRANSPOSE(Problem2!$C$3:$C$5))</f>
        <v>-0.6369974254524533</v>
      </c>
      <c r="K10" s="4" cm="1">
        <f t="array" ref="K10">SUMPRODUCT(F10:H10, TRANSPOSE(Problem2!$D$3:$D$5))</f>
        <v>6.853409331445362E-2</v>
      </c>
      <c r="M10">
        <f>VAR(I3:I69)</f>
        <v>2.9080825602694711</v>
      </c>
      <c r="N10" s="4">
        <f t="shared" ref="N10:O10" si="4">VAR(J3:J69)</f>
        <v>8.3697329682474397E-2</v>
      </c>
      <c r="O10" s="4">
        <f t="shared" si="4"/>
        <v>8.2214969456093408E-3</v>
      </c>
    </row>
    <row r="11" spans="1:15" x14ac:dyDescent="0.45">
      <c r="A11" s="4">
        <v>10</v>
      </c>
      <c r="B11" s="4">
        <v>400</v>
      </c>
      <c r="C11" s="4">
        <v>200</v>
      </c>
      <c r="D11" s="4">
        <v>350</v>
      </c>
      <c r="E11" s="4">
        <v>73140</v>
      </c>
      <c r="F11" s="4">
        <f t="shared" si="0"/>
        <v>1.263435993675575</v>
      </c>
      <c r="G11" s="4">
        <f t="shared" si="1"/>
        <v>1.0403949846857541</v>
      </c>
      <c r="H11" s="4">
        <f t="shared" si="2"/>
        <v>1.3880610048880928</v>
      </c>
      <c r="I11" s="4" cm="1">
        <f t="array" ref="I11">SUMPRODUCT(F11:H11, TRANSPOSE(Problem2!$B$3:$B$5))</f>
        <v>2.1291182424837443</v>
      </c>
      <c r="J11" s="4" cm="1">
        <f t="array" ref="J11">SUMPRODUCT(F11:H11, TRANSPOSE(Problem2!$C$3:$C$5))</f>
        <v>0.1396068992622459</v>
      </c>
      <c r="K11" s="4" cm="1">
        <f t="array" ref="K11">SUMPRODUCT(F11:H11, TRANSPOSE(Problem2!$D$3:$D$5))</f>
        <v>0.22972286677008291</v>
      </c>
      <c r="M11" s="6" t="s">
        <v>35</v>
      </c>
    </row>
    <row r="12" spans="1:15" x14ac:dyDescent="0.45">
      <c r="A12" s="4">
        <v>7</v>
      </c>
      <c r="B12" s="4">
        <v>400</v>
      </c>
      <c r="C12" s="4">
        <v>175</v>
      </c>
      <c r="D12" s="4">
        <v>230</v>
      </c>
      <c r="E12" s="4">
        <v>66016</v>
      </c>
      <c r="F12" s="4">
        <f t="shared" si="0"/>
        <v>1.263435993675575</v>
      </c>
      <c r="G12" s="4">
        <f t="shared" si="1"/>
        <v>0.7803738567614571</v>
      </c>
      <c r="H12" s="4">
        <f t="shared" si="2"/>
        <v>0.58437308329078141</v>
      </c>
      <c r="I12" s="4" cm="1">
        <f t="array" ref="I12">SUMPRODUCT(F12:H12, TRANSPOSE(Problem2!$B$3:$B$5))</f>
        <v>1.5179631008230403</v>
      </c>
      <c r="J12" s="4" cm="1">
        <f t="array" ref="J12">SUMPRODUCT(F12:H12, TRANSPOSE(Problem2!$C$3:$C$5))</f>
        <v>-0.44330247989952926</v>
      </c>
      <c r="K12" s="4" cm="1">
        <f t="array" ref="K12">SUMPRODUCT(F12:H12, TRANSPOSE(Problem2!$D$3:$D$5))</f>
        <v>0.21451723784863214</v>
      </c>
      <c r="M12" s="5">
        <v>2.9080811400000002</v>
      </c>
      <c r="N12" s="5">
        <v>8.3697369999999993E-2</v>
      </c>
      <c r="O12" s="5">
        <v>8.2214899999999997E-3</v>
      </c>
    </row>
    <row r="13" spans="1:15" x14ac:dyDescent="0.45">
      <c r="A13" s="4">
        <v>7</v>
      </c>
      <c r="B13" s="4">
        <v>400</v>
      </c>
      <c r="C13" s="4">
        <v>200</v>
      </c>
      <c r="D13" s="4">
        <v>200</v>
      </c>
      <c r="E13" s="4">
        <v>66016</v>
      </c>
      <c r="F13" s="4">
        <f t="shared" si="0"/>
        <v>1.263435993675575</v>
      </c>
      <c r="G13" s="4">
        <f t="shared" si="1"/>
        <v>1.0403949846857541</v>
      </c>
      <c r="H13" s="4">
        <f t="shared" si="2"/>
        <v>0.38345110289145362</v>
      </c>
      <c r="I13" s="4" cm="1">
        <f t="array" ref="I13">SUMPRODUCT(F13:H13, TRANSPOSE(Problem2!$B$3:$B$5))</f>
        <v>1.5551012228511987</v>
      </c>
      <c r="J13" s="4" cm="1">
        <f t="array" ref="J13">SUMPRODUCT(F13:H13, TRANSPOSE(Problem2!$C$3:$C$5))</f>
        <v>-0.63640502414496003</v>
      </c>
      <c r="K13" s="4" cm="1">
        <f t="array" ref="K13">SUMPRODUCT(F13:H13, TRANSPOSE(Problem2!$D$3:$D$5))</f>
        <v>-4.8756002673287419E-2</v>
      </c>
      <c r="M13" s="6" t="s">
        <v>68</v>
      </c>
    </row>
    <row r="14" spans="1:15" x14ac:dyDescent="0.45">
      <c r="A14" s="4">
        <v>5</v>
      </c>
      <c r="B14" s="4">
        <v>400</v>
      </c>
      <c r="C14" s="4">
        <v>175</v>
      </c>
      <c r="D14" s="4">
        <v>200</v>
      </c>
      <c r="E14" s="4">
        <v>71840</v>
      </c>
      <c r="F14" s="4">
        <f t="shared" si="0"/>
        <v>1.263435993675575</v>
      </c>
      <c r="G14" s="4">
        <f t="shared" si="1"/>
        <v>0.7803738567614571</v>
      </c>
      <c r="H14" s="4">
        <f t="shared" si="2"/>
        <v>0.38345110289145362</v>
      </c>
      <c r="I14" s="4" cm="1">
        <f t="array" ref="I14">SUMPRODUCT(F14:H14, TRANSPOSE(Problem2!$B$3:$B$5))</f>
        <v>1.4031596968965312</v>
      </c>
      <c r="J14" s="4" cm="1">
        <f t="array" ref="J14">SUMPRODUCT(F14:H14, TRANSPOSE(Problem2!$C$3:$C$5))</f>
        <v>-0.59850486458097041</v>
      </c>
      <c r="K14" s="4" cm="1">
        <f t="array" ref="K14">SUMPRODUCT(F14:H14, TRANSPOSE(Problem2!$D$3:$D$5))</f>
        <v>0.15882146395995808</v>
      </c>
      <c r="M14">
        <f>M12/($M$12+$N$12+$O$12)</f>
        <v>0.96936038000000002</v>
      </c>
      <c r="N14" s="4">
        <f t="shared" ref="N14:O14" si="5">N12/($M$12+$N$12+$O$12)</f>
        <v>2.7899123333333331E-2</v>
      </c>
      <c r="O14" s="4">
        <f t="shared" si="5"/>
        <v>2.7404966666666666E-3</v>
      </c>
    </row>
    <row r="15" spans="1:15" x14ac:dyDescent="0.45">
      <c r="A15" s="4">
        <v>5</v>
      </c>
      <c r="B15" s="4">
        <v>304</v>
      </c>
      <c r="C15" s="4">
        <v>115</v>
      </c>
      <c r="D15" s="4">
        <v>175</v>
      </c>
      <c r="E15" s="4">
        <v>71580</v>
      </c>
      <c r="F15" s="4">
        <f t="shared" si="0"/>
        <v>0.52258265140906957</v>
      </c>
      <c r="G15" s="4">
        <f t="shared" si="1"/>
        <v>0.15632314974314443</v>
      </c>
      <c r="H15" s="4">
        <f t="shared" si="2"/>
        <v>0.21601611922534705</v>
      </c>
      <c r="I15" s="4" cm="1">
        <f t="array" ref="I15">SUMPRODUCT(F15:H15, TRANSPOSE(Problem2!$B$3:$B$5))</f>
        <v>0.51591305199882243</v>
      </c>
      <c r="J15" s="4" cm="1">
        <f t="array" ref="J15">SUMPRODUCT(F15:H15, TRANSPOSE(Problem2!$C$3:$C$5))</f>
        <v>-0.17894279342014821</v>
      </c>
      <c r="K15" s="4" cm="1">
        <f t="array" ref="K15">SUMPRODUCT(F15:H15, TRANSPOSE(Problem2!$D$3:$D$5))</f>
        <v>0.21448959099630896</v>
      </c>
    </row>
    <row r="16" spans="1:15" x14ac:dyDescent="0.45">
      <c r="A16" s="4">
        <v>2</v>
      </c>
      <c r="B16" s="4">
        <v>264</v>
      </c>
      <c r="C16" s="4">
        <v>100</v>
      </c>
      <c r="D16" s="4">
        <v>175</v>
      </c>
      <c r="E16" s="4">
        <v>65860</v>
      </c>
      <c r="F16" s="4">
        <f t="shared" si="0"/>
        <v>0.21389375879802569</v>
      </c>
      <c r="G16" s="4">
        <f t="shared" si="1"/>
        <v>3.1047298856625631E-4</v>
      </c>
      <c r="H16" s="4">
        <f t="shared" si="2"/>
        <v>0.21601611922534705</v>
      </c>
      <c r="I16" s="4" cm="1">
        <f t="array" ref="I16">SUMPRODUCT(F16:H16, TRANSPOSE(Problem2!$B$3:$B$5))</f>
        <v>0.24686585337001532</v>
      </c>
      <c r="J16" s="4" cm="1">
        <f t="array" ref="J16">SUMPRODUCT(F16:H16, TRANSPOSE(Problem2!$C$3:$C$5))</f>
        <v>3.4604389307876654E-2</v>
      </c>
      <c r="K16" s="4" cm="1">
        <f t="array" ref="K16">SUMPRODUCT(F16:H16, TRANSPOSE(Problem2!$D$3:$D$5))</f>
        <v>0.17399246765283552</v>
      </c>
    </row>
    <row r="17" spans="1:11" x14ac:dyDescent="0.45">
      <c r="A17" s="4">
        <v>3</v>
      </c>
      <c r="B17" s="4">
        <v>264</v>
      </c>
      <c r="C17" s="4">
        <v>100</v>
      </c>
      <c r="D17" s="4">
        <v>175</v>
      </c>
      <c r="E17" s="4">
        <v>66432</v>
      </c>
      <c r="F17" s="4">
        <f t="shared" si="0"/>
        <v>0.21389375879802569</v>
      </c>
      <c r="G17" s="4">
        <f t="shared" si="1"/>
        <v>3.1047298856625631E-4</v>
      </c>
      <c r="H17" s="4">
        <f t="shared" si="2"/>
        <v>0.21601611922534705</v>
      </c>
      <c r="I17" s="4" cm="1">
        <f t="array" ref="I17">SUMPRODUCT(F17:H17, TRANSPOSE(Problem2!$B$3:$B$5))</f>
        <v>0.24686585337001532</v>
      </c>
      <c r="J17" s="4" cm="1">
        <f t="array" ref="J17">SUMPRODUCT(F17:H17, TRANSPOSE(Problem2!$C$3:$C$5))</f>
        <v>3.4604389307876654E-2</v>
      </c>
      <c r="K17" s="4" cm="1">
        <f t="array" ref="K17">SUMPRODUCT(F17:H17, TRANSPOSE(Problem2!$D$3:$D$5))</f>
        <v>0.17399246765283552</v>
      </c>
    </row>
    <row r="18" spans="1:11" x14ac:dyDescent="0.45">
      <c r="A18" s="4">
        <v>10</v>
      </c>
      <c r="B18" s="4">
        <v>230</v>
      </c>
      <c r="C18" s="4">
        <v>100</v>
      </c>
      <c r="D18" s="4">
        <v>132</v>
      </c>
      <c r="E18" s="4">
        <v>64040</v>
      </c>
      <c r="F18" s="4">
        <f t="shared" si="0"/>
        <v>-4.8491799921361649E-2</v>
      </c>
      <c r="G18" s="4">
        <f t="shared" si="1"/>
        <v>3.1047298856625631E-4</v>
      </c>
      <c r="H18" s="4">
        <f t="shared" si="2"/>
        <v>-7.1972052680356197E-2</v>
      </c>
      <c r="I18" s="4" cm="1">
        <f t="array" ref="I18">SUMPRODUCT(F18:H18, TRANSPOSE(Problem2!$B$3:$B$5))</f>
        <v>-6.8885632855586756E-2</v>
      </c>
      <c r="J18" s="4" cm="1">
        <f t="array" ref="J18">SUMPRODUCT(F18:H18, TRANSPOSE(Problem2!$C$3:$C$5))</f>
        <v>-2.5666338127669285E-2</v>
      </c>
      <c r="K18" s="4" cm="1">
        <f t="array" ref="K18">SUMPRODUCT(F18:H18, TRANSPOSE(Problem2!$D$3:$D$5))</f>
        <v>-4.6125204412504964E-2</v>
      </c>
    </row>
    <row r="19" spans="1:11" x14ac:dyDescent="0.45">
      <c r="A19" s="4">
        <v>10</v>
      </c>
      <c r="B19" s="4">
        <v>230</v>
      </c>
      <c r="C19" s="4">
        <v>100</v>
      </c>
      <c r="D19" s="4">
        <v>132</v>
      </c>
      <c r="E19" s="4">
        <v>62610</v>
      </c>
      <c r="F19" s="4">
        <f t="shared" si="0"/>
        <v>-4.8491799921361649E-2</v>
      </c>
      <c r="G19" s="4">
        <f t="shared" si="1"/>
        <v>3.1047298856625631E-4</v>
      </c>
      <c r="H19" s="4">
        <f t="shared" si="2"/>
        <v>-7.1972052680356197E-2</v>
      </c>
      <c r="I19" s="4" cm="1">
        <f t="array" ref="I19">SUMPRODUCT(F19:H19, TRANSPOSE(Problem2!$B$3:$B$5))</f>
        <v>-6.8885632855586756E-2</v>
      </c>
      <c r="J19" s="4" cm="1">
        <f t="array" ref="J19">SUMPRODUCT(F19:H19, TRANSPOSE(Problem2!$C$3:$C$5))</f>
        <v>-2.5666338127669285E-2</v>
      </c>
      <c r="K19" s="4" cm="1">
        <f t="array" ref="K19">SUMPRODUCT(F19:H19, TRANSPOSE(Problem2!$D$3:$D$5))</f>
        <v>-4.6125204412504964E-2</v>
      </c>
    </row>
    <row r="20" spans="1:11" x14ac:dyDescent="0.45">
      <c r="A20" s="4">
        <v>7</v>
      </c>
      <c r="B20" s="4">
        <v>230</v>
      </c>
      <c r="C20" s="4">
        <v>87</v>
      </c>
      <c r="D20" s="4">
        <v>132</v>
      </c>
      <c r="E20" s="4">
        <v>65002</v>
      </c>
      <c r="F20" s="4">
        <f t="shared" si="0"/>
        <v>-4.8491799921361649E-2</v>
      </c>
      <c r="G20" s="4">
        <f t="shared" si="1"/>
        <v>-0.13490051353206814</v>
      </c>
      <c r="H20" s="4">
        <f t="shared" si="2"/>
        <v>-7.1972052680356197E-2</v>
      </c>
      <c r="I20" s="4" cm="1">
        <f t="array" ref="I20">SUMPRODUCT(F20:H20, TRANSPOSE(Problem2!$B$3:$B$5))</f>
        <v>-0.14789522635201383</v>
      </c>
      <c r="J20" s="4" cm="1">
        <f t="array" ref="J20">SUMPRODUCT(F20:H20, TRANSPOSE(Problem2!$C$3:$C$5))</f>
        <v>-5.9582551543946594E-3</v>
      </c>
      <c r="K20" s="4" cm="1">
        <f t="array" ref="K20">SUMPRODUCT(F20:H20, TRANSPOSE(Problem2!$D$3:$D$5))</f>
        <v>6.1815078236782672E-2</v>
      </c>
    </row>
    <row r="21" spans="1:11" x14ac:dyDescent="0.45">
      <c r="A21" s="4">
        <v>7</v>
      </c>
      <c r="B21" s="4">
        <v>230</v>
      </c>
      <c r="C21" s="4">
        <v>76</v>
      </c>
      <c r="D21" s="4">
        <v>115</v>
      </c>
      <c r="E21" s="4">
        <v>64001</v>
      </c>
      <c r="F21" s="4">
        <f t="shared" si="0"/>
        <v>-4.8491799921361649E-2</v>
      </c>
      <c r="G21" s="4">
        <f t="shared" si="1"/>
        <v>-0.2493098098187588</v>
      </c>
      <c r="H21" s="4">
        <f t="shared" si="2"/>
        <v>-0.18582784157330864</v>
      </c>
      <c r="I21" s="4" cm="1">
        <f t="array" ref="I21">SUMPRODUCT(F21:H21, TRANSPOSE(Problem2!$B$3:$B$5))</f>
        <v>-0.27980475999708931</v>
      </c>
      <c r="J21" s="4" cm="1">
        <f t="array" ref="J21">SUMPRODUCT(F21:H21, TRANSPOSE(Problem2!$C$3:$C$5))</f>
        <v>-7.7230202932389219E-2</v>
      </c>
      <c r="K21" s="4" cm="1">
        <f t="array" ref="K21">SUMPRODUCT(F21:H21, TRANSPOSE(Problem2!$D$3:$D$5))</f>
        <v>0.12158822501849538</v>
      </c>
    </row>
    <row r="22" spans="1:11" x14ac:dyDescent="0.45">
      <c r="A22" s="4">
        <v>5</v>
      </c>
      <c r="B22" s="4">
        <v>230</v>
      </c>
      <c r="C22" s="4">
        <v>76</v>
      </c>
      <c r="D22" s="4">
        <v>115</v>
      </c>
      <c r="E22" s="4">
        <v>66900</v>
      </c>
      <c r="F22" s="4">
        <f t="shared" si="0"/>
        <v>-4.8491799921361649E-2</v>
      </c>
      <c r="G22" s="4">
        <f t="shared" si="1"/>
        <v>-0.2493098098187588</v>
      </c>
      <c r="H22" s="4">
        <f t="shared" si="2"/>
        <v>-0.18582784157330864</v>
      </c>
      <c r="I22" s="4" cm="1">
        <f t="array" ref="I22">SUMPRODUCT(F22:H22, TRANSPOSE(Problem2!$B$3:$B$5))</f>
        <v>-0.27980475999708931</v>
      </c>
      <c r="J22" s="4" cm="1">
        <f t="array" ref="J22">SUMPRODUCT(F22:H22, TRANSPOSE(Problem2!$C$3:$C$5))</f>
        <v>-7.7230202932389219E-2</v>
      </c>
      <c r="K22" s="4" cm="1">
        <f t="array" ref="K22">SUMPRODUCT(F22:H22, TRANSPOSE(Problem2!$D$3:$D$5))</f>
        <v>0.12158822501849538</v>
      </c>
    </row>
    <row r="23" spans="1:11" x14ac:dyDescent="0.45">
      <c r="A23" s="4">
        <v>5</v>
      </c>
      <c r="B23" s="4">
        <v>230</v>
      </c>
      <c r="C23" s="4">
        <v>87</v>
      </c>
      <c r="D23" s="4">
        <v>100</v>
      </c>
      <c r="E23" s="4">
        <v>63000</v>
      </c>
      <c r="F23" s="4">
        <f t="shared" si="0"/>
        <v>-4.8491799921361649E-2</v>
      </c>
      <c r="G23" s="4">
        <f t="shared" si="1"/>
        <v>-0.13490051353206814</v>
      </c>
      <c r="H23" s="4">
        <f t="shared" si="2"/>
        <v>-0.28628883177297254</v>
      </c>
      <c r="I23" s="4" cm="1">
        <f t="array" ref="I23">SUMPRODUCT(F23:H23, TRANSPOSE(Problem2!$B$3:$B$5))</f>
        <v>-0.27035219054029025</v>
      </c>
      <c r="J23" s="4" cm="1">
        <f t="array" ref="J23">SUMPRODUCT(F23:H23, TRANSPOSE(Problem2!$C$3:$C$5))</f>
        <v>-0.17150746548126525</v>
      </c>
      <c r="K23" s="4" cm="1">
        <f t="array" ref="K23">SUMPRODUCT(F23:H23, TRANSPOSE(Problem2!$D$3:$D$5))</f>
        <v>2.4062527555303442E-3</v>
      </c>
    </row>
    <row r="24" spans="1:11" x14ac:dyDescent="0.45">
      <c r="A24" s="4">
        <v>5</v>
      </c>
      <c r="B24" s="4">
        <v>230</v>
      </c>
      <c r="C24" s="4">
        <v>87</v>
      </c>
      <c r="D24" s="4">
        <v>100</v>
      </c>
      <c r="E24" s="4">
        <v>63780</v>
      </c>
      <c r="F24" s="4">
        <f t="shared" si="0"/>
        <v>-4.8491799921361649E-2</v>
      </c>
      <c r="G24" s="4">
        <f t="shared" si="1"/>
        <v>-0.13490051353206814</v>
      </c>
      <c r="H24" s="4">
        <f t="shared" si="2"/>
        <v>-0.28628883177297254</v>
      </c>
      <c r="I24" s="4" cm="1">
        <f t="array" ref="I24">SUMPRODUCT(F24:H24, TRANSPOSE(Problem2!$B$3:$B$5))</f>
        <v>-0.27035219054029025</v>
      </c>
      <c r="J24" s="4" cm="1">
        <f t="array" ref="J24">SUMPRODUCT(F24:H24, TRANSPOSE(Problem2!$C$3:$C$5))</f>
        <v>-0.17150746548126525</v>
      </c>
      <c r="K24" s="4" cm="1">
        <f t="array" ref="K24">SUMPRODUCT(F24:H24, TRANSPOSE(Problem2!$D$3:$D$5))</f>
        <v>2.4062527555303442E-3</v>
      </c>
    </row>
    <row r="25" spans="1:11" x14ac:dyDescent="0.45">
      <c r="A25" s="4">
        <v>7</v>
      </c>
      <c r="B25" s="4">
        <v>200</v>
      </c>
      <c r="C25" s="4">
        <v>87</v>
      </c>
      <c r="D25" s="4">
        <v>100</v>
      </c>
      <c r="E25" s="4">
        <v>62000</v>
      </c>
      <c r="F25" s="4">
        <f t="shared" si="0"/>
        <v>-0.28000846937964458</v>
      </c>
      <c r="G25" s="4">
        <f t="shared" si="1"/>
        <v>-0.13490051353206814</v>
      </c>
      <c r="H25" s="4">
        <f t="shared" si="2"/>
        <v>-0.28628883177297254</v>
      </c>
      <c r="I25" s="4" cm="1">
        <f t="array" ref="I25">SUMPRODUCT(F25:H25, TRANSPOSE(Problem2!$B$3:$B$5))</f>
        <v>-0.40376390283229524</v>
      </c>
      <c r="J25" s="4" cm="1">
        <f t="array" ref="J25">SUMPRODUCT(F25:H25, TRANSPOSE(Problem2!$C$3:$C$5))</f>
        <v>-2.840215023904194E-2</v>
      </c>
      <c r="K25" s="4" cm="1">
        <f t="array" ref="K25">SUMPRODUCT(F25:H25, TRANSPOSE(Problem2!$D$3:$D$5))</f>
        <v>-0.12137644973703522</v>
      </c>
    </row>
    <row r="26" spans="1:11" x14ac:dyDescent="0.45">
      <c r="A26" s="4">
        <v>7</v>
      </c>
      <c r="B26" s="4">
        <v>200</v>
      </c>
      <c r="C26" s="4">
        <v>76</v>
      </c>
      <c r="D26" s="4">
        <v>100</v>
      </c>
      <c r="E26" s="4">
        <v>61960</v>
      </c>
      <c r="F26" s="4">
        <f t="shared" si="0"/>
        <v>-0.28000846937964458</v>
      </c>
      <c r="G26" s="4">
        <f t="shared" si="1"/>
        <v>-0.2493098098187588</v>
      </c>
      <c r="H26" s="4">
        <f t="shared" si="2"/>
        <v>-0.28628883177297254</v>
      </c>
      <c r="I26" s="4" cm="1">
        <f t="array" ref="I26">SUMPRODUCT(F26:H26, TRANSPOSE(Problem2!$B$3:$B$5))</f>
        <v>-0.47061817425234886</v>
      </c>
      <c r="J26" s="4" cm="1">
        <f t="array" ref="J26">SUMPRODUCT(F26:H26, TRANSPOSE(Problem2!$C$3:$C$5))</f>
        <v>-1.172608003088646E-2</v>
      </c>
      <c r="K26" s="4" cm="1">
        <f t="array" ref="K26">SUMPRODUCT(F26:H26, TRANSPOSE(Problem2!$D$3:$D$5))</f>
        <v>-3.0042364418407214E-2</v>
      </c>
    </row>
    <row r="27" spans="1:11" x14ac:dyDescent="0.45">
      <c r="A27" s="4">
        <v>7</v>
      </c>
      <c r="B27" s="4">
        <v>200</v>
      </c>
      <c r="C27" s="4">
        <v>76</v>
      </c>
      <c r="D27" s="4">
        <v>100</v>
      </c>
      <c r="E27" s="4">
        <v>62012</v>
      </c>
      <c r="F27" s="4">
        <f t="shared" si="0"/>
        <v>-0.28000846937964458</v>
      </c>
      <c r="G27" s="4">
        <f t="shared" si="1"/>
        <v>-0.2493098098187588</v>
      </c>
      <c r="H27" s="4">
        <f t="shared" si="2"/>
        <v>-0.28628883177297254</v>
      </c>
      <c r="I27" s="4" cm="1">
        <f t="array" ref="I27">SUMPRODUCT(F27:H27, TRANSPOSE(Problem2!$B$3:$B$5))</f>
        <v>-0.47061817425234886</v>
      </c>
      <c r="J27" s="4" cm="1">
        <f t="array" ref="J27">SUMPRODUCT(F27:H27, TRANSPOSE(Problem2!$C$3:$C$5))</f>
        <v>-1.172608003088646E-2</v>
      </c>
      <c r="K27" s="4" cm="1">
        <f t="array" ref="K27">SUMPRODUCT(F27:H27, TRANSPOSE(Problem2!$D$3:$D$5))</f>
        <v>-3.0042364418407214E-2</v>
      </c>
    </row>
    <row r="28" spans="1:11" x14ac:dyDescent="0.45">
      <c r="A28" s="4">
        <v>7</v>
      </c>
      <c r="B28" s="4">
        <v>200</v>
      </c>
      <c r="C28" s="4">
        <v>76</v>
      </c>
      <c r="D28" s="4">
        <v>87</v>
      </c>
      <c r="E28" s="4">
        <v>62300</v>
      </c>
      <c r="F28" s="4">
        <f t="shared" si="0"/>
        <v>-0.28000846937964458</v>
      </c>
      <c r="G28" s="4">
        <f t="shared" si="1"/>
        <v>-0.2493098098187588</v>
      </c>
      <c r="H28" s="4">
        <f t="shared" si="2"/>
        <v>-0.373355023279348</v>
      </c>
      <c r="I28" s="4" cm="1">
        <f t="array" ref="I28">SUMPRODUCT(F28:H28, TRANSPOSE(Problem2!$B$3:$B$5))</f>
        <v>-0.5203663159538362</v>
      </c>
      <c r="J28" s="4" cm="1">
        <f t="array" ref="J28">SUMPRODUCT(F28:H28, TRANSPOSE(Problem2!$C$3:$C$5))</f>
        <v>-7.8980446726177711E-2</v>
      </c>
      <c r="K28" s="4" cm="1">
        <f t="array" ref="K28">SUMPRODUCT(F28:H28, TRANSPOSE(Problem2!$D$3:$D$5))</f>
        <v>-5.4177199770165996E-2</v>
      </c>
    </row>
    <row r="29" spans="1:11" x14ac:dyDescent="0.45">
      <c r="A29" s="4">
        <v>5</v>
      </c>
      <c r="B29" s="4">
        <v>200</v>
      </c>
      <c r="C29" s="4">
        <v>76</v>
      </c>
      <c r="D29" s="4">
        <v>87</v>
      </c>
      <c r="E29" s="4">
        <v>61960</v>
      </c>
      <c r="F29" s="4">
        <f t="shared" si="0"/>
        <v>-0.28000846937964458</v>
      </c>
      <c r="G29" s="4">
        <f t="shared" si="1"/>
        <v>-0.2493098098187588</v>
      </c>
      <c r="H29" s="4">
        <f t="shared" si="2"/>
        <v>-0.373355023279348</v>
      </c>
      <c r="I29" s="4" cm="1">
        <f t="array" ref="I29">SUMPRODUCT(F29:H29, TRANSPOSE(Problem2!$B$3:$B$5))</f>
        <v>-0.5203663159538362</v>
      </c>
      <c r="J29" s="4" cm="1">
        <f t="array" ref="J29">SUMPRODUCT(F29:H29, TRANSPOSE(Problem2!$C$3:$C$5))</f>
        <v>-7.8980446726177711E-2</v>
      </c>
      <c r="K29" s="4" cm="1">
        <f t="array" ref="K29">SUMPRODUCT(F29:H29, TRANSPOSE(Problem2!$D$3:$D$5))</f>
        <v>-5.4177199770165996E-2</v>
      </c>
    </row>
    <row r="30" spans="1:11" x14ac:dyDescent="0.45">
      <c r="A30" s="4">
        <v>7</v>
      </c>
      <c r="B30" s="4">
        <v>200</v>
      </c>
      <c r="C30" s="4">
        <v>66</v>
      </c>
      <c r="D30" s="4">
        <v>87</v>
      </c>
      <c r="E30" s="4">
        <v>61700</v>
      </c>
      <c r="F30" s="4">
        <f t="shared" si="0"/>
        <v>-0.28000846937964458</v>
      </c>
      <c r="G30" s="4">
        <f t="shared" si="1"/>
        <v>-0.35331826098847757</v>
      </c>
      <c r="H30" s="4">
        <f t="shared" si="2"/>
        <v>-0.373355023279348</v>
      </c>
      <c r="I30" s="4" cm="1">
        <f t="array" ref="I30">SUMPRODUCT(F30:H30, TRANSPOSE(Problem2!$B$3:$B$5))</f>
        <v>-0.58114292633570319</v>
      </c>
      <c r="J30" s="4" cm="1">
        <f t="array" ref="J30">SUMPRODUCT(F30:H30, TRANSPOSE(Problem2!$C$3:$C$5))</f>
        <v>-6.382038290058184E-2</v>
      </c>
      <c r="K30" s="4" cm="1">
        <f t="array" ref="K30">SUMPRODUCT(F30:H30, TRANSPOSE(Problem2!$D$3:$D$5))</f>
        <v>2.8853786883132171E-2</v>
      </c>
    </row>
    <row r="31" spans="1:11" x14ac:dyDescent="0.45">
      <c r="A31" s="4">
        <v>7</v>
      </c>
      <c r="B31" s="4">
        <v>175</v>
      </c>
      <c r="C31" s="4">
        <v>66</v>
      </c>
      <c r="D31" s="4">
        <v>100</v>
      </c>
      <c r="E31" s="4">
        <v>61440</v>
      </c>
      <c r="F31" s="4">
        <f t="shared" si="0"/>
        <v>-0.47293902726154702</v>
      </c>
      <c r="G31" s="4">
        <f t="shared" si="1"/>
        <v>-0.35331826098847757</v>
      </c>
      <c r="H31" s="4">
        <f t="shared" si="2"/>
        <v>-0.28628883177297254</v>
      </c>
      <c r="I31" s="4" cm="1">
        <f t="array" ref="I31">SUMPRODUCT(F31:H31, TRANSPOSE(Problem2!$B$3:$B$5))</f>
        <v>-0.64257121154421992</v>
      </c>
      <c r="J31" s="4" cm="1">
        <f t="array" ref="J31">SUMPRODUCT(F31:H31, TRANSPOSE(Problem2!$C$3:$C$5))</f>
        <v>0.12268841316322879</v>
      </c>
      <c r="K31" s="4" cm="1">
        <f t="array" ref="K31">SUMPRODUCT(F31:H31, TRANSPOSE(Problem2!$D$3:$D$5))</f>
        <v>-5.0163629842247009E-2</v>
      </c>
    </row>
    <row r="32" spans="1:11" x14ac:dyDescent="0.45">
      <c r="A32" s="4">
        <v>2</v>
      </c>
      <c r="B32" s="4">
        <v>175</v>
      </c>
      <c r="C32" s="4">
        <v>57</v>
      </c>
      <c r="D32" s="4">
        <v>100</v>
      </c>
      <c r="E32" s="4">
        <v>62220</v>
      </c>
      <c r="F32" s="4">
        <f t="shared" si="0"/>
        <v>-0.47293902726154702</v>
      </c>
      <c r="G32" s="4">
        <f t="shared" si="1"/>
        <v>-0.4469258670412245</v>
      </c>
      <c r="H32" s="4">
        <f t="shared" si="2"/>
        <v>-0.28628883177297254</v>
      </c>
      <c r="I32" s="4" cm="1">
        <f t="array" ref="I32">SUMPRODUCT(F32:H32, TRANSPOSE(Problem2!$B$3:$B$5))</f>
        <v>-0.69727016088790028</v>
      </c>
      <c r="J32" s="4" cm="1">
        <f t="array" ref="J32">SUMPRODUCT(F32:H32, TRANSPOSE(Problem2!$C$3:$C$5))</f>
        <v>0.1363324706062651</v>
      </c>
      <c r="K32" s="4" cm="1">
        <f t="array" ref="K32">SUMPRODUCT(F32:H32, TRANSPOSE(Problem2!$D$3:$D$5))</f>
        <v>2.4564258145721413E-2</v>
      </c>
    </row>
    <row r="33" spans="1:11" x14ac:dyDescent="0.45">
      <c r="A33" s="4">
        <v>3</v>
      </c>
      <c r="B33" s="4">
        <v>175</v>
      </c>
      <c r="C33" s="4">
        <v>57</v>
      </c>
      <c r="D33" s="4">
        <v>100</v>
      </c>
      <c r="E33" s="4">
        <v>63260</v>
      </c>
      <c r="F33" s="4">
        <f t="shared" si="0"/>
        <v>-0.47293902726154702</v>
      </c>
      <c r="G33" s="4">
        <f t="shared" si="1"/>
        <v>-0.4469258670412245</v>
      </c>
      <c r="H33" s="4">
        <f t="shared" si="2"/>
        <v>-0.28628883177297254</v>
      </c>
      <c r="I33" s="4" cm="1">
        <f t="array" ref="I33">SUMPRODUCT(F33:H33, TRANSPOSE(Problem2!$B$3:$B$5))</f>
        <v>-0.69727016088790028</v>
      </c>
      <c r="J33" s="4" cm="1">
        <f t="array" ref="J33">SUMPRODUCT(F33:H33, TRANSPOSE(Problem2!$C$3:$C$5))</f>
        <v>0.1363324706062651</v>
      </c>
      <c r="K33" s="4" cm="1">
        <f t="array" ref="K33">SUMPRODUCT(F33:H33, TRANSPOSE(Problem2!$D$3:$D$5))</f>
        <v>2.4564258145721413E-2</v>
      </c>
    </row>
    <row r="34" spans="1:11" x14ac:dyDescent="0.45">
      <c r="A34" s="4">
        <v>7</v>
      </c>
      <c r="B34" s="4">
        <v>175</v>
      </c>
      <c r="C34" s="4">
        <v>57</v>
      </c>
      <c r="D34" s="4">
        <v>100</v>
      </c>
      <c r="E34" s="4">
        <v>59880</v>
      </c>
      <c r="F34" s="4">
        <f t="shared" si="0"/>
        <v>-0.47293902726154702</v>
      </c>
      <c r="G34" s="4">
        <f t="shared" si="1"/>
        <v>-0.4469258670412245</v>
      </c>
      <c r="H34" s="4">
        <f t="shared" si="2"/>
        <v>-0.28628883177297254</v>
      </c>
      <c r="I34" s="4" cm="1">
        <f t="array" ref="I34">SUMPRODUCT(F34:H34, TRANSPOSE(Problem2!$B$3:$B$5))</f>
        <v>-0.69727016088790028</v>
      </c>
      <c r="J34" s="4" cm="1">
        <f t="array" ref="J34">SUMPRODUCT(F34:H34, TRANSPOSE(Problem2!$C$3:$C$5))</f>
        <v>0.1363324706062651</v>
      </c>
      <c r="K34" s="4" cm="1">
        <f t="array" ref="K34">SUMPRODUCT(F34:H34, TRANSPOSE(Problem2!$D$3:$D$5))</f>
        <v>2.4564258145721413E-2</v>
      </c>
    </row>
    <row r="35" spans="1:11" x14ac:dyDescent="0.45">
      <c r="A35" s="4">
        <v>2</v>
      </c>
      <c r="B35" s="4">
        <v>175</v>
      </c>
      <c r="C35" s="4">
        <v>57</v>
      </c>
      <c r="D35" s="4">
        <v>100</v>
      </c>
      <c r="E35" s="4">
        <v>62480</v>
      </c>
      <c r="F35" s="4">
        <f t="shared" si="0"/>
        <v>-0.47293902726154702</v>
      </c>
      <c r="G35" s="4">
        <f t="shared" si="1"/>
        <v>-0.4469258670412245</v>
      </c>
      <c r="H35" s="4">
        <f t="shared" si="2"/>
        <v>-0.28628883177297254</v>
      </c>
      <c r="I35" s="4" cm="1">
        <f t="array" ref="I35">SUMPRODUCT(F35:H35, TRANSPOSE(Problem2!$B$3:$B$5))</f>
        <v>-0.69727016088790028</v>
      </c>
      <c r="J35" s="4" cm="1">
        <f t="array" ref="J35">SUMPRODUCT(F35:H35, TRANSPOSE(Problem2!$C$3:$C$5))</f>
        <v>0.1363324706062651</v>
      </c>
      <c r="K35" s="4" cm="1">
        <f t="array" ref="K35">SUMPRODUCT(F35:H35, TRANSPOSE(Problem2!$D$3:$D$5))</f>
        <v>2.4564258145721413E-2</v>
      </c>
    </row>
    <row r="36" spans="1:11" x14ac:dyDescent="0.45">
      <c r="A36" s="4">
        <v>3</v>
      </c>
      <c r="B36" s="4">
        <v>175</v>
      </c>
      <c r="C36" s="4">
        <v>57</v>
      </c>
      <c r="D36" s="4">
        <v>100</v>
      </c>
      <c r="E36" s="4">
        <v>63000</v>
      </c>
      <c r="F36" s="4">
        <f t="shared" si="0"/>
        <v>-0.47293902726154702</v>
      </c>
      <c r="G36" s="4">
        <f t="shared" si="1"/>
        <v>-0.4469258670412245</v>
      </c>
      <c r="H36" s="4">
        <f t="shared" si="2"/>
        <v>-0.28628883177297254</v>
      </c>
      <c r="I36" s="4" cm="1">
        <f t="array" ref="I36">SUMPRODUCT(F36:H36, TRANSPOSE(Problem2!$B$3:$B$5))</f>
        <v>-0.69727016088790028</v>
      </c>
      <c r="J36" s="4" cm="1">
        <f t="array" ref="J36">SUMPRODUCT(F36:H36, TRANSPOSE(Problem2!$C$3:$C$5))</f>
        <v>0.1363324706062651</v>
      </c>
      <c r="K36" s="4" cm="1">
        <f t="array" ref="K36">SUMPRODUCT(F36:H36, TRANSPOSE(Problem2!$D$3:$D$5))</f>
        <v>2.4564258145721413E-2</v>
      </c>
    </row>
    <row r="37" spans="1:11" x14ac:dyDescent="0.45">
      <c r="A37" s="4">
        <v>2</v>
      </c>
      <c r="B37" s="4">
        <v>175</v>
      </c>
      <c r="C37" s="4">
        <v>57</v>
      </c>
      <c r="D37" s="4">
        <v>100</v>
      </c>
      <c r="E37" s="4">
        <v>63260</v>
      </c>
      <c r="F37" s="4">
        <f t="shared" si="0"/>
        <v>-0.47293902726154702</v>
      </c>
      <c r="G37" s="4">
        <f t="shared" si="1"/>
        <v>-0.4469258670412245</v>
      </c>
      <c r="H37" s="4">
        <f t="shared" si="2"/>
        <v>-0.28628883177297254</v>
      </c>
      <c r="I37" s="4" cm="1">
        <f t="array" ref="I37">SUMPRODUCT(F37:H37, TRANSPOSE(Problem2!$B$3:$B$5))</f>
        <v>-0.69727016088790028</v>
      </c>
      <c r="J37" s="4" cm="1">
        <f t="array" ref="J37">SUMPRODUCT(F37:H37, TRANSPOSE(Problem2!$C$3:$C$5))</f>
        <v>0.1363324706062651</v>
      </c>
      <c r="K37" s="4" cm="1">
        <f t="array" ref="K37">SUMPRODUCT(F37:H37, TRANSPOSE(Problem2!$D$3:$D$5))</f>
        <v>2.4564258145721413E-2</v>
      </c>
    </row>
    <row r="38" spans="1:11" x14ac:dyDescent="0.45">
      <c r="A38" s="4">
        <v>3</v>
      </c>
      <c r="B38" s="4">
        <v>175</v>
      </c>
      <c r="C38" s="4">
        <v>57</v>
      </c>
      <c r="D38" s="4">
        <v>100</v>
      </c>
      <c r="E38" s="4">
        <v>62480</v>
      </c>
      <c r="F38" s="4">
        <f t="shared" si="0"/>
        <v>-0.47293902726154702</v>
      </c>
      <c r="G38" s="4">
        <f t="shared" si="1"/>
        <v>-0.4469258670412245</v>
      </c>
      <c r="H38" s="4">
        <f t="shared" si="2"/>
        <v>-0.28628883177297254</v>
      </c>
      <c r="I38" s="4" cm="1">
        <f t="array" ref="I38">SUMPRODUCT(F38:H38, TRANSPOSE(Problem2!$B$3:$B$5))</f>
        <v>-0.69727016088790028</v>
      </c>
      <c r="J38" s="4" cm="1">
        <f t="array" ref="J38">SUMPRODUCT(F38:H38, TRANSPOSE(Problem2!$C$3:$C$5))</f>
        <v>0.1363324706062651</v>
      </c>
      <c r="K38" s="4" cm="1">
        <f t="array" ref="K38">SUMPRODUCT(F38:H38, TRANSPOSE(Problem2!$D$3:$D$5))</f>
        <v>2.4564258145721413E-2</v>
      </c>
    </row>
    <row r="39" spans="1:11" x14ac:dyDescent="0.45">
      <c r="A39" s="4">
        <v>4</v>
      </c>
      <c r="B39" s="4">
        <v>175</v>
      </c>
      <c r="C39" s="4">
        <v>57</v>
      </c>
      <c r="D39" s="4">
        <v>87</v>
      </c>
      <c r="E39" s="4">
        <v>62480</v>
      </c>
      <c r="F39" s="4">
        <f t="shared" si="0"/>
        <v>-0.47293902726154702</v>
      </c>
      <c r="G39" s="4">
        <f t="shared" si="1"/>
        <v>-0.4469258670412245</v>
      </c>
      <c r="H39" s="4">
        <f t="shared" si="2"/>
        <v>-0.373355023279348</v>
      </c>
      <c r="I39" s="4" cm="1">
        <f t="array" ref="I39">SUMPRODUCT(F39:H39, TRANSPOSE(Problem2!$B$3:$B$5))</f>
        <v>-0.74701830258938762</v>
      </c>
      <c r="J39" s="4" cm="1">
        <f t="array" ref="J39">SUMPRODUCT(F39:H39, TRANSPOSE(Problem2!$C$3:$C$5))</f>
        <v>6.9078103910973854E-2</v>
      </c>
      <c r="K39" s="4" cm="1">
        <f t="array" ref="K39">SUMPRODUCT(F39:H39, TRANSPOSE(Problem2!$D$3:$D$5))</f>
        <v>4.294227939626305E-4</v>
      </c>
    </row>
    <row r="40" spans="1:11" x14ac:dyDescent="0.45">
      <c r="A40" s="4">
        <v>7</v>
      </c>
      <c r="B40" s="4">
        <v>175</v>
      </c>
      <c r="C40" s="4">
        <v>57</v>
      </c>
      <c r="D40" s="4">
        <v>87</v>
      </c>
      <c r="E40" s="4">
        <v>61440</v>
      </c>
      <c r="F40" s="4">
        <f t="shared" si="0"/>
        <v>-0.47293902726154702</v>
      </c>
      <c r="G40" s="4">
        <f t="shared" si="1"/>
        <v>-0.4469258670412245</v>
      </c>
      <c r="H40" s="4">
        <f t="shared" si="2"/>
        <v>-0.373355023279348</v>
      </c>
      <c r="I40" s="4" cm="1">
        <f t="array" ref="I40">SUMPRODUCT(F40:H40, TRANSPOSE(Problem2!$B$3:$B$5))</f>
        <v>-0.74701830258938762</v>
      </c>
      <c r="J40" s="4" cm="1">
        <f t="array" ref="J40">SUMPRODUCT(F40:H40, TRANSPOSE(Problem2!$C$3:$C$5))</f>
        <v>6.9078103910973854E-2</v>
      </c>
      <c r="K40" s="4" cm="1">
        <f t="array" ref="K40">SUMPRODUCT(F40:H40, TRANSPOSE(Problem2!$D$3:$D$5))</f>
        <v>4.294227939626305E-4</v>
      </c>
    </row>
    <row r="41" spans="1:11" x14ac:dyDescent="0.45">
      <c r="A41" s="4">
        <v>2</v>
      </c>
      <c r="B41" s="4">
        <v>175</v>
      </c>
      <c r="C41" s="4">
        <v>57</v>
      </c>
      <c r="D41" s="4">
        <v>87</v>
      </c>
      <c r="E41" s="4">
        <v>62064</v>
      </c>
      <c r="F41" s="4">
        <f t="shared" si="0"/>
        <v>-0.47293902726154702</v>
      </c>
      <c r="G41" s="4">
        <f t="shared" si="1"/>
        <v>-0.4469258670412245</v>
      </c>
      <c r="H41" s="4">
        <f t="shared" si="2"/>
        <v>-0.373355023279348</v>
      </c>
      <c r="I41" s="4" cm="1">
        <f t="array" ref="I41">SUMPRODUCT(F41:H41, TRANSPOSE(Problem2!$B$3:$B$5))</f>
        <v>-0.74701830258938762</v>
      </c>
      <c r="J41" s="4" cm="1">
        <f t="array" ref="J41">SUMPRODUCT(F41:H41, TRANSPOSE(Problem2!$C$3:$C$5))</f>
        <v>6.9078103910973854E-2</v>
      </c>
      <c r="K41" s="4" cm="1">
        <f t="array" ref="K41">SUMPRODUCT(F41:H41, TRANSPOSE(Problem2!$D$3:$D$5))</f>
        <v>4.294227939626305E-4</v>
      </c>
    </row>
    <row r="42" spans="1:11" x14ac:dyDescent="0.45">
      <c r="A42" s="4">
        <v>3</v>
      </c>
      <c r="B42" s="4">
        <v>175</v>
      </c>
      <c r="C42" s="4">
        <v>57</v>
      </c>
      <c r="D42" s="4">
        <v>87</v>
      </c>
      <c r="E42" s="4">
        <v>61180</v>
      </c>
      <c r="F42" s="4">
        <f t="shared" si="0"/>
        <v>-0.47293902726154702</v>
      </c>
      <c r="G42" s="4">
        <f t="shared" si="1"/>
        <v>-0.4469258670412245</v>
      </c>
      <c r="H42" s="4">
        <f t="shared" si="2"/>
        <v>-0.373355023279348</v>
      </c>
      <c r="I42" s="4" cm="1">
        <f t="array" ref="I42">SUMPRODUCT(F42:H42, TRANSPOSE(Problem2!$B$3:$B$5))</f>
        <v>-0.74701830258938762</v>
      </c>
      <c r="J42" s="4" cm="1">
        <f t="array" ref="J42">SUMPRODUCT(F42:H42, TRANSPOSE(Problem2!$C$3:$C$5))</f>
        <v>6.9078103910973854E-2</v>
      </c>
      <c r="K42" s="4" cm="1">
        <f t="array" ref="K42">SUMPRODUCT(F42:H42, TRANSPOSE(Problem2!$D$3:$D$5))</f>
        <v>4.294227939626305E-4</v>
      </c>
    </row>
    <row r="43" spans="1:11" x14ac:dyDescent="0.45">
      <c r="A43" s="4">
        <v>2</v>
      </c>
      <c r="B43" s="4">
        <v>175</v>
      </c>
      <c r="C43" s="4">
        <v>57</v>
      </c>
      <c r="D43" s="4">
        <v>87</v>
      </c>
      <c r="E43" s="4">
        <v>59100</v>
      </c>
      <c r="F43" s="4">
        <f t="shared" si="0"/>
        <v>-0.47293902726154702</v>
      </c>
      <c r="G43" s="4">
        <f t="shared" si="1"/>
        <v>-0.4469258670412245</v>
      </c>
      <c r="H43" s="4">
        <f t="shared" si="2"/>
        <v>-0.373355023279348</v>
      </c>
      <c r="I43" s="4" cm="1">
        <f t="array" ref="I43">SUMPRODUCT(F43:H43, TRANSPOSE(Problem2!$B$3:$B$5))</f>
        <v>-0.74701830258938762</v>
      </c>
      <c r="J43" s="4" cm="1">
        <f t="array" ref="J43">SUMPRODUCT(F43:H43, TRANSPOSE(Problem2!$C$3:$C$5))</f>
        <v>6.9078103910973854E-2</v>
      </c>
      <c r="K43" s="4" cm="1">
        <f t="array" ref="K43">SUMPRODUCT(F43:H43, TRANSPOSE(Problem2!$D$3:$D$5))</f>
        <v>4.294227939626305E-4</v>
      </c>
    </row>
    <row r="44" spans="1:11" x14ac:dyDescent="0.45">
      <c r="A44" s="4">
        <v>3</v>
      </c>
      <c r="B44" s="4">
        <v>175</v>
      </c>
      <c r="C44" s="4">
        <v>57</v>
      </c>
      <c r="D44" s="4">
        <v>87</v>
      </c>
      <c r="E44" s="4">
        <v>59620</v>
      </c>
      <c r="F44" s="4">
        <f t="shared" si="0"/>
        <v>-0.47293902726154702</v>
      </c>
      <c r="G44" s="4">
        <f t="shared" si="1"/>
        <v>-0.4469258670412245</v>
      </c>
      <c r="H44" s="4">
        <f t="shared" si="2"/>
        <v>-0.373355023279348</v>
      </c>
      <c r="I44" s="4" cm="1">
        <f t="array" ref="I44">SUMPRODUCT(F44:H44, TRANSPOSE(Problem2!$B$3:$B$5))</f>
        <v>-0.74701830258938762</v>
      </c>
      <c r="J44" s="4" cm="1">
        <f t="array" ref="J44">SUMPRODUCT(F44:H44, TRANSPOSE(Problem2!$C$3:$C$5))</f>
        <v>6.9078103910973854E-2</v>
      </c>
      <c r="K44" s="4" cm="1">
        <f t="array" ref="K44">SUMPRODUCT(F44:H44, TRANSPOSE(Problem2!$D$3:$D$5))</f>
        <v>4.294227939626305E-4</v>
      </c>
    </row>
    <row r="45" spans="1:11" x14ac:dyDescent="0.45">
      <c r="A45" s="4">
        <v>5</v>
      </c>
      <c r="B45" s="4">
        <v>175</v>
      </c>
      <c r="C45" s="4">
        <v>66</v>
      </c>
      <c r="D45" s="4">
        <v>76</v>
      </c>
      <c r="E45" s="4">
        <v>59880</v>
      </c>
      <c r="F45" s="4">
        <f t="shared" si="0"/>
        <v>-0.47293902726154702</v>
      </c>
      <c r="G45" s="4">
        <f t="shared" si="1"/>
        <v>-0.35331826098847757</v>
      </c>
      <c r="H45" s="4">
        <f t="shared" si="2"/>
        <v>-0.44702641609243488</v>
      </c>
      <c r="I45" s="4" cm="1">
        <f t="array" ref="I45">SUMPRODUCT(F45:H45, TRANSPOSE(Problem2!$B$3:$B$5))</f>
        <v>-0.73441393468542726</v>
      </c>
      <c r="J45" s="4" cm="1">
        <f t="array" ref="J45">SUMPRODUCT(F45:H45, TRANSPOSE(Problem2!$C$3:$C$5))</f>
        <v>-1.4734945819241951E-3</v>
      </c>
      <c r="K45" s="4" cm="1">
        <f t="array" ref="K45">SUMPRODUCT(F45:H45, TRANSPOSE(Problem2!$D$3:$D$5))</f>
        <v>-9.4720248953186287E-2</v>
      </c>
    </row>
    <row r="46" spans="1:11" x14ac:dyDescent="0.45">
      <c r="A46" s="4">
        <v>5</v>
      </c>
      <c r="B46" s="4">
        <v>175</v>
      </c>
      <c r="C46" s="4">
        <v>66</v>
      </c>
      <c r="D46" s="4">
        <v>76</v>
      </c>
      <c r="E46" s="4">
        <v>60200</v>
      </c>
      <c r="F46" s="4">
        <f t="shared" si="0"/>
        <v>-0.47293902726154702</v>
      </c>
      <c r="G46" s="4">
        <f t="shared" si="1"/>
        <v>-0.35331826098847757</v>
      </c>
      <c r="H46" s="4">
        <f t="shared" si="2"/>
        <v>-0.44702641609243488</v>
      </c>
      <c r="I46" s="4" cm="1">
        <f t="array" ref="I46">SUMPRODUCT(F46:H46, TRANSPOSE(Problem2!$B$3:$B$5))</f>
        <v>-0.73441393468542726</v>
      </c>
      <c r="J46" s="4" cm="1">
        <f t="array" ref="J46">SUMPRODUCT(F46:H46, TRANSPOSE(Problem2!$C$3:$C$5))</f>
        <v>-1.4734945819241951E-3</v>
      </c>
      <c r="K46" s="4" cm="1">
        <f t="array" ref="K46">SUMPRODUCT(F46:H46, TRANSPOSE(Problem2!$D$3:$D$5))</f>
        <v>-9.4720248953186287E-2</v>
      </c>
    </row>
    <row r="47" spans="1:11" x14ac:dyDescent="0.45">
      <c r="A47" s="4">
        <v>7</v>
      </c>
      <c r="B47" s="4">
        <v>175</v>
      </c>
      <c r="C47" s="4">
        <v>57</v>
      </c>
      <c r="D47" s="4">
        <v>76</v>
      </c>
      <c r="E47" s="4">
        <v>60140</v>
      </c>
      <c r="F47" s="4">
        <f t="shared" si="0"/>
        <v>-0.47293902726154702</v>
      </c>
      <c r="G47" s="4">
        <f t="shared" si="1"/>
        <v>-0.4469258670412245</v>
      </c>
      <c r="H47" s="4">
        <f t="shared" si="2"/>
        <v>-0.44702641609243488</v>
      </c>
      <c r="I47" s="4" cm="1">
        <f t="array" ref="I47">SUMPRODUCT(F47:H47, TRANSPOSE(Problem2!$B$3:$B$5))</f>
        <v>-0.78911288402910773</v>
      </c>
      <c r="J47" s="4" cm="1">
        <f t="array" ref="J47">SUMPRODUCT(F47:H47, TRANSPOSE(Problem2!$C$3:$C$5))</f>
        <v>1.2170562861112122E-2</v>
      </c>
      <c r="K47" s="4" cm="1">
        <f t="array" ref="K47">SUMPRODUCT(F47:H47, TRANSPOSE(Problem2!$D$3:$D$5))</f>
        <v>-1.9992360965217865E-2</v>
      </c>
    </row>
    <row r="48" spans="1:11" x14ac:dyDescent="0.45">
      <c r="A48" s="4">
        <v>7</v>
      </c>
      <c r="B48" s="4">
        <v>175</v>
      </c>
      <c r="C48" s="4">
        <v>57</v>
      </c>
      <c r="D48" s="4">
        <v>76</v>
      </c>
      <c r="E48" s="4">
        <v>61700</v>
      </c>
      <c r="F48" s="4">
        <f t="shared" si="0"/>
        <v>-0.47293902726154702</v>
      </c>
      <c r="G48" s="4">
        <f t="shared" si="1"/>
        <v>-0.4469258670412245</v>
      </c>
      <c r="H48" s="4">
        <f t="shared" si="2"/>
        <v>-0.44702641609243488</v>
      </c>
      <c r="I48" s="4" cm="1">
        <f t="array" ref="I48">SUMPRODUCT(F48:H48, TRANSPOSE(Problem2!$B$3:$B$5))</f>
        <v>-0.78911288402910773</v>
      </c>
      <c r="J48" s="4" cm="1">
        <f t="array" ref="J48">SUMPRODUCT(F48:H48, TRANSPOSE(Problem2!$C$3:$C$5))</f>
        <v>1.2170562861112122E-2</v>
      </c>
      <c r="K48" s="4" cm="1">
        <f t="array" ref="K48">SUMPRODUCT(F48:H48, TRANSPOSE(Problem2!$D$3:$D$5))</f>
        <v>-1.9992360965217865E-2</v>
      </c>
    </row>
    <row r="49" spans="1:11" x14ac:dyDescent="0.45">
      <c r="A49" s="4">
        <v>5</v>
      </c>
      <c r="B49" s="4">
        <v>175</v>
      </c>
      <c r="C49" s="4">
        <v>66</v>
      </c>
      <c r="D49" s="4">
        <v>66</v>
      </c>
      <c r="E49" s="4">
        <v>60000</v>
      </c>
      <c r="F49" s="4">
        <f t="shared" si="0"/>
        <v>-0.47293902726154702</v>
      </c>
      <c r="G49" s="4">
        <f t="shared" si="1"/>
        <v>-0.35331826098847757</v>
      </c>
      <c r="H49" s="4">
        <f t="shared" si="2"/>
        <v>-0.51400040955887749</v>
      </c>
      <c r="I49" s="4" cm="1">
        <f t="array" ref="I49">SUMPRODUCT(F49:H49, TRANSPOSE(Problem2!$B$3:$B$5))</f>
        <v>-0.77268173599426371</v>
      </c>
      <c r="J49" s="4" cm="1">
        <f t="array" ref="J49">SUMPRODUCT(F49:H49, TRANSPOSE(Problem2!$C$3:$C$5))</f>
        <v>-5.3207622809071264E-2</v>
      </c>
      <c r="K49" s="4" cm="1">
        <f t="array" ref="K49">SUMPRODUCT(F49:H49, TRANSPOSE(Problem2!$D$3:$D$5))</f>
        <v>-0.11328550691607764</v>
      </c>
    </row>
    <row r="50" spans="1:11" x14ac:dyDescent="0.45">
      <c r="A50" s="4">
        <v>7</v>
      </c>
      <c r="B50" s="4">
        <v>152</v>
      </c>
      <c r="C50" s="4">
        <v>50</v>
      </c>
      <c r="D50" s="4">
        <v>87</v>
      </c>
      <c r="E50" s="4">
        <v>60920</v>
      </c>
      <c r="F50" s="4">
        <f t="shared" si="0"/>
        <v>-0.6504351405128973</v>
      </c>
      <c r="G50" s="4">
        <f t="shared" si="1"/>
        <v>-0.51973178286002764</v>
      </c>
      <c r="H50" s="4">
        <f t="shared" si="2"/>
        <v>-0.373355023279348</v>
      </c>
      <c r="I50" s="4" cm="1">
        <f t="array" ref="I50">SUMPRODUCT(F50:H50, TRANSPOSE(Problem2!$B$3:$B$5))</f>
        <v>-0.89184424261389839</v>
      </c>
      <c r="J50" s="4" cm="1">
        <f t="array" ref="J50">SUMPRODUCT(F50:H50, TRANSPOSE(Problem2!$C$3:$C$5))</f>
        <v>0.18940422360792886</v>
      </c>
      <c r="K50" s="4" cm="1">
        <f t="array" ref="K50">SUMPRODUCT(F50:H50, TRANSPOSE(Problem2!$D$3:$D$5))</f>
        <v>-3.6348958459695602E-2</v>
      </c>
    </row>
    <row r="51" spans="1:11" x14ac:dyDescent="0.45">
      <c r="A51" s="4">
        <v>7</v>
      </c>
      <c r="B51" s="4">
        <v>152</v>
      </c>
      <c r="C51" s="4">
        <v>50</v>
      </c>
      <c r="D51" s="4">
        <v>76</v>
      </c>
      <c r="E51" s="4">
        <v>59100</v>
      </c>
      <c r="F51" s="4">
        <f t="shared" si="0"/>
        <v>-0.6504351405128973</v>
      </c>
      <c r="G51" s="4">
        <f t="shared" si="1"/>
        <v>-0.51973178286002764</v>
      </c>
      <c r="H51" s="4">
        <f t="shared" si="2"/>
        <v>-0.44702641609243488</v>
      </c>
      <c r="I51" s="4" cm="1">
        <f t="array" ref="I51">SUMPRODUCT(F51:H51, TRANSPOSE(Problem2!$B$3:$B$5))</f>
        <v>-0.93393882405361839</v>
      </c>
      <c r="J51" s="4" cm="1">
        <f t="array" ref="J51">SUMPRODUCT(F51:H51, TRANSPOSE(Problem2!$C$3:$C$5))</f>
        <v>0.13249668255806712</v>
      </c>
      <c r="K51" s="4" cm="1">
        <f t="array" ref="K51">SUMPRODUCT(F51:H51, TRANSPOSE(Problem2!$D$3:$D$5))</f>
        <v>-5.6770742218876097E-2</v>
      </c>
    </row>
    <row r="52" spans="1:11" x14ac:dyDescent="0.45">
      <c r="A52" s="4">
        <v>3</v>
      </c>
      <c r="B52" s="4">
        <v>152</v>
      </c>
      <c r="C52" s="4">
        <v>50</v>
      </c>
      <c r="D52" s="4">
        <v>76</v>
      </c>
      <c r="E52" s="4">
        <v>61700</v>
      </c>
      <c r="F52" s="4">
        <f t="shared" si="0"/>
        <v>-0.6504351405128973</v>
      </c>
      <c r="G52" s="4">
        <f t="shared" si="1"/>
        <v>-0.51973178286002764</v>
      </c>
      <c r="H52" s="4">
        <f t="shared" si="2"/>
        <v>-0.44702641609243488</v>
      </c>
      <c r="I52" s="4" cm="1">
        <f t="array" ref="I52">SUMPRODUCT(F52:H52, TRANSPOSE(Problem2!$B$3:$B$5))</f>
        <v>-0.93393882405361839</v>
      </c>
      <c r="J52" s="4" cm="1">
        <f t="array" ref="J52">SUMPRODUCT(F52:H52, TRANSPOSE(Problem2!$C$3:$C$5))</f>
        <v>0.13249668255806712</v>
      </c>
      <c r="K52" s="4" cm="1">
        <f t="array" ref="K52">SUMPRODUCT(F52:H52, TRANSPOSE(Problem2!$D$3:$D$5))</f>
        <v>-5.6770742218876097E-2</v>
      </c>
    </row>
    <row r="53" spans="1:11" x14ac:dyDescent="0.45">
      <c r="A53" s="4">
        <v>2</v>
      </c>
      <c r="B53" s="4">
        <v>152</v>
      </c>
      <c r="C53" s="4">
        <v>50</v>
      </c>
      <c r="D53" s="4">
        <v>76</v>
      </c>
      <c r="E53" s="4">
        <v>59880</v>
      </c>
      <c r="F53" s="4">
        <f t="shared" si="0"/>
        <v>-0.6504351405128973</v>
      </c>
      <c r="G53" s="4">
        <f t="shared" si="1"/>
        <v>-0.51973178286002764</v>
      </c>
      <c r="H53" s="4">
        <f t="shared" si="2"/>
        <v>-0.44702641609243488</v>
      </c>
      <c r="I53" s="4" cm="1">
        <f t="array" ref="I53">SUMPRODUCT(F53:H53, TRANSPOSE(Problem2!$B$3:$B$5))</f>
        <v>-0.93393882405361839</v>
      </c>
      <c r="J53" s="4" cm="1">
        <f t="array" ref="J53">SUMPRODUCT(F53:H53, TRANSPOSE(Problem2!$C$3:$C$5))</f>
        <v>0.13249668255806712</v>
      </c>
      <c r="K53" s="4" cm="1">
        <f t="array" ref="K53">SUMPRODUCT(F53:H53, TRANSPOSE(Problem2!$D$3:$D$5))</f>
        <v>-5.6770742218876097E-2</v>
      </c>
    </row>
    <row r="54" spans="1:11" x14ac:dyDescent="0.45">
      <c r="A54" s="4">
        <v>3</v>
      </c>
      <c r="B54" s="4">
        <v>152</v>
      </c>
      <c r="C54" s="4">
        <v>50</v>
      </c>
      <c r="D54" s="4">
        <v>76</v>
      </c>
      <c r="E54" s="4">
        <v>61700</v>
      </c>
      <c r="F54" s="4">
        <f t="shared" si="0"/>
        <v>-0.6504351405128973</v>
      </c>
      <c r="G54" s="4">
        <f t="shared" si="1"/>
        <v>-0.51973178286002764</v>
      </c>
      <c r="H54" s="4">
        <f t="shared" si="2"/>
        <v>-0.44702641609243488</v>
      </c>
      <c r="I54" s="4" cm="1">
        <f t="array" ref="I54">SUMPRODUCT(F54:H54, TRANSPOSE(Problem2!$B$3:$B$5))</f>
        <v>-0.93393882405361839</v>
      </c>
      <c r="J54" s="4" cm="1">
        <f t="array" ref="J54">SUMPRODUCT(F54:H54, TRANSPOSE(Problem2!$C$3:$C$5))</f>
        <v>0.13249668255806712</v>
      </c>
      <c r="K54" s="4" cm="1">
        <f t="array" ref="K54">SUMPRODUCT(F54:H54, TRANSPOSE(Problem2!$D$3:$D$5))</f>
        <v>-5.6770742218876097E-2</v>
      </c>
    </row>
    <row r="55" spans="1:11" x14ac:dyDescent="0.45">
      <c r="A55" s="4">
        <v>5</v>
      </c>
      <c r="B55" s="4">
        <v>152</v>
      </c>
      <c r="C55" s="4">
        <v>50</v>
      </c>
      <c r="D55" s="4">
        <v>66</v>
      </c>
      <c r="E55" s="4">
        <v>59360</v>
      </c>
      <c r="F55" s="4">
        <f t="shared" si="0"/>
        <v>-0.6504351405128973</v>
      </c>
      <c r="G55" s="4">
        <f t="shared" si="1"/>
        <v>-0.51973178286002764</v>
      </c>
      <c r="H55" s="4">
        <f t="shared" si="2"/>
        <v>-0.51400040955887749</v>
      </c>
      <c r="I55" s="4" cm="1">
        <f t="array" ref="I55">SUMPRODUCT(F55:H55, TRANSPOSE(Problem2!$B$3:$B$5))</f>
        <v>-0.97220662536245483</v>
      </c>
      <c r="J55" s="4" cm="1">
        <f t="array" ref="J55">SUMPRODUCT(F55:H55, TRANSPOSE(Problem2!$C$3:$C$5))</f>
        <v>8.0762554330920056E-2</v>
      </c>
      <c r="K55" s="4" cm="1">
        <f t="array" ref="K55">SUMPRODUCT(F55:H55, TRANSPOSE(Problem2!$D$3:$D$5))</f>
        <v>-7.5336000181767449E-2</v>
      </c>
    </row>
    <row r="56" spans="1:11" x14ac:dyDescent="0.45">
      <c r="A56" s="4">
        <v>5</v>
      </c>
      <c r="B56" s="4">
        <v>152</v>
      </c>
      <c r="C56" s="4">
        <v>43</v>
      </c>
      <c r="D56" s="4">
        <v>66</v>
      </c>
      <c r="E56" s="4">
        <v>60660</v>
      </c>
      <c r="F56" s="4">
        <f t="shared" si="0"/>
        <v>-0.6504351405128973</v>
      </c>
      <c r="G56" s="4">
        <f t="shared" si="1"/>
        <v>-0.59253769867883077</v>
      </c>
      <c r="H56" s="4">
        <f t="shared" si="2"/>
        <v>-0.51400040955887749</v>
      </c>
      <c r="I56" s="4" cm="1">
        <f t="array" ref="I56">SUMPRODUCT(F56:H56, TRANSPOSE(Problem2!$B$3:$B$5))</f>
        <v>-1.0147502526297616</v>
      </c>
      <c r="J56" s="4" cm="1">
        <f t="array" ref="J56">SUMPRODUCT(F56:H56, TRANSPOSE(Problem2!$C$3:$C$5))</f>
        <v>9.1374599008837154E-2</v>
      </c>
      <c r="K56" s="4" cm="1">
        <f t="array" ref="K56">SUMPRODUCT(F56:H56, TRANSPOSE(Problem2!$D$3:$D$5))</f>
        <v>-1.7214309524458682E-2</v>
      </c>
    </row>
    <row r="57" spans="1:11" x14ac:dyDescent="0.45">
      <c r="A57" s="4">
        <v>2</v>
      </c>
      <c r="B57" s="4">
        <v>152</v>
      </c>
      <c r="C57" s="4">
        <v>43</v>
      </c>
      <c r="D57" s="4">
        <v>66</v>
      </c>
      <c r="E57" s="4">
        <v>59984</v>
      </c>
      <c r="F57" s="4">
        <f t="shared" si="0"/>
        <v>-0.6504351405128973</v>
      </c>
      <c r="G57" s="4">
        <f t="shared" si="1"/>
        <v>-0.59253769867883077</v>
      </c>
      <c r="H57" s="4">
        <f t="shared" si="2"/>
        <v>-0.51400040955887749</v>
      </c>
      <c r="I57" s="4" cm="1">
        <f t="array" ref="I57">SUMPRODUCT(F57:H57, TRANSPOSE(Problem2!$B$3:$B$5))</f>
        <v>-1.0147502526297616</v>
      </c>
      <c r="J57" s="4" cm="1">
        <f t="array" ref="J57">SUMPRODUCT(F57:H57, TRANSPOSE(Problem2!$C$3:$C$5))</f>
        <v>9.1374599008837154E-2</v>
      </c>
      <c r="K57" s="4" cm="1">
        <f t="array" ref="K57">SUMPRODUCT(F57:H57, TRANSPOSE(Problem2!$D$3:$D$5))</f>
        <v>-1.7214309524458682E-2</v>
      </c>
    </row>
    <row r="58" spans="1:11" x14ac:dyDescent="0.45">
      <c r="A58" s="4">
        <v>2</v>
      </c>
      <c r="B58" s="4">
        <v>152</v>
      </c>
      <c r="C58" s="4">
        <v>43</v>
      </c>
      <c r="D58" s="4">
        <v>66</v>
      </c>
      <c r="E58" s="4">
        <v>60660</v>
      </c>
      <c r="F58" s="4">
        <f t="shared" si="0"/>
        <v>-0.6504351405128973</v>
      </c>
      <c r="G58" s="4">
        <f t="shared" si="1"/>
        <v>-0.59253769867883077</v>
      </c>
      <c r="H58" s="4">
        <f t="shared" si="2"/>
        <v>-0.51400040955887749</v>
      </c>
      <c r="I58" s="4" cm="1">
        <f t="array" ref="I58">SUMPRODUCT(F58:H58, TRANSPOSE(Problem2!$B$3:$B$5))</f>
        <v>-1.0147502526297616</v>
      </c>
      <c r="J58" s="4" cm="1">
        <f t="array" ref="J58">SUMPRODUCT(F58:H58, TRANSPOSE(Problem2!$C$3:$C$5))</f>
        <v>9.1374599008837154E-2</v>
      </c>
      <c r="K58" s="4" cm="1">
        <f t="array" ref="K58">SUMPRODUCT(F58:H58, TRANSPOSE(Problem2!$D$3:$D$5))</f>
        <v>-1.7214309524458682E-2</v>
      </c>
    </row>
    <row r="59" spans="1:11" x14ac:dyDescent="0.45">
      <c r="A59" s="4">
        <v>3</v>
      </c>
      <c r="B59" s="4">
        <v>152</v>
      </c>
      <c r="C59" s="4">
        <v>43</v>
      </c>
      <c r="D59" s="4">
        <v>66</v>
      </c>
      <c r="E59" s="4">
        <v>60920</v>
      </c>
      <c r="F59" s="4">
        <f t="shared" si="0"/>
        <v>-0.6504351405128973</v>
      </c>
      <c r="G59" s="4">
        <f t="shared" si="1"/>
        <v>-0.59253769867883077</v>
      </c>
      <c r="H59" s="4">
        <f t="shared" si="2"/>
        <v>-0.51400040955887749</v>
      </c>
      <c r="I59" s="4" cm="1">
        <f t="array" ref="I59">SUMPRODUCT(F59:H59, TRANSPOSE(Problem2!$B$3:$B$5))</f>
        <v>-1.0147502526297616</v>
      </c>
      <c r="J59" s="4" cm="1">
        <f t="array" ref="J59">SUMPRODUCT(F59:H59, TRANSPOSE(Problem2!$C$3:$C$5))</f>
        <v>9.1374599008837154E-2</v>
      </c>
      <c r="K59" s="4" cm="1">
        <f t="array" ref="K59">SUMPRODUCT(F59:H59, TRANSPOSE(Problem2!$D$3:$D$5))</f>
        <v>-1.7214309524458682E-2</v>
      </c>
    </row>
    <row r="60" spans="1:11" x14ac:dyDescent="0.45">
      <c r="A60" s="4">
        <v>3</v>
      </c>
      <c r="B60" s="4">
        <v>152</v>
      </c>
      <c r="C60" s="4">
        <v>43</v>
      </c>
      <c r="D60" s="4">
        <v>66</v>
      </c>
      <c r="E60" s="4">
        <v>60920</v>
      </c>
      <c r="F60" s="4">
        <f t="shared" si="0"/>
        <v>-0.6504351405128973</v>
      </c>
      <c r="G60" s="4">
        <f t="shared" si="1"/>
        <v>-0.59253769867883077</v>
      </c>
      <c r="H60" s="4">
        <f t="shared" si="2"/>
        <v>-0.51400040955887749</v>
      </c>
      <c r="I60" s="4" cm="1">
        <f t="array" ref="I60">SUMPRODUCT(F60:H60, TRANSPOSE(Problem2!$B$3:$B$5))</f>
        <v>-1.0147502526297616</v>
      </c>
      <c r="J60" s="4" cm="1">
        <f t="array" ref="J60">SUMPRODUCT(F60:H60, TRANSPOSE(Problem2!$C$3:$C$5))</f>
        <v>9.1374599008837154E-2</v>
      </c>
      <c r="K60" s="4" cm="1">
        <f t="array" ref="K60">SUMPRODUCT(F60:H60, TRANSPOSE(Problem2!$D$3:$D$5))</f>
        <v>-1.7214309524458682E-2</v>
      </c>
    </row>
    <row r="61" spans="1:11" x14ac:dyDescent="0.45">
      <c r="A61" s="4">
        <v>2</v>
      </c>
      <c r="B61" s="4">
        <v>152</v>
      </c>
      <c r="C61" s="4">
        <v>43</v>
      </c>
      <c r="D61" s="4">
        <v>66</v>
      </c>
      <c r="E61" s="4">
        <v>60920</v>
      </c>
      <c r="F61" s="4">
        <f t="shared" si="0"/>
        <v>-0.6504351405128973</v>
      </c>
      <c r="G61" s="4">
        <f t="shared" si="1"/>
        <v>-0.59253769867883077</v>
      </c>
      <c r="H61" s="4">
        <f t="shared" si="2"/>
        <v>-0.51400040955887749</v>
      </c>
      <c r="I61" s="4" cm="1">
        <f t="array" ref="I61">SUMPRODUCT(F61:H61, TRANSPOSE(Problem2!$B$3:$B$5))</f>
        <v>-1.0147502526297616</v>
      </c>
      <c r="J61" s="4" cm="1">
        <f t="array" ref="J61">SUMPRODUCT(F61:H61, TRANSPOSE(Problem2!$C$3:$C$5))</f>
        <v>9.1374599008837154E-2</v>
      </c>
      <c r="K61" s="4" cm="1">
        <f t="array" ref="K61">SUMPRODUCT(F61:H61, TRANSPOSE(Problem2!$D$3:$D$5))</f>
        <v>-1.7214309524458682E-2</v>
      </c>
    </row>
    <row r="62" spans="1:11" x14ac:dyDescent="0.45">
      <c r="A62" s="4">
        <v>3</v>
      </c>
      <c r="B62" s="4">
        <v>152</v>
      </c>
      <c r="C62" s="4">
        <v>43</v>
      </c>
      <c r="D62" s="4">
        <v>66</v>
      </c>
      <c r="E62" s="4">
        <v>60660</v>
      </c>
      <c r="F62" s="4">
        <f t="shared" si="0"/>
        <v>-0.6504351405128973</v>
      </c>
      <c r="G62" s="4">
        <f t="shared" si="1"/>
        <v>-0.59253769867883077</v>
      </c>
      <c r="H62" s="4">
        <f t="shared" si="2"/>
        <v>-0.51400040955887749</v>
      </c>
      <c r="I62" s="4" cm="1">
        <f t="array" ref="I62">SUMPRODUCT(F62:H62, TRANSPOSE(Problem2!$B$3:$B$5))</f>
        <v>-1.0147502526297616</v>
      </c>
      <c r="J62" s="4" cm="1">
        <f t="array" ref="J62">SUMPRODUCT(F62:H62, TRANSPOSE(Problem2!$C$3:$C$5))</f>
        <v>9.1374599008837154E-2</v>
      </c>
      <c r="K62" s="4" cm="1">
        <f t="array" ref="K62">SUMPRODUCT(F62:H62, TRANSPOSE(Problem2!$D$3:$D$5))</f>
        <v>-1.7214309524458682E-2</v>
      </c>
    </row>
    <row r="63" spans="1:11" x14ac:dyDescent="0.45">
      <c r="A63" s="4">
        <v>3</v>
      </c>
      <c r="B63" s="4">
        <v>152</v>
      </c>
      <c r="C63" s="4">
        <v>43</v>
      </c>
      <c r="D63" s="4">
        <v>66</v>
      </c>
      <c r="E63" s="4">
        <v>60660</v>
      </c>
      <c r="F63" s="4">
        <f t="shared" si="0"/>
        <v>-0.6504351405128973</v>
      </c>
      <c r="G63" s="4">
        <f t="shared" si="1"/>
        <v>-0.59253769867883077</v>
      </c>
      <c r="H63" s="4">
        <f t="shared" si="2"/>
        <v>-0.51400040955887749</v>
      </c>
      <c r="I63" s="4" cm="1">
        <f t="array" ref="I63">SUMPRODUCT(F63:H63, TRANSPOSE(Problem2!$B$3:$B$5))</f>
        <v>-1.0147502526297616</v>
      </c>
      <c r="J63" s="4" cm="1">
        <f t="array" ref="J63">SUMPRODUCT(F63:H63, TRANSPOSE(Problem2!$C$3:$C$5))</f>
        <v>9.1374599008837154E-2</v>
      </c>
      <c r="K63" s="4" cm="1">
        <f t="array" ref="K63">SUMPRODUCT(F63:H63, TRANSPOSE(Problem2!$D$3:$D$5))</f>
        <v>-1.7214309524458682E-2</v>
      </c>
    </row>
    <row r="64" spans="1:11" x14ac:dyDescent="0.45">
      <c r="A64" s="4">
        <v>7</v>
      </c>
      <c r="B64" s="4">
        <v>152</v>
      </c>
      <c r="C64" s="4">
        <v>43</v>
      </c>
      <c r="D64" s="4">
        <v>66</v>
      </c>
      <c r="E64" s="4">
        <v>58320</v>
      </c>
      <c r="F64" s="4">
        <f t="shared" si="0"/>
        <v>-0.6504351405128973</v>
      </c>
      <c r="G64" s="4">
        <f t="shared" si="1"/>
        <v>-0.59253769867883077</v>
      </c>
      <c r="H64" s="4">
        <f t="shared" si="2"/>
        <v>-0.51400040955887749</v>
      </c>
      <c r="I64" s="4" cm="1">
        <f t="array" ref="I64">SUMPRODUCT(F64:H64, TRANSPOSE(Problem2!$B$3:$B$5))</f>
        <v>-1.0147502526297616</v>
      </c>
      <c r="J64" s="4" cm="1">
        <f t="array" ref="J64">SUMPRODUCT(F64:H64, TRANSPOSE(Problem2!$C$3:$C$5))</f>
        <v>9.1374599008837154E-2</v>
      </c>
      <c r="K64" s="4" cm="1">
        <f t="array" ref="K64">SUMPRODUCT(F64:H64, TRANSPOSE(Problem2!$D$3:$D$5))</f>
        <v>-1.7214309524458682E-2</v>
      </c>
    </row>
    <row r="65" spans="1:11" x14ac:dyDescent="0.45">
      <c r="A65" s="4">
        <v>5</v>
      </c>
      <c r="B65" s="4">
        <v>152</v>
      </c>
      <c r="C65" s="4">
        <v>43</v>
      </c>
      <c r="D65" s="4">
        <v>66</v>
      </c>
      <c r="E65" s="4">
        <v>59360</v>
      </c>
      <c r="F65" s="4">
        <f t="shared" si="0"/>
        <v>-0.6504351405128973</v>
      </c>
      <c r="G65" s="4">
        <f t="shared" si="1"/>
        <v>-0.59253769867883077</v>
      </c>
      <c r="H65" s="4">
        <f t="shared" si="2"/>
        <v>-0.51400040955887749</v>
      </c>
      <c r="I65" s="4" cm="1">
        <f t="array" ref="I65">SUMPRODUCT(F65:H65, TRANSPOSE(Problem2!$B$3:$B$5))</f>
        <v>-1.0147502526297616</v>
      </c>
      <c r="J65" s="4" cm="1">
        <f t="array" ref="J65">SUMPRODUCT(F65:H65, TRANSPOSE(Problem2!$C$3:$C$5))</f>
        <v>9.1374599008837154E-2</v>
      </c>
      <c r="K65" s="4" cm="1">
        <f t="array" ref="K65">SUMPRODUCT(F65:H65, TRANSPOSE(Problem2!$D$3:$D$5))</f>
        <v>-1.7214309524458682E-2</v>
      </c>
    </row>
    <row r="66" spans="1:11" x14ac:dyDescent="0.45">
      <c r="A66" s="4">
        <v>2</v>
      </c>
      <c r="B66" s="4">
        <v>152</v>
      </c>
      <c r="C66" s="4">
        <v>43</v>
      </c>
      <c r="D66" s="4">
        <v>66</v>
      </c>
      <c r="E66" s="4">
        <v>60920</v>
      </c>
      <c r="F66" s="4">
        <f t="shared" si="0"/>
        <v>-0.6504351405128973</v>
      </c>
      <c r="G66" s="4">
        <f t="shared" si="1"/>
        <v>-0.59253769867883077</v>
      </c>
      <c r="H66" s="4">
        <f t="shared" si="2"/>
        <v>-0.51400040955887749</v>
      </c>
      <c r="I66" s="4" cm="1">
        <f t="array" ref="I66">SUMPRODUCT(F66:H66, TRANSPOSE(Problem2!$B$3:$B$5))</f>
        <v>-1.0147502526297616</v>
      </c>
      <c r="J66" s="4" cm="1">
        <f t="array" ref="J66">SUMPRODUCT(F66:H66, TRANSPOSE(Problem2!$C$3:$C$5))</f>
        <v>9.1374599008837154E-2</v>
      </c>
      <c r="K66" s="4" cm="1">
        <f t="array" ref="K66">SUMPRODUCT(F66:H66, TRANSPOSE(Problem2!$D$3:$D$5))</f>
        <v>-1.7214309524458682E-2</v>
      </c>
    </row>
    <row r="67" spans="1:11" x14ac:dyDescent="0.45">
      <c r="A67" s="4">
        <v>3</v>
      </c>
      <c r="B67" s="4">
        <v>152</v>
      </c>
      <c r="C67" s="4">
        <v>43</v>
      </c>
      <c r="D67" s="4">
        <v>66</v>
      </c>
      <c r="E67" s="4">
        <v>60920</v>
      </c>
      <c r="F67" s="4">
        <f t="shared" si="0"/>
        <v>-0.6504351405128973</v>
      </c>
      <c r="G67" s="4">
        <f t="shared" si="1"/>
        <v>-0.59253769867883077</v>
      </c>
      <c r="H67" s="4">
        <f t="shared" si="2"/>
        <v>-0.51400040955887749</v>
      </c>
      <c r="I67" s="4" cm="1">
        <f t="array" ref="I67">SUMPRODUCT(F67:H67, TRANSPOSE(Problem2!$B$3:$B$5))</f>
        <v>-1.0147502526297616</v>
      </c>
      <c r="J67" s="4" cm="1">
        <f t="array" ref="J67">SUMPRODUCT(F67:H67, TRANSPOSE(Problem2!$C$3:$C$5))</f>
        <v>9.1374599008837154E-2</v>
      </c>
      <c r="K67" s="4" cm="1">
        <f t="array" ref="K67">SUMPRODUCT(F67:H67, TRANSPOSE(Problem2!$D$3:$D$5))</f>
        <v>-1.7214309524458682E-2</v>
      </c>
    </row>
    <row r="68" spans="1:11" x14ac:dyDescent="0.45">
      <c r="A68" s="4">
        <v>4</v>
      </c>
      <c r="B68" s="4">
        <v>152</v>
      </c>
      <c r="C68" s="4">
        <v>43</v>
      </c>
      <c r="D68" s="4">
        <v>66</v>
      </c>
      <c r="E68" s="4">
        <v>60660</v>
      </c>
      <c r="F68" s="4">
        <f t="shared" ref="F68:F69" si="6">STANDARDIZE(B68, $M$3, $M$6)</f>
        <v>-0.6504351405128973</v>
      </c>
      <c r="G68" s="4">
        <f t="shared" ref="G68:G69" si="7">STANDARDIZE(C68,$N$3,$N$6)</f>
        <v>-0.59253769867883077</v>
      </c>
      <c r="H68" s="4">
        <f t="shared" ref="H68:H69" si="8">STANDARDIZE(D68,$O$3,$O$6)</f>
        <v>-0.51400040955887749</v>
      </c>
      <c r="I68" s="4" cm="1">
        <f t="array" ref="I68">SUMPRODUCT(F68:H68, TRANSPOSE(Problem2!$B$3:$B$5))</f>
        <v>-1.0147502526297616</v>
      </c>
      <c r="J68" s="4" cm="1">
        <f t="array" ref="J68">SUMPRODUCT(F68:H68, TRANSPOSE(Problem2!$C$3:$C$5))</f>
        <v>9.1374599008837154E-2</v>
      </c>
      <c r="K68" s="4" cm="1">
        <f t="array" ref="K68">SUMPRODUCT(F68:H68, TRANSPOSE(Problem2!$D$3:$D$5))</f>
        <v>-1.7214309524458682E-2</v>
      </c>
    </row>
    <row r="69" spans="1:11" x14ac:dyDescent="0.45">
      <c r="A69" s="4">
        <v>7</v>
      </c>
      <c r="B69" s="4">
        <v>152</v>
      </c>
      <c r="C69" s="4">
        <v>43</v>
      </c>
      <c r="D69" s="4">
        <v>57</v>
      </c>
      <c r="E69" s="4">
        <v>59880</v>
      </c>
      <c r="F69" s="4">
        <f t="shared" si="6"/>
        <v>-0.6504351405128973</v>
      </c>
      <c r="G69" s="4">
        <f t="shared" si="7"/>
        <v>-0.59253769867883077</v>
      </c>
      <c r="H69" s="4">
        <f t="shared" si="8"/>
        <v>-0.57427700367867585</v>
      </c>
      <c r="I69" s="4" cm="1">
        <f t="array" ref="I69">SUMPRODUCT(F69:H69, TRANSPOSE(Problem2!$B$3:$B$5))</f>
        <v>-1.0491912738077143</v>
      </c>
      <c r="J69" s="4" cm="1">
        <f t="array" ref="J69">SUMPRODUCT(F69:H69, TRANSPOSE(Problem2!$C$3:$C$5))</f>
        <v>4.4813883604404803E-2</v>
      </c>
      <c r="K69" s="4" cm="1">
        <f t="array" ref="K69">SUMPRODUCT(F69:H69, TRANSPOSE(Problem2!$D$3:$D$5))</f>
        <v>-3.3923041691060918E-2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00C1-D5BD-4F43-8AE4-7DFEC52F9BF1}">
  <dimension ref="A1:G16"/>
  <sheetViews>
    <sheetView workbookViewId="0">
      <selection activeCell="G9" sqref="G9"/>
    </sheetView>
  </sheetViews>
  <sheetFormatPr defaultRowHeight="14.25" x14ac:dyDescent="0.45"/>
  <cols>
    <col min="1" max="1" width="10.796875" customWidth="1"/>
    <col min="2" max="2" width="13.59765625" customWidth="1"/>
    <col min="3" max="3" width="14.796875" customWidth="1"/>
  </cols>
  <sheetData>
    <row r="1" spans="1:7" x14ac:dyDescent="0.45">
      <c r="A1" s="1" t="s">
        <v>13</v>
      </c>
    </row>
    <row r="3" spans="1:7" s="6" customFormat="1" x14ac:dyDescent="0.45">
      <c r="A3" s="6" t="s">
        <v>36</v>
      </c>
    </row>
    <row r="4" spans="1:7" x14ac:dyDescent="0.45">
      <c r="B4" s="6" t="s">
        <v>39</v>
      </c>
      <c r="C4" s="6" t="s">
        <v>38</v>
      </c>
    </row>
    <row r="5" spans="1:7" x14ac:dyDescent="0.45">
      <c r="A5" s="6" t="s">
        <v>14</v>
      </c>
      <c r="B5">
        <f>SQRT(Problem4!F3^2 + Problem4!G3^2 + Problem4!H3^2)</f>
        <v>9.1791067500303072</v>
      </c>
      <c r="C5">
        <f>SQRT(Problem4!I3^2+Problem4!J3^2+Problem4!K3^2)</f>
        <v>9.1791088513774319</v>
      </c>
    </row>
    <row r="6" spans="1:7" x14ac:dyDescent="0.45">
      <c r="A6" s="6" t="s">
        <v>15</v>
      </c>
      <c r="B6" s="4">
        <f>SQRT(Problem4!F4^2 + Problem4!G4^2 + Problem4!H4^2)</f>
        <v>3.7531304022195422</v>
      </c>
      <c r="C6" s="4">
        <f>SQRT(Problem4!I4^2+Problem4!J4^2+Problem4!K4^2)</f>
        <v>3.7531312737257969</v>
      </c>
    </row>
    <row r="8" spans="1:7" x14ac:dyDescent="0.45">
      <c r="A8" s="6" t="s">
        <v>37</v>
      </c>
    </row>
    <row r="9" spans="1:7" x14ac:dyDescent="0.45">
      <c r="B9" s="6" t="s">
        <v>39</v>
      </c>
      <c r="C9" s="6" t="s">
        <v>38</v>
      </c>
      <c r="E9" s="6"/>
      <c r="F9" s="6"/>
      <c r="G9" s="6"/>
    </row>
    <row r="10" spans="1:7" x14ac:dyDescent="0.45">
      <c r="A10" s="6"/>
      <c r="B10">
        <f>SUMPRODUCT(Problem4!F3:H3,Problem4!F4:H4)/(Problem3!B5*Problem3!B6)</f>
        <v>0.98700239117894362</v>
      </c>
      <c r="C10">
        <f>SUMPRODUCT(Problem4!I3:K3,Problem4!I4:K4)/(Problem3!C5*Problem3!C6)</f>
        <v>0.98700240000188422</v>
      </c>
      <c r="E10" s="4"/>
      <c r="F10" s="6"/>
      <c r="G10" s="6"/>
    </row>
    <row r="11" spans="1:7" x14ac:dyDescent="0.45">
      <c r="A11" s="6"/>
      <c r="E11" s="6"/>
      <c r="F11" s="4"/>
      <c r="G11" s="4"/>
    </row>
    <row r="12" spans="1:7" x14ac:dyDescent="0.45">
      <c r="E12" s="6"/>
      <c r="F12" s="4"/>
      <c r="G12" s="4"/>
    </row>
    <row r="13" spans="1:7" x14ac:dyDescent="0.45">
      <c r="E13" s="4"/>
      <c r="F13" s="4"/>
      <c r="G13" s="4"/>
    </row>
    <row r="14" spans="1:7" x14ac:dyDescent="0.45">
      <c r="E14" s="6"/>
      <c r="F14" s="4"/>
      <c r="G14" s="4"/>
    </row>
    <row r="15" spans="1:7" x14ac:dyDescent="0.45">
      <c r="E15" s="4"/>
      <c r="F15" s="6"/>
      <c r="G15" s="6"/>
    </row>
    <row r="16" spans="1:7" x14ac:dyDescent="0.45">
      <c r="E16" s="6"/>
      <c r="F16" s="4"/>
      <c r="G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64EA-C538-48A0-BEDD-4E184521C6A3}">
  <dimension ref="A1:I20"/>
  <sheetViews>
    <sheetView workbookViewId="0">
      <selection activeCell="B20" sqref="B20"/>
    </sheetView>
  </sheetViews>
  <sheetFormatPr defaultRowHeight="14.25" x14ac:dyDescent="0.45"/>
  <cols>
    <col min="1" max="1" width="12.6640625" customWidth="1"/>
    <col min="2" max="2" width="12.796875" customWidth="1"/>
    <col min="3" max="3" width="14.6640625" customWidth="1"/>
    <col min="6" max="6" width="11.53125" customWidth="1"/>
    <col min="7" max="7" width="10.06640625" customWidth="1"/>
    <col min="8" max="8" width="11.19921875" customWidth="1"/>
    <col min="9" max="9" width="11.6640625" customWidth="1"/>
  </cols>
  <sheetData>
    <row r="1" spans="1:9" x14ac:dyDescent="0.45">
      <c r="A1" t="s">
        <v>40</v>
      </c>
      <c r="C1" t="s">
        <v>67</v>
      </c>
    </row>
    <row r="2" spans="1:9" ht="14.65" thickBot="1" x14ac:dyDescent="0.5"/>
    <row r="3" spans="1:9" x14ac:dyDescent="0.45">
      <c r="A3" s="10" t="s">
        <v>41</v>
      </c>
      <c r="B3" s="10"/>
    </row>
    <row r="4" spans="1:9" x14ac:dyDescent="0.45">
      <c r="A4" s="7" t="s">
        <v>42</v>
      </c>
      <c r="B4" s="7">
        <v>1</v>
      </c>
    </row>
    <row r="5" spans="1:9" x14ac:dyDescent="0.45">
      <c r="A5" s="7" t="s">
        <v>43</v>
      </c>
      <c r="B5" s="7">
        <v>1</v>
      </c>
    </row>
    <row r="6" spans="1:9" x14ac:dyDescent="0.45">
      <c r="A6" s="7" t="s">
        <v>44</v>
      </c>
      <c r="B6" s="7">
        <v>1</v>
      </c>
    </row>
    <row r="7" spans="1:9" x14ac:dyDescent="0.45">
      <c r="A7" s="7" t="s">
        <v>45</v>
      </c>
      <c r="B7" s="7">
        <v>6.6932310641264293E-16</v>
      </c>
    </row>
    <row r="8" spans="1:9" ht="14.65" thickBot="1" x14ac:dyDescent="0.5">
      <c r="A8" s="8" t="s">
        <v>46</v>
      </c>
      <c r="B8" s="8">
        <v>67</v>
      </c>
    </row>
    <row r="10" spans="1:9" ht="14.65" thickBot="1" x14ac:dyDescent="0.5">
      <c r="A10" t="s">
        <v>47</v>
      </c>
    </row>
    <row r="11" spans="1:9" x14ac:dyDescent="0.45">
      <c r="A11" s="9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</row>
    <row r="12" spans="1:9" x14ac:dyDescent="0.45">
      <c r="A12" s="7" t="s">
        <v>48</v>
      </c>
      <c r="B12" s="7">
        <v>3</v>
      </c>
      <c r="C12" s="7">
        <v>191.9334489777851</v>
      </c>
      <c r="D12" s="7">
        <v>63.977816325928366</v>
      </c>
      <c r="E12" s="7">
        <v>1.428097229973622E+32</v>
      </c>
      <c r="F12" s="7">
        <v>0</v>
      </c>
    </row>
    <row r="13" spans="1:9" x14ac:dyDescent="0.45">
      <c r="A13" s="7" t="s">
        <v>49</v>
      </c>
      <c r="B13" s="7">
        <v>63</v>
      </c>
      <c r="C13" s="7">
        <v>2.8223585509005819E-29</v>
      </c>
      <c r="D13" s="7">
        <v>4.4799342077787013E-31</v>
      </c>
      <c r="E13" s="7"/>
      <c r="F13" s="7"/>
    </row>
    <row r="14" spans="1:9" ht="14.65" thickBot="1" x14ac:dyDescent="0.5">
      <c r="A14" s="8" t="s">
        <v>50</v>
      </c>
      <c r="B14" s="8">
        <v>66</v>
      </c>
      <c r="C14" s="8">
        <v>191.9334489777851</v>
      </c>
      <c r="D14" s="8"/>
      <c r="E14" s="8"/>
      <c r="F14" s="8"/>
    </row>
    <row r="15" spans="1:9" ht="14.65" thickBot="1" x14ac:dyDescent="0.5"/>
    <row r="16" spans="1:9" x14ac:dyDescent="0.45">
      <c r="A16" s="9"/>
      <c r="B16" s="9" t="s">
        <v>57</v>
      </c>
      <c r="C16" s="9" t="s">
        <v>45</v>
      </c>
      <c r="D16" s="9" t="s">
        <v>58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</row>
    <row r="17" spans="1:9" x14ac:dyDescent="0.45">
      <c r="A17" s="7" t="s">
        <v>51</v>
      </c>
      <c r="B17" s="7">
        <v>-9.4510377799129865E-16</v>
      </c>
      <c r="C17" s="7">
        <v>8.1770832005268736E-17</v>
      </c>
      <c r="D17" s="7">
        <v>-11.557957217928305</v>
      </c>
      <c r="E17" s="7">
        <v>3.2631660817657943E-17</v>
      </c>
      <c r="F17" s="7">
        <v>-1.1085097467830798E-15</v>
      </c>
      <c r="G17" s="7">
        <v>-7.8169780919951756E-16</v>
      </c>
      <c r="H17" s="7">
        <v>-1.1085097467830798E-15</v>
      </c>
      <c r="I17" s="7">
        <v>-7.8169780919951756E-16</v>
      </c>
    </row>
    <row r="18" spans="1:9" x14ac:dyDescent="0.45">
      <c r="A18" s="7" t="s">
        <v>64</v>
      </c>
      <c r="B18" s="7">
        <v>0.57625100000000029</v>
      </c>
      <c r="C18" s="7">
        <v>5.174667989394971E-16</v>
      </c>
      <c r="D18" s="7">
        <v>1113599947244878.9</v>
      </c>
      <c r="E18" s="7">
        <v>0</v>
      </c>
      <c r="F18" s="7">
        <v>0.57625099999999929</v>
      </c>
      <c r="G18" s="7">
        <v>0.57625100000000129</v>
      </c>
      <c r="H18" s="7">
        <v>0.57625099999999929</v>
      </c>
      <c r="I18" s="7">
        <v>0.57625100000000129</v>
      </c>
    </row>
    <row r="19" spans="1:9" x14ac:dyDescent="0.45">
      <c r="A19" s="7" t="s">
        <v>65</v>
      </c>
      <c r="B19" s="7">
        <v>0.58434300000000039</v>
      </c>
      <c r="C19" s="7">
        <v>7.2710549053946787E-16</v>
      </c>
      <c r="D19" s="7">
        <v>803656426203649.75</v>
      </c>
      <c r="E19" s="7">
        <v>0</v>
      </c>
      <c r="F19" s="7">
        <v>0.58434299999999895</v>
      </c>
      <c r="G19" s="7">
        <v>0.58434300000000183</v>
      </c>
      <c r="H19" s="7">
        <v>0.58434299999999895</v>
      </c>
      <c r="I19" s="7">
        <v>0.58434300000000183</v>
      </c>
    </row>
    <row r="20" spans="1:9" ht="14.65" thickBot="1" x14ac:dyDescent="0.5">
      <c r="A20" s="8" t="s">
        <v>66</v>
      </c>
      <c r="B20" s="8">
        <v>0.57138300000000009</v>
      </c>
      <c r="C20" s="8">
        <v>3.3554864789556754E-16</v>
      </c>
      <c r="D20" s="8">
        <v>1702832073928758.8</v>
      </c>
      <c r="E20" s="8">
        <v>0</v>
      </c>
      <c r="F20" s="8">
        <v>0.57138299999999942</v>
      </c>
      <c r="G20" s="8">
        <v>0.57138300000000075</v>
      </c>
      <c r="H20" s="8">
        <v>0.57138299999999942</v>
      </c>
      <c r="I20" s="8">
        <v>0.57138300000000075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36C8-A19E-46FF-853D-90531D80875D}">
  <dimension ref="A1:I20"/>
  <sheetViews>
    <sheetView workbookViewId="0">
      <selection activeCell="B20" sqref="B20"/>
    </sheetView>
  </sheetViews>
  <sheetFormatPr defaultRowHeight="14.25" x14ac:dyDescent="0.45"/>
  <cols>
    <col min="1" max="1" width="14.9296875" customWidth="1"/>
    <col min="2" max="2" width="15.59765625" customWidth="1"/>
    <col min="3" max="3" width="16.46484375" customWidth="1"/>
    <col min="6" max="6" width="13.46484375" customWidth="1"/>
    <col min="7" max="7" width="13.06640625" customWidth="1"/>
    <col min="8" max="8" width="12.06640625" customWidth="1"/>
    <col min="9" max="9" width="13.6640625" customWidth="1"/>
  </cols>
  <sheetData>
    <row r="1" spans="1:9" x14ac:dyDescent="0.45">
      <c r="A1" t="s">
        <v>40</v>
      </c>
    </row>
    <row r="2" spans="1:9" ht="14.65" thickBot="1" x14ac:dyDescent="0.5"/>
    <row r="3" spans="1:9" x14ac:dyDescent="0.45">
      <c r="A3" s="10" t="s">
        <v>41</v>
      </c>
      <c r="B3" s="10"/>
    </row>
    <row r="4" spans="1:9" x14ac:dyDescent="0.45">
      <c r="A4" s="7" t="s">
        <v>42</v>
      </c>
      <c r="B4" s="7">
        <v>1</v>
      </c>
    </row>
    <row r="5" spans="1:9" x14ac:dyDescent="0.45">
      <c r="A5" s="7" t="s">
        <v>43</v>
      </c>
      <c r="B5" s="7">
        <v>1</v>
      </c>
    </row>
    <row r="6" spans="1:9" x14ac:dyDescent="0.45">
      <c r="A6" s="7" t="s">
        <v>44</v>
      </c>
      <c r="B6" s="7">
        <v>1</v>
      </c>
    </row>
    <row r="7" spans="1:9" x14ac:dyDescent="0.45">
      <c r="A7" s="7" t="s">
        <v>45</v>
      </c>
      <c r="B7" s="7">
        <v>3.9664314228936684E-16</v>
      </c>
    </row>
    <row r="8" spans="1:9" ht="14.65" thickBot="1" x14ac:dyDescent="0.5">
      <c r="A8" s="8" t="s">
        <v>46</v>
      </c>
      <c r="B8" s="8">
        <v>67</v>
      </c>
    </row>
    <row r="10" spans="1:9" ht="14.65" thickBot="1" x14ac:dyDescent="0.5">
      <c r="A10" t="s">
        <v>47</v>
      </c>
    </row>
    <row r="11" spans="1:9" x14ac:dyDescent="0.45">
      <c r="A11" s="9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</row>
    <row r="12" spans="1:9" x14ac:dyDescent="0.45">
      <c r="A12" s="7" t="s">
        <v>48</v>
      </c>
      <c r="B12" s="7">
        <v>3</v>
      </c>
      <c r="C12" s="7">
        <v>66</v>
      </c>
      <c r="D12" s="7">
        <v>22</v>
      </c>
      <c r="E12" s="7">
        <v>1.3983721977957386E+32</v>
      </c>
      <c r="F12" s="7">
        <v>0</v>
      </c>
    </row>
    <row r="13" spans="1:9" x14ac:dyDescent="0.45">
      <c r="A13" s="7" t="s">
        <v>49</v>
      </c>
      <c r="B13" s="7">
        <v>63</v>
      </c>
      <c r="C13" s="7">
        <v>9.9115242864865235E-30</v>
      </c>
      <c r="D13" s="7">
        <v>1.5732578232518292E-31</v>
      </c>
      <c r="E13" s="7"/>
      <c r="F13" s="7"/>
    </row>
    <row r="14" spans="1:9" ht="14.65" thickBot="1" x14ac:dyDescent="0.5">
      <c r="A14" s="8" t="s">
        <v>50</v>
      </c>
      <c r="B14" s="8">
        <v>66</v>
      </c>
      <c r="C14" s="8">
        <v>66</v>
      </c>
      <c r="D14" s="8"/>
      <c r="E14" s="8"/>
      <c r="F14" s="8"/>
    </row>
    <row r="15" spans="1:9" ht="14.65" thickBot="1" x14ac:dyDescent="0.5"/>
    <row r="16" spans="1:9" x14ac:dyDescent="0.45">
      <c r="A16" s="9"/>
      <c r="B16" s="9" t="s">
        <v>57</v>
      </c>
      <c r="C16" s="9" t="s">
        <v>45</v>
      </c>
      <c r="D16" s="9" t="s">
        <v>58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</row>
    <row r="17" spans="1:9" x14ac:dyDescent="0.45">
      <c r="A17" s="7" t="s">
        <v>51</v>
      </c>
      <c r="B17" s="7">
        <v>5.5883051506956556E-16</v>
      </c>
      <c r="C17" s="7">
        <v>4.8457672301230856E-17</v>
      </c>
      <c r="D17" s="7">
        <v>11.532343353095211</v>
      </c>
      <c r="E17" s="7">
        <v>3.5904934961527827E-17</v>
      </c>
      <c r="F17" s="7">
        <v>4.6199558391383164E-16</v>
      </c>
      <c r="G17" s="7">
        <v>6.5566544622529948E-16</v>
      </c>
      <c r="H17" s="7">
        <v>4.6199558391383164E-16</v>
      </c>
      <c r="I17" s="7">
        <v>6.5566544622529948E-16</v>
      </c>
    </row>
    <row r="18" spans="1:9" x14ac:dyDescent="0.45">
      <c r="A18" s="7" t="s">
        <v>64</v>
      </c>
      <c r="B18" s="7">
        <v>0.57625093078369871</v>
      </c>
      <c r="C18" s="7">
        <v>2.8630215453481949E-17</v>
      </c>
      <c r="D18" s="7">
        <v>2.0127369691645692E+16</v>
      </c>
      <c r="E18" s="7">
        <v>0</v>
      </c>
      <c r="F18" s="7">
        <v>0.5762509307836986</v>
      </c>
      <c r="G18" s="7">
        <v>0.57625093078369882</v>
      </c>
      <c r="H18" s="7">
        <v>0.5762509307836986</v>
      </c>
      <c r="I18" s="7">
        <v>0.57625093078369882</v>
      </c>
    </row>
    <row r="19" spans="1:9" x14ac:dyDescent="0.45">
      <c r="A19" s="7" t="s">
        <v>65</v>
      </c>
      <c r="B19" s="7">
        <v>-0.61812105111263804</v>
      </c>
      <c r="C19" s="7">
        <v>1.6876103534198293E-16</v>
      </c>
      <c r="D19" s="7">
        <v>-3662700041274674.5</v>
      </c>
      <c r="E19" s="7">
        <v>0</v>
      </c>
      <c r="F19" s="7">
        <v>-0.61812105111263804</v>
      </c>
      <c r="G19" s="7">
        <v>-0.61812105111263738</v>
      </c>
      <c r="H19" s="7">
        <v>-0.61812105111263804</v>
      </c>
      <c r="I19" s="7">
        <v>-0.61812105111263738</v>
      </c>
    </row>
    <row r="20" spans="1:9" ht="14.65" thickBot="1" x14ac:dyDescent="0.5">
      <c r="A20" s="8" t="s">
        <v>66</v>
      </c>
      <c r="B20" s="8">
        <v>0.53465982615151086</v>
      </c>
      <c r="C20" s="8">
        <v>5.3845886614323013E-16</v>
      </c>
      <c r="D20" s="8">
        <v>992944605000322</v>
      </c>
      <c r="E20" s="8">
        <v>0</v>
      </c>
      <c r="F20" s="8">
        <v>0.53465982615150975</v>
      </c>
      <c r="G20" s="8">
        <v>0.53465982615151197</v>
      </c>
      <c r="H20" s="8">
        <v>0.53465982615150975</v>
      </c>
      <c r="I20" s="8">
        <v>0.53465982615151197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C63D-F2FB-4285-A5A2-0358FBEA34CA}">
  <dimension ref="A1:I20"/>
  <sheetViews>
    <sheetView workbookViewId="0">
      <selection activeCell="B20" sqref="B20"/>
    </sheetView>
  </sheetViews>
  <sheetFormatPr defaultRowHeight="14.25" x14ac:dyDescent="0.45"/>
  <sheetData>
    <row r="1" spans="1:9" x14ac:dyDescent="0.45">
      <c r="A1" t="s">
        <v>40</v>
      </c>
    </row>
    <row r="2" spans="1:9" ht="14.65" thickBot="1" x14ac:dyDescent="0.5"/>
    <row r="3" spans="1:9" x14ac:dyDescent="0.45">
      <c r="A3" s="10" t="s">
        <v>41</v>
      </c>
      <c r="B3" s="10"/>
    </row>
    <row r="4" spans="1:9" x14ac:dyDescent="0.45">
      <c r="A4" s="7" t="s">
        <v>42</v>
      </c>
      <c r="B4" s="7">
        <v>0.94881996735779039</v>
      </c>
    </row>
    <row r="5" spans="1:9" x14ac:dyDescent="0.45">
      <c r="A5" s="7" t="s">
        <v>43</v>
      </c>
      <c r="B5" s="7">
        <v>0.90025933045683848</v>
      </c>
    </row>
    <row r="6" spans="1:9" x14ac:dyDescent="0.45">
      <c r="A6" s="7" t="s">
        <v>44</v>
      </c>
      <c r="B6" s="7">
        <v>0.89550977476430693</v>
      </c>
    </row>
    <row r="7" spans="1:9" x14ac:dyDescent="0.45">
      <c r="A7" s="7" t="s">
        <v>45</v>
      </c>
      <c r="B7" s="7">
        <v>2082.0916507735169</v>
      </c>
    </row>
    <row r="8" spans="1:9" ht="14.65" thickBot="1" x14ac:dyDescent="0.5">
      <c r="A8" s="8" t="s">
        <v>46</v>
      </c>
      <c r="B8" s="8">
        <v>67</v>
      </c>
    </row>
    <row r="10" spans="1:9" ht="14.65" thickBot="1" x14ac:dyDescent="0.5">
      <c r="A10" t="s">
        <v>47</v>
      </c>
    </row>
    <row r="11" spans="1:9" x14ac:dyDescent="0.45">
      <c r="A11" s="9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</row>
    <row r="12" spans="1:9" x14ac:dyDescent="0.45">
      <c r="A12" s="7" t="s">
        <v>48</v>
      </c>
      <c r="B12" s="7">
        <v>3</v>
      </c>
      <c r="C12" s="7">
        <v>2465105931.3162084</v>
      </c>
      <c r="D12" s="7">
        <v>821701977.10540283</v>
      </c>
      <c r="E12" s="7">
        <v>189.54600992940533</v>
      </c>
      <c r="F12" s="7">
        <v>1.7747020578699322E-31</v>
      </c>
    </row>
    <row r="13" spans="1:9" x14ac:dyDescent="0.45">
      <c r="A13" s="7" t="s">
        <v>49</v>
      </c>
      <c r="B13" s="7">
        <v>63</v>
      </c>
      <c r="C13" s="7">
        <v>273111655.45990974</v>
      </c>
      <c r="D13" s="7">
        <v>4335105.6422207896</v>
      </c>
      <c r="E13" s="7"/>
      <c r="F13" s="7"/>
    </row>
    <row r="14" spans="1:9" ht="14.65" thickBot="1" x14ac:dyDescent="0.5">
      <c r="A14" s="8" t="s">
        <v>50</v>
      </c>
      <c r="B14" s="8">
        <v>66</v>
      </c>
      <c r="C14" s="8">
        <v>2738217586.7761183</v>
      </c>
      <c r="D14" s="8"/>
      <c r="E14" s="8"/>
      <c r="F14" s="8"/>
    </row>
    <row r="15" spans="1:9" ht="14.65" thickBot="1" x14ac:dyDescent="0.5"/>
    <row r="16" spans="1:9" x14ac:dyDescent="0.45">
      <c r="A16" s="9"/>
      <c r="B16" s="9" t="s">
        <v>57</v>
      </c>
      <c r="C16" s="9" t="s">
        <v>45</v>
      </c>
      <c r="D16" s="9" t="s">
        <v>58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</row>
    <row r="17" spans="1:9" x14ac:dyDescent="0.45">
      <c r="A17" s="7" t="s">
        <v>51</v>
      </c>
      <c r="B17" s="7">
        <v>63929.328358208957</v>
      </c>
      <c r="C17" s="7">
        <v>254.36798007390288</v>
      </c>
      <c r="D17" s="7">
        <v>251.32616274908199</v>
      </c>
      <c r="E17" s="7">
        <v>2.8272921016372088E-96</v>
      </c>
      <c r="F17" s="7">
        <v>63421.014510908171</v>
      </c>
      <c r="G17" s="7">
        <v>64437.642205509743</v>
      </c>
      <c r="H17" s="7">
        <v>63421.014510908171</v>
      </c>
      <c r="I17" s="7">
        <v>64437.642205509743</v>
      </c>
    </row>
    <row r="18" spans="1:9" x14ac:dyDescent="0.45">
      <c r="A18" s="7" t="s">
        <v>64</v>
      </c>
      <c r="B18" s="7">
        <v>3557.2051713968572</v>
      </c>
      <c r="C18" s="7">
        <v>150.28807056004339</v>
      </c>
      <c r="D18" s="7">
        <v>23.669245058114413</v>
      </c>
      <c r="E18" s="7">
        <v>4.6846156437088206E-33</v>
      </c>
      <c r="F18" s="7">
        <v>3256.8784269395046</v>
      </c>
      <c r="G18" s="7">
        <v>3857.5319158542097</v>
      </c>
      <c r="H18" s="7">
        <v>3256.8784269395046</v>
      </c>
      <c r="I18" s="7">
        <v>3857.5319158542097</v>
      </c>
    </row>
    <row r="19" spans="1:9" x14ac:dyDescent="0.45">
      <c r="A19" s="7" t="s">
        <v>65</v>
      </c>
      <c r="B19" s="7">
        <v>2316.1281067842947</v>
      </c>
      <c r="C19" s="7">
        <v>885.87424109577682</v>
      </c>
      <c r="D19" s="7">
        <v>2.6145111792836127</v>
      </c>
      <c r="E19" s="7">
        <v>1.1165509256593546E-2</v>
      </c>
      <c r="F19" s="7">
        <v>545.84969522781012</v>
      </c>
      <c r="G19" s="7">
        <v>4086.4065183407793</v>
      </c>
      <c r="H19" s="7">
        <v>545.84969522781012</v>
      </c>
      <c r="I19" s="7">
        <v>4086.4065183407793</v>
      </c>
    </row>
    <row r="20" spans="1:9" ht="14.65" thickBot="1" x14ac:dyDescent="0.5">
      <c r="A20" s="8" t="s">
        <v>66</v>
      </c>
      <c r="B20" s="8">
        <v>3540.6115269077668</v>
      </c>
      <c r="C20" s="8">
        <v>2826.5223571264783</v>
      </c>
      <c r="D20" s="8">
        <v>1.2526387834792334</v>
      </c>
      <c r="E20" s="8">
        <v>0.21496706953370093</v>
      </c>
      <c r="F20" s="8">
        <v>-2107.742693679364</v>
      </c>
      <c r="G20" s="8">
        <v>9188.9657474948981</v>
      </c>
      <c r="H20" s="8">
        <v>-2107.742693679364</v>
      </c>
      <c r="I20" s="8">
        <v>9188.9657474948981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0BE-F461-4B87-931D-447521BBB852}">
  <dimension ref="A1:I18"/>
  <sheetViews>
    <sheetView tabSelected="1" workbookViewId="0">
      <selection activeCell="L15" sqref="L15"/>
    </sheetView>
  </sheetViews>
  <sheetFormatPr defaultRowHeight="14.25" x14ac:dyDescent="0.45"/>
  <cols>
    <col min="1" max="1" width="11.73046875" customWidth="1"/>
  </cols>
  <sheetData>
    <row r="1" spans="1:9" x14ac:dyDescent="0.45">
      <c r="A1" t="s">
        <v>40</v>
      </c>
    </row>
    <row r="2" spans="1:9" ht="14.65" thickBot="1" x14ac:dyDescent="0.5"/>
    <row r="3" spans="1:9" x14ac:dyDescent="0.45">
      <c r="A3" s="10" t="s">
        <v>41</v>
      </c>
      <c r="B3" s="10"/>
    </row>
    <row r="4" spans="1:9" x14ac:dyDescent="0.45">
      <c r="A4" s="7" t="s">
        <v>42</v>
      </c>
      <c r="B4" s="7">
        <v>0.94178183655125114</v>
      </c>
    </row>
    <row r="5" spans="1:9" x14ac:dyDescent="0.45">
      <c r="A5" s="7" t="s">
        <v>43</v>
      </c>
      <c r="B5" s="7">
        <v>0.88695302765784745</v>
      </c>
    </row>
    <row r="6" spans="1:9" x14ac:dyDescent="0.45">
      <c r="A6" s="7" t="s">
        <v>44</v>
      </c>
      <c r="B6" s="7">
        <v>0.88521384346796816</v>
      </c>
    </row>
    <row r="7" spans="1:9" x14ac:dyDescent="0.45">
      <c r="A7" s="7" t="s">
        <v>45</v>
      </c>
      <c r="B7" s="7">
        <v>2182.2613810839412</v>
      </c>
    </row>
    <row r="8" spans="1:9" ht="14.65" thickBot="1" x14ac:dyDescent="0.5">
      <c r="A8" s="8" t="s">
        <v>46</v>
      </c>
      <c r="B8" s="8">
        <v>67</v>
      </c>
    </row>
    <row r="10" spans="1:9" ht="14.65" thickBot="1" x14ac:dyDescent="0.5">
      <c r="A10" t="s">
        <v>47</v>
      </c>
    </row>
    <row r="11" spans="1:9" x14ac:dyDescent="0.45">
      <c r="A11" s="9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</row>
    <row r="12" spans="1:9" x14ac:dyDescent="0.45">
      <c r="A12" s="7" t="s">
        <v>48</v>
      </c>
      <c r="B12" s="7">
        <v>1</v>
      </c>
      <c r="C12" s="7">
        <v>2428670378.9770427</v>
      </c>
      <c r="D12" s="7">
        <v>2428670378.9770427</v>
      </c>
      <c r="E12" s="7">
        <v>509.98222777049159</v>
      </c>
      <c r="F12" s="7">
        <v>1.778098310940284E-32</v>
      </c>
    </row>
    <row r="13" spans="1:9" x14ac:dyDescent="0.45">
      <c r="A13" s="7" t="s">
        <v>49</v>
      </c>
      <c r="B13" s="7">
        <v>65</v>
      </c>
      <c r="C13" s="7">
        <v>309547207.79907542</v>
      </c>
      <c r="D13" s="7">
        <v>4762264.735370391</v>
      </c>
      <c r="E13" s="7"/>
      <c r="F13" s="7"/>
    </row>
    <row r="14" spans="1:9" ht="14.65" thickBot="1" x14ac:dyDescent="0.5">
      <c r="A14" s="8" t="s">
        <v>50</v>
      </c>
      <c r="B14" s="8">
        <v>66</v>
      </c>
      <c r="C14" s="8">
        <v>2738217586.7761183</v>
      </c>
      <c r="D14" s="8"/>
      <c r="E14" s="8"/>
      <c r="F14" s="8"/>
    </row>
    <row r="15" spans="1:9" ht="14.65" thickBot="1" x14ac:dyDescent="0.5"/>
    <row r="16" spans="1:9" x14ac:dyDescent="0.45">
      <c r="A16" s="9"/>
      <c r="B16" s="9" t="s">
        <v>57</v>
      </c>
      <c r="C16" s="9" t="s">
        <v>45</v>
      </c>
      <c r="D16" s="9" t="s">
        <v>58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</row>
    <row r="17" spans="1:9" x14ac:dyDescent="0.45">
      <c r="A17" s="7" t="s">
        <v>51</v>
      </c>
      <c r="B17" s="7">
        <v>63929.328358208957</v>
      </c>
      <c r="C17" s="7">
        <v>266.60566036724839</v>
      </c>
      <c r="D17" s="7">
        <v>239.78983893345148</v>
      </c>
      <c r="E17" s="7">
        <v>1.6172900909195799E-97</v>
      </c>
      <c r="F17" s="7">
        <v>63396.880087297643</v>
      </c>
      <c r="G17" s="7">
        <v>64461.776629120272</v>
      </c>
      <c r="H17" s="7">
        <v>63396.880087297643</v>
      </c>
      <c r="I17" s="7">
        <v>64461.776629120272</v>
      </c>
    </row>
    <row r="18" spans="1:9" ht="14.65" thickBot="1" x14ac:dyDescent="0.5">
      <c r="A18" s="8" t="s">
        <v>64</v>
      </c>
      <c r="B18" s="8">
        <v>3557.2054928851094</v>
      </c>
      <c r="C18" s="8">
        <v>157.51845135792553</v>
      </c>
      <c r="D18" s="8">
        <v>22.582786094069409</v>
      </c>
      <c r="E18" s="8">
        <v>1.7780983109399802E-32</v>
      </c>
      <c r="F18" s="8">
        <v>3242.6194224069941</v>
      </c>
      <c r="G18" s="8">
        <v>3871.7915633632247</v>
      </c>
      <c r="H18" s="8">
        <v>3242.6194224069941</v>
      </c>
      <c r="I18" s="8">
        <v>3871.7915633632247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Problem2</vt:lpstr>
      <vt:lpstr>Problem4</vt:lpstr>
      <vt:lpstr>Problem3</vt:lpstr>
      <vt:lpstr>Problem5</vt:lpstr>
      <vt:lpstr>Problem6</vt:lpstr>
      <vt:lpstr>Problem9</vt:lpstr>
      <vt:lpstr>Problem10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Johnson</dc:creator>
  <cp:lastModifiedBy>Jake Johnson</cp:lastModifiedBy>
  <dcterms:created xsi:type="dcterms:W3CDTF">2022-02-16T22:41:24Z</dcterms:created>
  <dcterms:modified xsi:type="dcterms:W3CDTF">2022-02-17T04:56:14Z</dcterms:modified>
</cp:coreProperties>
</file>