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ings" r:id="rId3" sheetId="1"/>
    <sheet name="Best_Known" r:id="rId4" sheetId="2"/>
    <sheet name="Comparison" r:id="rId5" sheetId="3"/>
  </sheets>
</workbook>
</file>

<file path=xl/sharedStrings.xml><?xml version="1.0" encoding="utf-8"?>
<sst xmlns="http://schemas.openxmlformats.org/spreadsheetml/2006/main" count="666" uniqueCount="49">
  <si>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</si>
  <si>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</si>
  <si>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</si>
  <si>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</si>
  <si>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</si>
  <si>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</si>
  <si>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</si>
  <si>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</si>
  <si>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</si>
  <si>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</si>
  <si>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</si>
  <si>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</si>
  <si>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</si>
  <si>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</si>
  <si>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</si>
  <si>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</si>
  <si>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</si>
  <si>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</si>
  <si>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</si>
  <si>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</si>
  <si>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</si>
  <si>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</si>
  <si>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</si>
  <si>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</si>
  <si>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</si>
  <si>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</si>
  <si>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 Set 1.2</t>
  </si>
  <si>
    <t>Not Run</t>
  </si>
  <si>
    <t>Data Set 1.3</t>
  </si>
  <si>
    <t>Data Set 1.4</t>
  </si>
  <si>
    <t>Data Set 2.2</t>
  </si>
  <si>
    <t>Data Set 2.3</t>
  </si>
  <si>
    <t>Data Set 2.4</t>
  </si>
  <si>
    <t>Data Set 3.2</t>
  </si>
  <si>
    <t>Data Set 3.3</t>
  </si>
  <si>
    <t>Data Set 3.4</t>
  </si>
  <si>
    <t>Data Set 4.2</t>
  </si>
  <si>
    <t>Data Set 4.3</t>
  </si>
  <si>
    <t>Data Set 4.4</t>
  </si>
  <si>
    <t>Data Set 5.2</t>
  </si>
  <si>
    <t>Data Set 5.3</t>
  </si>
  <si>
    <t>Data Set 5.4</t>
  </si>
  <si>
    <t>Data Set 6.2</t>
  </si>
  <si>
    <t>Data Set 6.3</t>
  </si>
  <si>
    <t>Data Set 6.4</t>
  </si>
  <si>
    <t>Data Set 7.2</t>
  </si>
  <si>
    <t>Data Set 7.3</t>
  </si>
  <si>
    <t>Data Set 7.4</t>
  </si>
  <si>
    <t>All Values in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</si>
</sst>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  <row r="3">
      <c r="A3" t="s">
        <v>28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>
      <c r="A4" t="s">
        <v>29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>
      <c r="A5" t="s">
        <v>30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>
      <c r="A6" t="s">
        <v>31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>
      <c r="A7" t="s">
        <v>32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</row>
    <row r="8">
      <c r="A8" t="s">
        <v>33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</row>
    <row r="9">
      <c r="A9" t="s">
        <v>34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</row>
    <row r="10">
      <c r="A10" t="s">
        <v>35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</row>
    <row r="11">
      <c r="A11" t="s">
        <v>36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>
      <c r="A12" t="s">
        <v>37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>
      <c r="A13" t="s">
        <v>38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</row>
    <row r="14">
      <c r="A14" t="s">
        <v>39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</row>
    <row r="15">
      <c r="A15" t="s">
        <v>40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</row>
    <row r="16">
      <c r="A16" t="s">
        <v>41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</row>
    <row r="17">
      <c r="A17" t="s">
        <v>42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</row>
    <row r="18">
      <c r="A18" t="s">
        <v>43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</row>
    <row r="19">
      <c r="A19" t="s">
        <v>44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</row>
    <row r="20">
      <c r="A20" t="s">
        <v>45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</row>
    <row r="21">
      <c r="A21" t="s">
        <v>46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</row>
    <row r="22">
      <c r="A22" t="s">
        <v>47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</row>
    <row r="3">
      <c r="A3" t="s">
        <v>28</v>
      </c>
    </row>
    <row r="4">
      <c r="A4" t="s">
        <v>29</v>
      </c>
    </row>
    <row r="5">
      <c r="A5" t="s">
        <v>30</v>
      </c>
    </row>
    <row r="6">
      <c r="A6" t="s">
        <v>31</v>
      </c>
    </row>
    <row r="7">
      <c r="A7" t="s">
        <v>32</v>
      </c>
    </row>
    <row r="8">
      <c r="A8" t="s">
        <v>33</v>
      </c>
    </row>
    <row r="9">
      <c r="A9" t="s">
        <v>34</v>
      </c>
    </row>
    <row r="10">
      <c r="A10" t="s">
        <v>35</v>
      </c>
    </row>
    <row r="11">
      <c r="A11" t="s">
        <v>36</v>
      </c>
    </row>
    <row r="12">
      <c r="A12" t="s">
        <v>37</v>
      </c>
    </row>
    <row r="13">
      <c r="A13" t="s">
        <v>38</v>
      </c>
    </row>
    <row r="14">
      <c r="A14" t="s">
        <v>39</v>
      </c>
    </row>
    <row r="15">
      <c r="A15" t="s">
        <v>40</v>
      </c>
    </row>
    <row r="16">
      <c r="A16" t="s">
        <v>41</v>
      </c>
    </row>
    <row r="17">
      <c r="A17" t="s">
        <v>42</v>
      </c>
    </row>
    <row r="18">
      <c r="A18" t="s">
        <v>43</v>
      </c>
    </row>
    <row r="19">
      <c r="A19" t="s">
        <v>44</v>
      </c>
    </row>
    <row r="20">
      <c r="A20" t="s">
        <v>45</v>
      </c>
    </row>
    <row r="21">
      <c r="A21" t="s">
        <v>46</v>
      </c>
    </row>
    <row r="22">
      <c r="A22" t="s">
        <v>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>
        <f>(Timings!b2/Best_Known!b2)*100</f>
      </c>
      <c r="C2">
        <f>(Timings!c2/Best_Known!c2)*100</f>
      </c>
      <c r="D2">
        <f>(Timings!d2/Best_Known!d2)*100</f>
      </c>
      <c r="E2">
        <f>(Timings!e2/Best_Known!e2)*100</f>
      </c>
      <c r="F2">
        <f>(Timings!f2/Best_Known!f2)*100</f>
      </c>
      <c r="G2">
        <f>(Timings!g2/Best_Known!g2)*100</f>
      </c>
      <c r="H2">
        <f>(Timings!h2/Best_Known!h2)*100</f>
      </c>
      <c r="I2">
        <f>(Timings!i2/Best_Known!i2)*100</f>
      </c>
      <c r="J2">
        <f>(Timings!j2/Best_Known!j2)*100</f>
      </c>
      <c r="K2">
        <f>(Timings!k2/Best_Known!k2)*100</f>
      </c>
      <c r="L2">
        <f>(Timings!l2/Best_Known!l2)*100</f>
      </c>
      <c r="M2">
        <f>(Timings!m2/Best_Known!m2)*100</f>
      </c>
      <c r="N2">
        <f>(Timings!n2/Best_Known!n2)*100</f>
      </c>
      <c r="O2">
        <f>(Timings!o2/Best_Known!o2)*100</f>
      </c>
      <c r="P2">
        <f>(Timings!p2/Best_Known!p2)*100</f>
      </c>
      <c r="Q2">
        <f>(Timings!q2/Best_Known!q2)*100</f>
      </c>
      <c r="R2">
        <f>(Timings!r2/Best_Known!r2)*100</f>
      </c>
      <c r="S2">
        <f>(Timings!s2/Best_Known!s2)*100</f>
      </c>
      <c r="T2">
        <f>(Timings!t2/Best_Known!t2)*100</f>
      </c>
      <c r="U2">
        <f>(Timings!u2/Best_Known!u2)*100</f>
      </c>
      <c r="V2">
        <f>(Timings!v2/Best_Known!v2)*100</f>
      </c>
      <c r="W2">
        <f>(Timings!w2/Best_Known!w2)*100</f>
      </c>
      <c r="X2">
        <f>(Timings!x2/Best_Known!x2)*100</f>
      </c>
      <c r="Y2">
        <f>(Timings!y2/Best_Known!y2)*100</f>
      </c>
      <c r="Z2">
        <f>(Timings!z2/Best_Known!z2)*100</f>
      </c>
    </row>
    <row r="3">
      <c r="A3" t="s">
        <v>28</v>
      </c>
      <c r="B3">
        <f>(Timings!b3/Best_Known!b3)*100</f>
      </c>
      <c r="C3">
        <f>(Timings!c3/Best_Known!c3)*100</f>
      </c>
      <c r="D3">
        <f>(Timings!d3/Best_Known!d3)*100</f>
      </c>
      <c r="E3">
        <f>(Timings!e3/Best_Known!e3)*100</f>
      </c>
      <c r="F3">
        <f>(Timings!f3/Best_Known!f3)*100</f>
      </c>
      <c r="G3">
        <f>(Timings!g3/Best_Known!g3)*100</f>
      </c>
      <c r="H3">
        <f>(Timings!h3/Best_Known!h3)*100</f>
      </c>
      <c r="I3">
        <f>(Timings!i3/Best_Known!i3)*100</f>
      </c>
      <c r="J3">
        <f>(Timings!j3/Best_Known!j3)*100</f>
      </c>
      <c r="K3">
        <f>(Timings!k3/Best_Known!k3)*100</f>
      </c>
      <c r="L3">
        <f>(Timings!l3/Best_Known!l3)*100</f>
      </c>
      <c r="M3">
        <f>(Timings!m3/Best_Known!m3)*100</f>
      </c>
      <c r="N3">
        <f>(Timings!n3/Best_Known!n3)*100</f>
      </c>
      <c r="O3">
        <f>(Timings!o3/Best_Known!o3)*100</f>
      </c>
      <c r="P3">
        <f>(Timings!p3/Best_Known!p3)*100</f>
      </c>
      <c r="Q3">
        <f>(Timings!q3/Best_Known!q3)*100</f>
      </c>
      <c r="R3">
        <f>(Timings!r3/Best_Known!r3)*100</f>
      </c>
      <c r="S3">
        <f>(Timings!s3/Best_Known!s3)*100</f>
      </c>
      <c r="T3">
        <f>(Timings!t3/Best_Known!t3)*100</f>
      </c>
      <c r="U3">
        <f>(Timings!u3/Best_Known!u3)*100</f>
      </c>
      <c r="V3">
        <f>(Timings!v3/Best_Known!v3)*100</f>
      </c>
      <c r="W3">
        <f>(Timings!w3/Best_Known!w3)*100</f>
      </c>
      <c r="X3">
        <f>(Timings!x3/Best_Known!x3)*100</f>
      </c>
      <c r="Y3">
        <f>(Timings!y3/Best_Known!y3)*100</f>
      </c>
      <c r="Z3">
        <f>(Timings!z3/Best_Known!z3)*100</f>
      </c>
    </row>
    <row r="4">
      <c r="A4" t="s">
        <v>29</v>
      </c>
      <c r="B4">
        <f>(Timings!b4/Best_Known!b4)*100</f>
      </c>
      <c r="C4">
        <f>(Timings!c4/Best_Known!c4)*100</f>
      </c>
      <c r="D4">
        <f>(Timings!d4/Best_Known!d4)*100</f>
      </c>
      <c r="E4">
        <f>(Timings!e4/Best_Known!e4)*100</f>
      </c>
      <c r="F4">
        <f>(Timings!f4/Best_Known!f4)*100</f>
      </c>
      <c r="G4">
        <f>(Timings!g4/Best_Known!g4)*100</f>
      </c>
      <c r="H4">
        <f>(Timings!h4/Best_Known!h4)*100</f>
      </c>
      <c r="I4">
        <f>(Timings!i4/Best_Known!i4)*100</f>
      </c>
      <c r="J4">
        <f>(Timings!j4/Best_Known!j4)*100</f>
      </c>
      <c r="K4">
        <f>(Timings!k4/Best_Known!k4)*100</f>
      </c>
      <c r="L4">
        <f>(Timings!l4/Best_Known!l4)*100</f>
      </c>
      <c r="M4">
        <f>(Timings!m4/Best_Known!m4)*100</f>
      </c>
      <c r="N4">
        <f>(Timings!n4/Best_Known!n4)*100</f>
      </c>
      <c r="O4">
        <f>(Timings!o4/Best_Known!o4)*100</f>
      </c>
      <c r="P4">
        <f>(Timings!p4/Best_Known!p4)*100</f>
      </c>
      <c r="Q4">
        <f>(Timings!q4/Best_Known!q4)*100</f>
      </c>
      <c r="R4">
        <f>(Timings!r4/Best_Known!r4)*100</f>
      </c>
      <c r="S4">
        <f>(Timings!s4/Best_Known!s4)*100</f>
      </c>
      <c r="T4">
        <f>(Timings!t4/Best_Known!t4)*100</f>
      </c>
      <c r="U4">
        <f>(Timings!u4/Best_Known!u4)*100</f>
      </c>
      <c r="V4">
        <f>(Timings!v4/Best_Known!v4)*100</f>
      </c>
      <c r="W4">
        <f>(Timings!w4/Best_Known!w4)*100</f>
      </c>
      <c r="X4">
        <f>(Timings!x4/Best_Known!x4)*100</f>
      </c>
      <c r="Y4">
        <f>(Timings!y4/Best_Known!y4)*100</f>
      </c>
      <c r="Z4">
        <f>(Timings!z4/Best_Known!z4)*100</f>
      </c>
    </row>
    <row r="5">
      <c r="A5" t="s">
        <v>30</v>
      </c>
      <c r="B5">
        <f>(Timings!b5/Best_Known!b5)*100</f>
      </c>
      <c r="C5">
        <f>(Timings!c5/Best_Known!c5)*100</f>
      </c>
      <c r="D5">
        <f>(Timings!d5/Best_Known!d5)*100</f>
      </c>
      <c r="E5">
        <f>(Timings!e5/Best_Known!e5)*100</f>
      </c>
      <c r="F5">
        <f>(Timings!f5/Best_Known!f5)*100</f>
      </c>
      <c r="G5">
        <f>(Timings!g5/Best_Known!g5)*100</f>
      </c>
      <c r="H5">
        <f>(Timings!h5/Best_Known!h5)*100</f>
      </c>
      <c r="I5">
        <f>(Timings!i5/Best_Known!i5)*100</f>
      </c>
      <c r="J5">
        <f>(Timings!j5/Best_Known!j5)*100</f>
      </c>
      <c r="K5">
        <f>(Timings!k5/Best_Known!k5)*100</f>
      </c>
      <c r="L5">
        <f>(Timings!l5/Best_Known!l5)*100</f>
      </c>
      <c r="M5">
        <f>(Timings!m5/Best_Known!m5)*100</f>
      </c>
      <c r="N5">
        <f>(Timings!n5/Best_Known!n5)*100</f>
      </c>
      <c r="O5">
        <f>(Timings!o5/Best_Known!o5)*100</f>
      </c>
      <c r="P5">
        <f>(Timings!p5/Best_Known!p5)*100</f>
      </c>
      <c r="Q5">
        <f>(Timings!q5/Best_Known!q5)*100</f>
      </c>
      <c r="R5">
        <f>(Timings!r5/Best_Known!r5)*100</f>
      </c>
      <c r="S5">
        <f>(Timings!s5/Best_Known!s5)*100</f>
      </c>
      <c r="T5">
        <f>(Timings!t5/Best_Known!t5)*100</f>
      </c>
      <c r="U5">
        <f>(Timings!u5/Best_Known!u5)*100</f>
      </c>
      <c r="V5">
        <f>(Timings!v5/Best_Known!v5)*100</f>
      </c>
      <c r="W5">
        <f>(Timings!w5/Best_Known!w5)*100</f>
      </c>
      <c r="X5">
        <f>(Timings!x5/Best_Known!x5)*100</f>
      </c>
      <c r="Y5">
        <f>(Timings!y5/Best_Known!y5)*100</f>
      </c>
      <c r="Z5">
        <f>(Timings!z5/Best_Known!z5)*100</f>
      </c>
    </row>
    <row r="6">
      <c r="A6" t="s">
        <v>31</v>
      </c>
      <c r="B6">
        <f>(Timings!b6/Best_Known!b6)*100</f>
      </c>
      <c r="C6">
        <f>(Timings!c6/Best_Known!c6)*100</f>
      </c>
      <c r="D6">
        <f>(Timings!d6/Best_Known!d6)*100</f>
      </c>
      <c r="E6">
        <f>(Timings!e6/Best_Known!e6)*100</f>
      </c>
      <c r="F6">
        <f>(Timings!f6/Best_Known!f6)*100</f>
      </c>
      <c r="G6">
        <f>(Timings!g6/Best_Known!g6)*100</f>
      </c>
      <c r="H6">
        <f>(Timings!h6/Best_Known!h6)*100</f>
      </c>
      <c r="I6">
        <f>(Timings!i6/Best_Known!i6)*100</f>
      </c>
      <c r="J6">
        <f>(Timings!j6/Best_Known!j6)*100</f>
      </c>
      <c r="K6">
        <f>(Timings!k6/Best_Known!k6)*100</f>
      </c>
      <c r="L6">
        <f>(Timings!l6/Best_Known!l6)*100</f>
      </c>
      <c r="M6">
        <f>(Timings!m6/Best_Known!m6)*100</f>
      </c>
      <c r="N6">
        <f>(Timings!n6/Best_Known!n6)*100</f>
      </c>
      <c r="O6">
        <f>(Timings!o6/Best_Known!o6)*100</f>
      </c>
      <c r="P6">
        <f>(Timings!p6/Best_Known!p6)*100</f>
      </c>
      <c r="Q6">
        <f>(Timings!q6/Best_Known!q6)*100</f>
      </c>
      <c r="R6">
        <f>(Timings!r6/Best_Known!r6)*100</f>
      </c>
      <c r="S6">
        <f>(Timings!s6/Best_Known!s6)*100</f>
      </c>
      <c r="T6">
        <f>(Timings!t6/Best_Known!t6)*100</f>
      </c>
      <c r="U6">
        <f>(Timings!u6/Best_Known!u6)*100</f>
      </c>
      <c r="V6">
        <f>(Timings!v6/Best_Known!v6)*100</f>
      </c>
      <c r="W6">
        <f>(Timings!w6/Best_Known!w6)*100</f>
      </c>
      <c r="X6">
        <f>(Timings!x6/Best_Known!x6)*100</f>
      </c>
      <c r="Y6">
        <f>(Timings!y6/Best_Known!y6)*100</f>
      </c>
      <c r="Z6">
        <f>(Timings!z6/Best_Known!z6)*100</f>
      </c>
    </row>
    <row r="7">
      <c r="A7" t="s">
        <v>32</v>
      </c>
      <c r="B7">
        <f>(Timings!b7/Best_Known!b7)*100</f>
      </c>
      <c r="C7">
        <f>(Timings!c7/Best_Known!c7)*100</f>
      </c>
      <c r="D7">
        <f>(Timings!d7/Best_Known!d7)*100</f>
      </c>
      <c r="E7">
        <f>(Timings!e7/Best_Known!e7)*100</f>
      </c>
      <c r="F7">
        <f>(Timings!f7/Best_Known!f7)*100</f>
      </c>
      <c r="G7">
        <f>(Timings!g7/Best_Known!g7)*100</f>
      </c>
      <c r="H7">
        <f>(Timings!h7/Best_Known!h7)*100</f>
      </c>
      <c r="I7">
        <f>(Timings!i7/Best_Known!i7)*100</f>
      </c>
      <c r="J7">
        <f>(Timings!j7/Best_Known!j7)*100</f>
      </c>
      <c r="K7">
        <f>(Timings!k7/Best_Known!k7)*100</f>
      </c>
      <c r="L7">
        <f>(Timings!l7/Best_Known!l7)*100</f>
      </c>
      <c r="M7">
        <f>(Timings!m7/Best_Known!m7)*100</f>
      </c>
      <c r="N7">
        <f>(Timings!n7/Best_Known!n7)*100</f>
      </c>
      <c r="O7">
        <f>(Timings!o7/Best_Known!o7)*100</f>
      </c>
      <c r="P7">
        <f>(Timings!p7/Best_Known!p7)*100</f>
      </c>
      <c r="Q7">
        <f>(Timings!q7/Best_Known!q7)*100</f>
      </c>
      <c r="R7">
        <f>(Timings!r7/Best_Known!r7)*100</f>
      </c>
      <c r="S7">
        <f>(Timings!s7/Best_Known!s7)*100</f>
      </c>
      <c r="T7">
        <f>(Timings!t7/Best_Known!t7)*100</f>
      </c>
      <c r="U7">
        <f>(Timings!u7/Best_Known!u7)*100</f>
      </c>
      <c r="V7">
        <f>(Timings!v7/Best_Known!v7)*100</f>
      </c>
      <c r="W7">
        <f>(Timings!w7/Best_Known!w7)*100</f>
      </c>
      <c r="X7">
        <f>(Timings!x7/Best_Known!x7)*100</f>
      </c>
      <c r="Y7">
        <f>(Timings!y7/Best_Known!y7)*100</f>
      </c>
      <c r="Z7">
        <f>(Timings!z7/Best_Known!z7)*100</f>
      </c>
    </row>
    <row r="8">
      <c r="A8" t="s">
        <v>33</v>
      </c>
      <c r="B8">
        <f>(Timings!b8/Best_Known!b8)*100</f>
      </c>
      <c r="C8">
        <f>(Timings!c8/Best_Known!c8)*100</f>
      </c>
      <c r="D8">
        <f>(Timings!d8/Best_Known!d8)*100</f>
      </c>
      <c r="E8">
        <f>(Timings!e8/Best_Known!e8)*100</f>
      </c>
      <c r="F8">
        <f>(Timings!f8/Best_Known!f8)*100</f>
      </c>
      <c r="G8">
        <f>(Timings!g8/Best_Known!g8)*100</f>
      </c>
      <c r="H8">
        <f>(Timings!h8/Best_Known!h8)*100</f>
      </c>
      <c r="I8">
        <f>(Timings!i8/Best_Known!i8)*100</f>
      </c>
      <c r="J8">
        <f>(Timings!j8/Best_Known!j8)*100</f>
      </c>
      <c r="K8">
        <f>(Timings!k8/Best_Known!k8)*100</f>
      </c>
      <c r="L8">
        <f>(Timings!l8/Best_Known!l8)*100</f>
      </c>
      <c r="M8">
        <f>(Timings!m8/Best_Known!m8)*100</f>
      </c>
      <c r="N8">
        <f>(Timings!n8/Best_Known!n8)*100</f>
      </c>
      <c r="O8">
        <f>(Timings!o8/Best_Known!o8)*100</f>
      </c>
      <c r="P8">
        <f>(Timings!p8/Best_Known!p8)*100</f>
      </c>
      <c r="Q8">
        <f>(Timings!q8/Best_Known!q8)*100</f>
      </c>
      <c r="R8">
        <f>(Timings!r8/Best_Known!r8)*100</f>
      </c>
      <c r="S8">
        <f>(Timings!s8/Best_Known!s8)*100</f>
      </c>
      <c r="T8">
        <f>(Timings!t8/Best_Known!t8)*100</f>
      </c>
      <c r="U8">
        <f>(Timings!u8/Best_Known!u8)*100</f>
      </c>
      <c r="V8">
        <f>(Timings!v8/Best_Known!v8)*100</f>
      </c>
      <c r="W8">
        <f>(Timings!w8/Best_Known!w8)*100</f>
      </c>
      <c r="X8">
        <f>(Timings!x8/Best_Known!x8)*100</f>
      </c>
      <c r="Y8">
        <f>(Timings!y8/Best_Known!y8)*100</f>
      </c>
      <c r="Z8">
        <f>(Timings!z8/Best_Known!z8)*100</f>
      </c>
    </row>
    <row r="9">
      <c r="A9" t="s">
        <v>34</v>
      </c>
      <c r="B9">
        <f>(Timings!b9/Best_Known!b9)*100</f>
      </c>
      <c r="C9">
        <f>(Timings!c9/Best_Known!c9)*100</f>
      </c>
      <c r="D9">
        <f>(Timings!d9/Best_Known!d9)*100</f>
      </c>
      <c r="E9">
        <f>(Timings!e9/Best_Known!e9)*100</f>
      </c>
      <c r="F9">
        <f>(Timings!f9/Best_Known!f9)*100</f>
      </c>
      <c r="G9">
        <f>(Timings!g9/Best_Known!g9)*100</f>
      </c>
      <c r="H9">
        <f>(Timings!h9/Best_Known!h9)*100</f>
      </c>
      <c r="I9">
        <f>(Timings!i9/Best_Known!i9)*100</f>
      </c>
      <c r="J9">
        <f>(Timings!j9/Best_Known!j9)*100</f>
      </c>
      <c r="K9">
        <f>(Timings!k9/Best_Known!k9)*100</f>
      </c>
      <c r="L9">
        <f>(Timings!l9/Best_Known!l9)*100</f>
      </c>
      <c r="M9">
        <f>(Timings!m9/Best_Known!m9)*100</f>
      </c>
      <c r="N9">
        <f>(Timings!n9/Best_Known!n9)*100</f>
      </c>
      <c r="O9">
        <f>(Timings!o9/Best_Known!o9)*100</f>
      </c>
      <c r="P9">
        <f>(Timings!p9/Best_Known!p9)*100</f>
      </c>
      <c r="Q9">
        <f>(Timings!q9/Best_Known!q9)*100</f>
      </c>
      <c r="R9">
        <f>(Timings!r9/Best_Known!r9)*100</f>
      </c>
      <c r="S9">
        <f>(Timings!s9/Best_Known!s9)*100</f>
      </c>
      <c r="T9">
        <f>(Timings!t9/Best_Known!t9)*100</f>
      </c>
      <c r="U9">
        <f>(Timings!u9/Best_Known!u9)*100</f>
      </c>
      <c r="V9">
        <f>(Timings!v9/Best_Known!v9)*100</f>
      </c>
      <c r="W9">
        <f>(Timings!w9/Best_Known!w9)*100</f>
      </c>
      <c r="X9">
        <f>(Timings!x9/Best_Known!x9)*100</f>
      </c>
      <c r="Y9">
        <f>(Timings!y9/Best_Known!y9)*100</f>
      </c>
      <c r="Z9">
        <f>(Timings!z9/Best_Known!z9)*100</f>
      </c>
    </row>
    <row r="10">
      <c r="A10" t="s">
        <v>35</v>
      </c>
      <c r="B10">
        <f>(Timings!b10/Best_Known!b10)*100</f>
      </c>
      <c r="C10">
        <f>(Timings!c10/Best_Known!c10)*100</f>
      </c>
      <c r="D10">
        <f>(Timings!d10/Best_Known!d10)*100</f>
      </c>
      <c r="E10">
        <f>(Timings!e10/Best_Known!e10)*100</f>
      </c>
      <c r="F10">
        <f>(Timings!f10/Best_Known!f10)*100</f>
      </c>
      <c r="G10">
        <f>(Timings!g10/Best_Known!g10)*100</f>
      </c>
      <c r="H10">
        <f>(Timings!h10/Best_Known!h10)*100</f>
      </c>
      <c r="I10">
        <f>(Timings!i10/Best_Known!i10)*100</f>
      </c>
      <c r="J10">
        <f>(Timings!j10/Best_Known!j10)*100</f>
      </c>
      <c r="K10">
        <f>(Timings!k10/Best_Known!k10)*100</f>
      </c>
      <c r="L10">
        <f>(Timings!l10/Best_Known!l10)*100</f>
      </c>
      <c r="M10">
        <f>(Timings!m10/Best_Known!m10)*100</f>
      </c>
      <c r="N10">
        <f>(Timings!n10/Best_Known!n10)*100</f>
      </c>
      <c r="O10">
        <f>(Timings!o10/Best_Known!o10)*100</f>
      </c>
      <c r="P10">
        <f>(Timings!p10/Best_Known!p10)*100</f>
      </c>
      <c r="Q10">
        <f>(Timings!q10/Best_Known!q10)*100</f>
      </c>
      <c r="R10">
        <f>(Timings!r10/Best_Known!r10)*100</f>
      </c>
      <c r="S10">
        <f>(Timings!s10/Best_Known!s10)*100</f>
      </c>
      <c r="T10">
        <f>(Timings!t10/Best_Known!t10)*100</f>
      </c>
      <c r="U10">
        <f>(Timings!u10/Best_Known!u10)*100</f>
      </c>
      <c r="V10">
        <f>(Timings!v10/Best_Known!v10)*100</f>
      </c>
      <c r="W10">
        <f>(Timings!w10/Best_Known!w10)*100</f>
      </c>
      <c r="X10">
        <f>(Timings!x10/Best_Known!x10)*100</f>
      </c>
      <c r="Y10">
        <f>(Timings!y10/Best_Known!y10)*100</f>
      </c>
      <c r="Z10">
        <f>(Timings!z10/Best_Known!z10)*100</f>
      </c>
    </row>
    <row r="11">
      <c r="A11" t="s">
        <v>36</v>
      </c>
      <c r="B11">
        <f>(Timings!b11/Best_Known!b11)*100</f>
      </c>
      <c r="C11">
        <f>(Timings!c11/Best_Known!c11)*100</f>
      </c>
      <c r="D11">
        <f>(Timings!d11/Best_Known!d11)*100</f>
      </c>
      <c r="E11">
        <f>(Timings!e11/Best_Known!e11)*100</f>
      </c>
      <c r="F11">
        <f>(Timings!f11/Best_Known!f11)*100</f>
      </c>
      <c r="G11">
        <f>(Timings!g11/Best_Known!g11)*100</f>
      </c>
      <c r="H11">
        <f>(Timings!h11/Best_Known!h11)*100</f>
      </c>
      <c r="I11">
        <f>(Timings!i11/Best_Known!i11)*100</f>
      </c>
      <c r="J11">
        <f>(Timings!j11/Best_Known!j11)*100</f>
      </c>
      <c r="K11">
        <f>(Timings!k11/Best_Known!k11)*100</f>
      </c>
      <c r="L11">
        <f>(Timings!l11/Best_Known!l11)*100</f>
      </c>
      <c r="M11">
        <f>(Timings!m11/Best_Known!m11)*100</f>
      </c>
      <c r="N11">
        <f>(Timings!n11/Best_Known!n11)*100</f>
      </c>
      <c r="O11">
        <f>(Timings!o11/Best_Known!o11)*100</f>
      </c>
      <c r="P11">
        <f>(Timings!p11/Best_Known!p11)*100</f>
      </c>
      <c r="Q11">
        <f>(Timings!q11/Best_Known!q11)*100</f>
      </c>
      <c r="R11">
        <f>(Timings!r11/Best_Known!r11)*100</f>
      </c>
      <c r="S11">
        <f>(Timings!s11/Best_Known!s11)*100</f>
      </c>
      <c r="T11">
        <f>(Timings!t11/Best_Known!t11)*100</f>
      </c>
      <c r="U11">
        <f>(Timings!u11/Best_Known!u11)*100</f>
      </c>
      <c r="V11">
        <f>(Timings!v11/Best_Known!v11)*100</f>
      </c>
      <c r="W11">
        <f>(Timings!w11/Best_Known!w11)*100</f>
      </c>
      <c r="X11">
        <f>(Timings!x11/Best_Known!x11)*100</f>
      </c>
      <c r="Y11">
        <f>(Timings!y11/Best_Known!y11)*100</f>
      </c>
      <c r="Z11">
        <f>(Timings!z11/Best_Known!z11)*100</f>
      </c>
    </row>
    <row r="12">
      <c r="A12" t="s">
        <v>37</v>
      </c>
      <c r="B12">
        <f>(Timings!b12/Best_Known!b12)*100</f>
      </c>
      <c r="C12">
        <f>(Timings!c12/Best_Known!c12)*100</f>
      </c>
      <c r="D12">
        <f>(Timings!d12/Best_Known!d12)*100</f>
      </c>
      <c r="E12">
        <f>(Timings!e12/Best_Known!e12)*100</f>
      </c>
      <c r="F12">
        <f>(Timings!f12/Best_Known!f12)*100</f>
      </c>
      <c r="G12">
        <f>(Timings!g12/Best_Known!g12)*100</f>
      </c>
      <c r="H12">
        <f>(Timings!h12/Best_Known!h12)*100</f>
      </c>
      <c r="I12">
        <f>(Timings!i12/Best_Known!i12)*100</f>
      </c>
      <c r="J12">
        <f>(Timings!j12/Best_Known!j12)*100</f>
      </c>
      <c r="K12">
        <f>(Timings!k12/Best_Known!k12)*100</f>
      </c>
      <c r="L12">
        <f>(Timings!l12/Best_Known!l12)*100</f>
      </c>
      <c r="M12">
        <f>(Timings!m12/Best_Known!m12)*100</f>
      </c>
      <c r="N12">
        <f>(Timings!n12/Best_Known!n12)*100</f>
      </c>
      <c r="O12">
        <f>(Timings!o12/Best_Known!o12)*100</f>
      </c>
      <c r="P12">
        <f>(Timings!p12/Best_Known!p12)*100</f>
      </c>
      <c r="Q12">
        <f>(Timings!q12/Best_Known!q12)*100</f>
      </c>
      <c r="R12">
        <f>(Timings!r12/Best_Known!r12)*100</f>
      </c>
      <c r="S12">
        <f>(Timings!s12/Best_Known!s12)*100</f>
      </c>
      <c r="T12">
        <f>(Timings!t12/Best_Known!t12)*100</f>
      </c>
      <c r="U12">
        <f>(Timings!u12/Best_Known!u12)*100</f>
      </c>
      <c r="V12">
        <f>(Timings!v12/Best_Known!v12)*100</f>
      </c>
      <c r="W12">
        <f>(Timings!w12/Best_Known!w12)*100</f>
      </c>
      <c r="X12">
        <f>(Timings!x12/Best_Known!x12)*100</f>
      </c>
      <c r="Y12">
        <f>(Timings!y12/Best_Known!y12)*100</f>
      </c>
      <c r="Z12">
        <f>(Timings!z12/Best_Known!z12)*100</f>
      </c>
    </row>
    <row r="13">
      <c r="A13" t="s">
        <v>38</v>
      </c>
      <c r="B13">
        <f>(Timings!b13/Best_Known!b13)*100</f>
      </c>
      <c r="C13">
        <f>(Timings!c13/Best_Known!c13)*100</f>
      </c>
      <c r="D13">
        <f>(Timings!d13/Best_Known!d13)*100</f>
      </c>
      <c r="E13">
        <f>(Timings!e13/Best_Known!e13)*100</f>
      </c>
      <c r="F13">
        <f>(Timings!f13/Best_Known!f13)*100</f>
      </c>
      <c r="G13">
        <f>(Timings!g13/Best_Known!g13)*100</f>
      </c>
      <c r="H13">
        <f>(Timings!h13/Best_Known!h13)*100</f>
      </c>
      <c r="I13">
        <f>(Timings!i13/Best_Known!i13)*100</f>
      </c>
      <c r="J13">
        <f>(Timings!j13/Best_Known!j13)*100</f>
      </c>
      <c r="K13">
        <f>(Timings!k13/Best_Known!k13)*100</f>
      </c>
      <c r="L13">
        <f>(Timings!l13/Best_Known!l13)*100</f>
      </c>
      <c r="M13">
        <f>(Timings!m13/Best_Known!m13)*100</f>
      </c>
      <c r="N13">
        <f>(Timings!n13/Best_Known!n13)*100</f>
      </c>
      <c r="O13">
        <f>(Timings!o13/Best_Known!o13)*100</f>
      </c>
      <c r="P13">
        <f>(Timings!p13/Best_Known!p13)*100</f>
      </c>
      <c r="Q13">
        <f>(Timings!q13/Best_Known!q13)*100</f>
      </c>
      <c r="R13">
        <f>(Timings!r13/Best_Known!r13)*100</f>
      </c>
      <c r="S13">
        <f>(Timings!s13/Best_Known!s13)*100</f>
      </c>
      <c r="T13">
        <f>(Timings!t13/Best_Known!t13)*100</f>
      </c>
      <c r="U13">
        <f>(Timings!u13/Best_Known!u13)*100</f>
      </c>
      <c r="V13">
        <f>(Timings!v13/Best_Known!v13)*100</f>
      </c>
      <c r="W13">
        <f>(Timings!w13/Best_Known!w13)*100</f>
      </c>
      <c r="X13">
        <f>(Timings!x13/Best_Known!x13)*100</f>
      </c>
      <c r="Y13">
        <f>(Timings!y13/Best_Known!y13)*100</f>
      </c>
      <c r="Z13">
        <f>(Timings!z13/Best_Known!z13)*100</f>
      </c>
    </row>
    <row r="14">
      <c r="A14" t="s">
        <v>39</v>
      </c>
      <c r="B14">
        <f>(Timings!b14/Best_Known!b14)*100</f>
      </c>
      <c r="C14">
        <f>(Timings!c14/Best_Known!c14)*100</f>
      </c>
      <c r="D14">
        <f>(Timings!d14/Best_Known!d14)*100</f>
      </c>
      <c r="E14">
        <f>(Timings!e14/Best_Known!e14)*100</f>
      </c>
      <c r="F14">
        <f>(Timings!f14/Best_Known!f14)*100</f>
      </c>
      <c r="G14">
        <f>(Timings!g14/Best_Known!g14)*100</f>
      </c>
      <c r="H14">
        <f>(Timings!h14/Best_Known!h14)*100</f>
      </c>
      <c r="I14">
        <f>(Timings!i14/Best_Known!i14)*100</f>
      </c>
      <c r="J14">
        <f>(Timings!j14/Best_Known!j14)*100</f>
      </c>
      <c r="K14">
        <f>(Timings!k14/Best_Known!k14)*100</f>
      </c>
      <c r="L14">
        <f>(Timings!l14/Best_Known!l14)*100</f>
      </c>
      <c r="M14">
        <f>(Timings!m14/Best_Known!m14)*100</f>
      </c>
      <c r="N14">
        <f>(Timings!n14/Best_Known!n14)*100</f>
      </c>
      <c r="O14">
        <f>(Timings!o14/Best_Known!o14)*100</f>
      </c>
      <c r="P14">
        <f>(Timings!p14/Best_Known!p14)*100</f>
      </c>
      <c r="Q14">
        <f>(Timings!q14/Best_Known!q14)*100</f>
      </c>
      <c r="R14">
        <f>(Timings!r14/Best_Known!r14)*100</f>
      </c>
      <c r="S14">
        <f>(Timings!s14/Best_Known!s14)*100</f>
      </c>
      <c r="T14">
        <f>(Timings!t14/Best_Known!t14)*100</f>
      </c>
      <c r="U14">
        <f>(Timings!u14/Best_Known!u14)*100</f>
      </c>
      <c r="V14">
        <f>(Timings!v14/Best_Known!v14)*100</f>
      </c>
      <c r="W14">
        <f>(Timings!w14/Best_Known!w14)*100</f>
      </c>
      <c r="X14">
        <f>(Timings!x14/Best_Known!x14)*100</f>
      </c>
      <c r="Y14">
        <f>(Timings!y14/Best_Known!y14)*100</f>
      </c>
      <c r="Z14">
        <f>(Timings!z14/Best_Known!z14)*100</f>
      </c>
    </row>
    <row r="15">
      <c r="A15" t="s">
        <v>40</v>
      </c>
      <c r="B15">
        <f>(Timings!b15/Best_Known!b15)*100</f>
      </c>
      <c r="C15">
        <f>(Timings!c15/Best_Known!c15)*100</f>
      </c>
      <c r="D15">
        <f>(Timings!d15/Best_Known!d15)*100</f>
      </c>
      <c r="E15">
        <f>(Timings!e15/Best_Known!e15)*100</f>
      </c>
      <c r="F15">
        <f>(Timings!f15/Best_Known!f15)*100</f>
      </c>
      <c r="G15">
        <f>(Timings!g15/Best_Known!g15)*100</f>
      </c>
      <c r="H15">
        <f>(Timings!h15/Best_Known!h15)*100</f>
      </c>
      <c r="I15">
        <f>(Timings!i15/Best_Known!i15)*100</f>
      </c>
      <c r="J15">
        <f>(Timings!j15/Best_Known!j15)*100</f>
      </c>
      <c r="K15">
        <f>(Timings!k15/Best_Known!k15)*100</f>
      </c>
      <c r="L15">
        <f>(Timings!l15/Best_Known!l15)*100</f>
      </c>
      <c r="M15">
        <f>(Timings!m15/Best_Known!m15)*100</f>
      </c>
      <c r="N15">
        <f>(Timings!n15/Best_Known!n15)*100</f>
      </c>
      <c r="O15">
        <f>(Timings!o15/Best_Known!o15)*100</f>
      </c>
      <c r="P15">
        <f>(Timings!p15/Best_Known!p15)*100</f>
      </c>
      <c r="Q15">
        <f>(Timings!q15/Best_Known!q15)*100</f>
      </c>
      <c r="R15">
        <f>(Timings!r15/Best_Known!r15)*100</f>
      </c>
      <c r="S15">
        <f>(Timings!s15/Best_Known!s15)*100</f>
      </c>
      <c r="T15">
        <f>(Timings!t15/Best_Known!t15)*100</f>
      </c>
      <c r="U15">
        <f>(Timings!u15/Best_Known!u15)*100</f>
      </c>
      <c r="V15">
        <f>(Timings!v15/Best_Known!v15)*100</f>
      </c>
      <c r="W15">
        <f>(Timings!w15/Best_Known!w15)*100</f>
      </c>
      <c r="X15">
        <f>(Timings!x15/Best_Known!x15)*100</f>
      </c>
      <c r="Y15">
        <f>(Timings!y15/Best_Known!y15)*100</f>
      </c>
      <c r="Z15">
        <f>(Timings!z15/Best_Known!z15)*100</f>
      </c>
    </row>
    <row r="16">
      <c r="A16" t="s">
        <v>41</v>
      </c>
      <c r="B16">
        <f>(Timings!b16/Best_Known!b16)*100</f>
      </c>
      <c r="C16">
        <f>(Timings!c16/Best_Known!c16)*100</f>
      </c>
      <c r="D16">
        <f>(Timings!d16/Best_Known!d16)*100</f>
      </c>
      <c r="E16">
        <f>(Timings!e16/Best_Known!e16)*100</f>
      </c>
      <c r="F16">
        <f>(Timings!f16/Best_Known!f16)*100</f>
      </c>
      <c r="G16">
        <f>(Timings!g16/Best_Known!g16)*100</f>
      </c>
      <c r="H16">
        <f>(Timings!h16/Best_Known!h16)*100</f>
      </c>
      <c r="I16">
        <f>(Timings!i16/Best_Known!i16)*100</f>
      </c>
      <c r="J16">
        <f>(Timings!j16/Best_Known!j16)*100</f>
      </c>
      <c r="K16">
        <f>(Timings!k16/Best_Known!k16)*100</f>
      </c>
      <c r="L16">
        <f>(Timings!l16/Best_Known!l16)*100</f>
      </c>
      <c r="M16">
        <f>(Timings!m16/Best_Known!m16)*100</f>
      </c>
      <c r="N16">
        <f>(Timings!n16/Best_Known!n16)*100</f>
      </c>
      <c r="O16">
        <f>(Timings!o16/Best_Known!o16)*100</f>
      </c>
      <c r="P16">
        <f>(Timings!p16/Best_Known!p16)*100</f>
      </c>
      <c r="Q16">
        <f>(Timings!q16/Best_Known!q16)*100</f>
      </c>
      <c r="R16">
        <f>(Timings!r16/Best_Known!r16)*100</f>
      </c>
      <c r="S16">
        <f>(Timings!s16/Best_Known!s16)*100</f>
      </c>
      <c r="T16">
        <f>(Timings!t16/Best_Known!t16)*100</f>
      </c>
      <c r="U16">
        <f>(Timings!u16/Best_Known!u16)*100</f>
      </c>
      <c r="V16">
        <f>(Timings!v16/Best_Known!v16)*100</f>
      </c>
      <c r="W16">
        <f>(Timings!w16/Best_Known!w16)*100</f>
      </c>
      <c r="X16">
        <f>(Timings!x16/Best_Known!x16)*100</f>
      </c>
      <c r="Y16">
        <f>(Timings!y16/Best_Known!y16)*100</f>
      </c>
      <c r="Z16">
        <f>(Timings!z16/Best_Known!z16)*100</f>
      </c>
    </row>
    <row r="17">
      <c r="A17" t="s">
        <v>42</v>
      </c>
      <c r="B17">
        <f>(Timings!b17/Best_Known!b17)*100</f>
      </c>
      <c r="C17">
        <f>(Timings!c17/Best_Known!c17)*100</f>
      </c>
      <c r="D17">
        <f>(Timings!d17/Best_Known!d17)*100</f>
      </c>
      <c r="E17">
        <f>(Timings!e17/Best_Known!e17)*100</f>
      </c>
      <c r="F17">
        <f>(Timings!f17/Best_Known!f17)*100</f>
      </c>
      <c r="G17">
        <f>(Timings!g17/Best_Known!g17)*100</f>
      </c>
      <c r="H17">
        <f>(Timings!h17/Best_Known!h17)*100</f>
      </c>
      <c r="I17">
        <f>(Timings!i17/Best_Known!i17)*100</f>
      </c>
      <c r="J17">
        <f>(Timings!j17/Best_Known!j17)*100</f>
      </c>
      <c r="K17">
        <f>(Timings!k17/Best_Known!k17)*100</f>
      </c>
      <c r="L17">
        <f>(Timings!l17/Best_Known!l17)*100</f>
      </c>
      <c r="M17">
        <f>(Timings!m17/Best_Known!m17)*100</f>
      </c>
      <c r="N17">
        <f>(Timings!n17/Best_Known!n17)*100</f>
      </c>
      <c r="O17">
        <f>(Timings!o17/Best_Known!o17)*100</f>
      </c>
      <c r="P17">
        <f>(Timings!p17/Best_Known!p17)*100</f>
      </c>
      <c r="Q17">
        <f>(Timings!q17/Best_Known!q17)*100</f>
      </c>
      <c r="R17">
        <f>(Timings!r17/Best_Known!r17)*100</f>
      </c>
      <c r="S17">
        <f>(Timings!s17/Best_Known!s17)*100</f>
      </c>
      <c r="T17">
        <f>(Timings!t17/Best_Known!t17)*100</f>
      </c>
      <c r="U17">
        <f>(Timings!u17/Best_Known!u17)*100</f>
      </c>
      <c r="V17">
        <f>(Timings!v17/Best_Known!v17)*100</f>
      </c>
      <c r="W17">
        <f>(Timings!w17/Best_Known!w17)*100</f>
      </c>
      <c r="X17">
        <f>(Timings!x17/Best_Known!x17)*100</f>
      </c>
      <c r="Y17">
        <f>(Timings!y17/Best_Known!y17)*100</f>
      </c>
      <c r="Z17">
        <f>(Timings!z17/Best_Known!z17)*100</f>
      </c>
    </row>
    <row r="18">
      <c r="A18" t="s">
        <v>43</v>
      </c>
      <c r="B18">
        <f>(Timings!b18/Best_Known!b18)*100</f>
      </c>
      <c r="C18">
        <f>(Timings!c18/Best_Known!c18)*100</f>
      </c>
      <c r="D18">
        <f>(Timings!d18/Best_Known!d18)*100</f>
      </c>
      <c r="E18">
        <f>(Timings!e18/Best_Known!e18)*100</f>
      </c>
      <c r="F18">
        <f>(Timings!f18/Best_Known!f18)*100</f>
      </c>
      <c r="G18">
        <f>(Timings!g18/Best_Known!g18)*100</f>
      </c>
      <c r="H18">
        <f>(Timings!h18/Best_Known!h18)*100</f>
      </c>
      <c r="I18">
        <f>(Timings!i18/Best_Known!i18)*100</f>
      </c>
      <c r="J18">
        <f>(Timings!j18/Best_Known!j18)*100</f>
      </c>
      <c r="K18">
        <f>(Timings!k18/Best_Known!k18)*100</f>
      </c>
      <c r="L18">
        <f>(Timings!l18/Best_Known!l18)*100</f>
      </c>
      <c r="M18">
        <f>(Timings!m18/Best_Known!m18)*100</f>
      </c>
      <c r="N18">
        <f>(Timings!n18/Best_Known!n18)*100</f>
      </c>
      <c r="O18">
        <f>(Timings!o18/Best_Known!o18)*100</f>
      </c>
      <c r="P18">
        <f>(Timings!p18/Best_Known!p18)*100</f>
      </c>
      <c r="Q18">
        <f>(Timings!q18/Best_Known!q18)*100</f>
      </c>
      <c r="R18">
        <f>(Timings!r18/Best_Known!r18)*100</f>
      </c>
      <c r="S18">
        <f>(Timings!s18/Best_Known!s18)*100</f>
      </c>
      <c r="T18">
        <f>(Timings!t18/Best_Known!t18)*100</f>
      </c>
      <c r="U18">
        <f>(Timings!u18/Best_Known!u18)*100</f>
      </c>
      <c r="V18">
        <f>(Timings!v18/Best_Known!v18)*100</f>
      </c>
      <c r="W18">
        <f>(Timings!w18/Best_Known!w18)*100</f>
      </c>
      <c r="X18">
        <f>(Timings!x18/Best_Known!x18)*100</f>
      </c>
      <c r="Y18">
        <f>(Timings!y18/Best_Known!y18)*100</f>
      </c>
      <c r="Z18">
        <f>(Timings!z18/Best_Known!z18)*100</f>
      </c>
    </row>
    <row r="19">
      <c r="A19" t="s">
        <v>44</v>
      </c>
      <c r="B19">
        <f>(Timings!b19/Best_Known!b19)*100</f>
      </c>
      <c r="C19">
        <f>(Timings!c19/Best_Known!c19)*100</f>
      </c>
      <c r="D19">
        <f>(Timings!d19/Best_Known!d19)*100</f>
      </c>
      <c r="E19">
        <f>(Timings!e19/Best_Known!e19)*100</f>
      </c>
      <c r="F19">
        <f>(Timings!f19/Best_Known!f19)*100</f>
      </c>
      <c r="G19">
        <f>(Timings!g19/Best_Known!g19)*100</f>
      </c>
      <c r="H19">
        <f>(Timings!h19/Best_Known!h19)*100</f>
      </c>
      <c r="I19">
        <f>(Timings!i19/Best_Known!i19)*100</f>
      </c>
      <c r="J19">
        <f>(Timings!j19/Best_Known!j19)*100</f>
      </c>
      <c r="K19">
        <f>(Timings!k19/Best_Known!k19)*100</f>
      </c>
      <c r="L19">
        <f>(Timings!l19/Best_Known!l19)*100</f>
      </c>
      <c r="M19">
        <f>(Timings!m19/Best_Known!m19)*100</f>
      </c>
      <c r="N19">
        <f>(Timings!n19/Best_Known!n19)*100</f>
      </c>
      <c r="O19">
        <f>(Timings!o19/Best_Known!o19)*100</f>
      </c>
      <c r="P19">
        <f>(Timings!p19/Best_Known!p19)*100</f>
      </c>
      <c r="Q19">
        <f>(Timings!q19/Best_Known!q19)*100</f>
      </c>
      <c r="R19">
        <f>(Timings!r19/Best_Known!r19)*100</f>
      </c>
      <c r="S19">
        <f>(Timings!s19/Best_Known!s19)*100</f>
      </c>
      <c r="T19">
        <f>(Timings!t19/Best_Known!t19)*100</f>
      </c>
      <c r="U19">
        <f>(Timings!u19/Best_Known!u19)*100</f>
      </c>
      <c r="V19">
        <f>(Timings!v19/Best_Known!v19)*100</f>
      </c>
      <c r="W19">
        <f>(Timings!w19/Best_Known!w19)*100</f>
      </c>
      <c r="X19">
        <f>(Timings!x19/Best_Known!x19)*100</f>
      </c>
      <c r="Y19">
        <f>(Timings!y19/Best_Known!y19)*100</f>
      </c>
      <c r="Z19">
        <f>(Timings!z19/Best_Known!z19)*100</f>
      </c>
    </row>
    <row r="20">
      <c r="A20" t="s">
        <v>45</v>
      </c>
      <c r="B20">
        <f>(Timings!b20/Best_Known!b20)*100</f>
      </c>
      <c r="C20">
        <f>(Timings!c20/Best_Known!c20)*100</f>
      </c>
      <c r="D20">
        <f>(Timings!d20/Best_Known!d20)*100</f>
      </c>
      <c r="E20">
        <f>(Timings!e20/Best_Known!e20)*100</f>
      </c>
      <c r="F20">
        <f>(Timings!f20/Best_Known!f20)*100</f>
      </c>
      <c r="G20">
        <f>(Timings!g20/Best_Known!g20)*100</f>
      </c>
      <c r="H20">
        <f>(Timings!h20/Best_Known!h20)*100</f>
      </c>
      <c r="I20">
        <f>(Timings!i20/Best_Known!i20)*100</f>
      </c>
      <c r="J20">
        <f>(Timings!j20/Best_Known!j20)*100</f>
      </c>
      <c r="K20">
        <f>(Timings!k20/Best_Known!k20)*100</f>
      </c>
      <c r="L20">
        <f>(Timings!l20/Best_Known!l20)*100</f>
      </c>
      <c r="M20">
        <f>(Timings!m20/Best_Known!m20)*100</f>
      </c>
      <c r="N20">
        <f>(Timings!n20/Best_Known!n20)*100</f>
      </c>
      <c r="O20">
        <f>(Timings!o20/Best_Known!o20)*100</f>
      </c>
      <c r="P20">
        <f>(Timings!p20/Best_Known!p20)*100</f>
      </c>
      <c r="Q20">
        <f>(Timings!q20/Best_Known!q20)*100</f>
      </c>
      <c r="R20">
        <f>(Timings!r20/Best_Known!r20)*100</f>
      </c>
      <c r="S20">
        <f>(Timings!s20/Best_Known!s20)*100</f>
      </c>
      <c r="T20">
        <f>(Timings!t20/Best_Known!t20)*100</f>
      </c>
      <c r="U20">
        <f>(Timings!u20/Best_Known!u20)*100</f>
      </c>
      <c r="V20">
        <f>(Timings!v20/Best_Known!v20)*100</f>
      </c>
      <c r="W20">
        <f>(Timings!w20/Best_Known!w20)*100</f>
      </c>
      <c r="X20">
        <f>(Timings!x20/Best_Known!x20)*100</f>
      </c>
      <c r="Y20">
        <f>(Timings!y20/Best_Known!y20)*100</f>
      </c>
      <c r="Z20">
        <f>(Timings!z20/Best_Known!z20)*100</f>
      </c>
    </row>
    <row r="21">
      <c r="A21" t="s">
        <v>46</v>
      </c>
      <c r="B21">
        <f>(Timings!b21/Best_Known!b21)*100</f>
      </c>
      <c r="C21">
        <f>(Timings!c21/Best_Known!c21)*100</f>
      </c>
      <c r="D21">
        <f>(Timings!d21/Best_Known!d21)*100</f>
      </c>
      <c r="E21">
        <f>(Timings!e21/Best_Known!e21)*100</f>
      </c>
      <c r="F21">
        <f>(Timings!f21/Best_Known!f21)*100</f>
      </c>
      <c r="G21">
        <f>(Timings!g21/Best_Known!g21)*100</f>
      </c>
      <c r="H21">
        <f>(Timings!h21/Best_Known!h21)*100</f>
      </c>
      <c r="I21">
        <f>(Timings!i21/Best_Known!i21)*100</f>
      </c>
      <c r="J21">
        <f>(Timings!j21/Best_Known!j21)*100</f>
      </c>
      <c r="K21">
        <f>(Timings!k21/Best_Known!k21)*100</f>
      </c>
      <c r="L21">
        <f>(Timings!l21/Best_Known!l21)*100</f>
      </c>
      <c r="M21">
        <f>(Timings!m21/Best_Known!m21)*100</f>
      </c>
      <c r="N21">
        <f>(Timings!n21/Best_Known!n21)*100</f>
      </c>
      <c r="O21">
        <f>(Timings!o21/Best_Known!o21)*100</f>
      </c>
      <c r="P21">
        <f>(Timings!p21/Best_Known!p21)*100</f>
      </c>
      <c r="Q21">
        <f>(Timings!q21/Best_Known!q21)*100</f>
      </c>
      <c r="R21">
        <f>(Timings!r21/Best_Known!r21)*100</f>
      </c>
      <c r="S21">
        <f>(Timings!s21/Best_Known!s21)*100</f>
      </c>
      <c r="T21">
        <f>(Timings!t21/Best_Known!t21)*100</f>
      </c>
      <c r="U21">
        <f>(Timings!u21/Best_Known!u21)*100</f>
      </c>
      <c r="V21">
        <f>(Timings!v21/Best_Known!v21)*100</f>
      </c>
      <c r="W21">
        <f>(Timings!w21/Best_Known!w21)*100</f>
      </c>
      <c r="X21">
        <f>(Timings!x21/Best_Known!x21)*100</f>
      </c>
      <c r="Y21">
        <f>(Timings!y21/Best_Known!y21)*100</f>
      </c>
      <c r="Z21">
        <f>(Timings!z21/Best_Known!z21)*100</f>
      </c>
    </row>
    <row r="22">
      <c r="A22" t="s">
        <v>47</v>
      </c>
      <c r="B22">
        <f>(Timings!b22/Best_Known!b22)*100</f>
      </c>
      <c r="C22">
        <f>(Timings!c22/Best_Known!c22)*100</f>
      </c>
      <c r="D22">
        <f>(Timings!d22/Best_Known!d22)*100</f>
      </c>
      <c r="E22">
        <f>(Timings!e22/Best_Known!e22)*100</f>
      </c>
      <c r="F22">
        <f>(Timings!f22/Best_Known!f22)*100</f>
      </c>
      <c r="G22">
        <f>(Timings!g22/Best_Known!g22)*100</f>
      </c>
      <c r="H22">
        <f>(Timings!h22/Best_Known!h22)*100</f>
      </c>
      <c r="I22">
        <f>(Timings!i22/Best_Known!i22)*100</f>
      </c>
      <c r="J22">
        <f>(Timings!j22/Best_Known!j22)*100</f>
      </c>
      <c r="K22">
        <f>(Timings!k22/Best_Known!k22)*100</f>
      </c>
      <c r="L22">
        <f>(Timings!l22/Best_Known!l22)*100</f>
      </c>
      <c r="M22">
        <f>(Timings!m22/Best_Known!m22)*100</f>
      </c>
      <c r="N22">
        <f>(Timings!n22/Best_Known!n22)*100</f>
      </c>
      <c r="O22">
        <f>(Timings!o22/Best_Known!o22)*100</f>
      </c>
      <c r="P22">
        <f>(Timings!p22/Best_Known!p22)*100</f>
      </c>
      <c r="Q22">
        <f>(Timings!q22/Best_Known!q22)*100</f>
      </c>
      <c r="R22">
        <f>(Timings!r22/Best_Known!r22)*100</f>
      </c>
      <c r="S22">
        <f>(Timings!s22/Best_Known!s22)*100</f>
      </c>
      <c r="T22">
        <f>(Timings!t22/Best_Known!t22)*100</f>
      </c>
      <c r="U22">
        <f>(Timings!u22/Best_Known!u22)*100</f>
      </c>
      <c r="V22">
        <f>(Timings!v22/Best_Known!v22)*100</f>
      </c>
      <c r="W22">
        <f>(Timings!w22/Best_Known!w22)*100</f>
      </c>
      <c r="X22">
        <f>(Timings!x22/Best_Known!x22)*100</f>
      </c>
      <c r="Y22">
        <f>(Timings!y22/Best_Known!y22)*100</f>
      </c>
      <c r="Z22">
        <f>(Timings!z22/Best_Known!z22)*100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2018-11-19T17:44:34Z</dcterms:created>
  <dc:creator>Apache POI</dc:creator>
</coreProperties>
</file>