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15" windowWidth="14160" windowHeight="8895" tabRatio="798" activeTab="7"/>
  </bookViews>
  <sheets>
    <sheet name="입력기" sheetId="10" r:id="rId1"/>
    <sheet name="입력기_수정" sheetId="17" r:id="rId2"/>
    <sheet name="CBM계산기" sheetId="4" r:id="rId3"/>
    <sheet name="SHIPPING견적계산기" sheetId="9" r:id="rId4"/>
    <sheet name="PROFORMA" sheetId="7" r:id="rId5"/>
    <sheet name="PACKING" sheetId="1" r:id="rId6"/>
    <sheet name="COMMERCIAL" sheetId="2" r:id="rId7"/>
    <sheet name="PROFORMA_수정" sheetId="13" r:id="rId8"/>
    <sheet name="PACKING_수정" sheetId="16" r:id="rId9"/>
    <sheet name="COMMERCIAL_수정" sheetId="15" r:id="rId10"/>
    <sheet name="프로포마설명서" sheetId="8" r:id="rId11"/>
    <sheet name="팩킹설명서" sheetId="5" r:id="rId12"/>
    <sheet name="커머셜설명서" sheetId="6" r:id="rId13"/>
    <sheet name="쉽핑마크" sheetId="11" r:id="rId14"/>
    <sheet name="LC팩스" sheetId="12" r:id="rId15"/>
  </sheets>
  <calcPr calcId="144525"/>
</workbook>
</file>

<file path=xl/calcChain.xml><?xml version="1.0" encoding="utf-8"?>
<calcChain xmlns="http://schemas.openxmlformats.org/spreadsheetml/2006/main">
  <c r="E8" i="15" l="1"/>
  <c r="E8" i="16"/>
  <c r="F8" i="15"/>
  <c r="F8" i="16"/>
  <c r="F21" i="13"/>
  <c r="D29" i="13"/>
  <c r="B39" i="13"/>
  <c r="B38" i="13"/>
  <c r="B42" i="15"/>
  <c r="B41" i="15"/>
  <c r="B40" i="15"/>
  <c r="B18" i="15"/>
  <c r="B18" i="16"/>
  <c r="A10" i="4"/>
  <c r="F4" i="4"/>
  <c r="B22" i="16"/>
  <c r="C20" i="16"/>
  <c r="B22" i="15"/>
  <c r="C20" i="15"/>
  <c r="B38" i="16"/>
  <c r="B37" i="16"/>
  <c r="B36" i="16"/>
  <c r="F25" i="16"/>
  <c r="J8" i="7"/>
  <c r="D28" i="13"/>
  <c r="D27" i="13"/>
  <c r="D25" i="13"/>
  <c r="C12" i="13"/>
  <c r="B16" i="16" s="1"/>
  <c r="B16" i="15" s="1"/>
  <c r="C11" i="13"/>
  <c r="B15" i="16" s="1"/>
  <c r="B15" i="15" s="1"/>
  <c r="C10" i="13"/>
  <c r="B14" i="16" s="1"/>
  <c r="B14" i="15" s="1"/>
  <c r="B37" i="7"/>
  <c r="C36" i="7"/>
  <c r="C35" i="7"/>
  <c r="I9" i="7"/>
  <c r="A10" i="7"/>
  <c r="B9" i="7"/>
  <c r="B8" i="7"/>
  <c r="C8" i="17"/>
  <c r="C7" i="17"/>
  <c r="B10" i="17" s="1"/>
  <c r="C6" i="17"/>
  <c r="K16" i="7" l="1"/>
  <c r="K17" i="7"/>
  <c r="K18" i="7"/>
  <c r="K19" i="7"/>
  <c r="K20" i="7"/>
  <c r="K21" i="7"/>
  <c r="K22" i="7"/>
  <c r="K23" i="7"/>
  <c r="F33" i="4"/>
  <c r="E33" i="4"/>
  <c r="D33" i="4"/>
  <c r="G32" i="4"/>
  <c r="K24" i="7"/>
  <c r="K25" i="7"/>
  <c r="K26" i="7"/>
  <c r="K27" i="7"/>
  <c r="K28" i="7"/>
  <c r="K29" i="7"/>
  <c r="K30" i="7"/>
  <c r="K31" i="7"/>
  <c r="K32" i="7"/>
  <c r="F97" i="9"/>
  <c r="D88" i="9"/>
  <c r="E88" i="9" s="1"/>
  <c r="E87" i="9"/>
  <c r="E86" i="9"/>
  <c r="D86" i="9"/>
  <c r="C85" i="9"/>
  <c r="D85" i="9" s="1"/>
  <c r="C84" i="9"/>
  <c r="E84" i="9" s="1"/>
  <c r="D83" i="9"/>
  <c r="E83" i="9" s="1"/>
  <c r="E82" i="9"/>
  <c r="D82" i="9"/>
  <c r="A21" i="2"/>
  <c r="C21" i="1"/>
  <c r="H33" i="4" l="1"/>
  <c r="I33" i="4" s="1"/>
  <c r="E85" i="9"/>
  <c r="H27" i="1"/>
  <c r="G27" i="1"/>
  <c r="E18" i="9"/>
  <c r="D18" i="9"/>
  <c r="E17" i="9"/>
  <c r="E16" i="9"/>
  <c r="E15" i="9"/>
  <c r="E14" i="9"/>
  <c r="E13" i="9"/>
  <c r="E12" i="9"/>
  <c r="E11" i="9"/>
  <c r="D11" i="9"/>
  <c r="E10" i="9"/>
  <c r="D9" i="9"/>
  <c r="E9" i="9" s="1"/>
  <c r="C8" i="9"/>
  <c r="D8" i="9" s="1"/>
  <c r="E8" i="9" s="1"/>
  <c r="C7" i="9"/>
  <c r="E7" i="9" s="1"/>
  <c r="E6" i="9"/>
  <c r="D6" i="9"/>
  <c r="F19" i="9"/>
  <c r="D5" i="9"/>
  <c r="E5" i="9" s="1"/>
  <c r="D36" i="9"/>
  <c r="E36" i="9" s="1"/>
  <c r="E35" i="9"/>
  <c r="E34" i="9"/>
  <c r="E33" i="9"/>
  <c r="E32" i="9"/>
  <c r="E31" i="9"/>
  <c r="E30" i="9"/>
  <c r="D29" i="9"/>
  <c r="E29" i="9" s="1"/>
  <c r="E28" i="9"/>
  <c r="D27" i="9"/>
  <c r="E27" i="9" s="1"/>
  <c r="D26" i="9"/>
  <c r="C26" i="9"/>
  <c r="E26" i="9" s="1"/>
  <c r="E25" i="9"/>
  <c r="C25" i="9"/>
  <c r="E24" i="9"/>
  <c r="D24" i="9"/>
  <c r="F37" i="9"/>
  <c r="D23" i="9"/>
  <c r="E23" i="9" s="1"/>
  <c r="E49" i="9"/>
  <c r="E50" i="9"/>
  <c r="E51" i="9"/>
  <c r="E52" i="9"/>
  <c r="E53" i="9"/>
  <c r="E54" i="9"/>
  <c r="D55" i="9"/>
  <c r="E55" i="9" s="1"/>
  <c r="F56" i="9"/>
  <c r="F76" i="9"/>
  <c r="D48" i="9"/>
  <c r="E48" i="9" s="1"/>
  <c r="E47" i="9"/>
  <c r="D46" i="9"/>
  <c r="E46" i="9" s="1"/>
  <c r="C45" i="9"/>
  <c r="D45" i="9" s="1"/>
  <c r="E45" i="9" s="1"/>
  <c r="E44" i="9"/>
  <c r="C44" i="9"/>
  <c r="E43" i="9"/>
  <c r="D43" i="9"/>
  <c r="E42" i="9"/>
  <c r="D42" i="9"/>
  <c r="D67" i="9"/>
  <c r="E67" i="9" s="1"/>
  <c r="E66" i="9"/>
  <c r="D65" i="9"/>
  <c r="E65" i="9" s="1"/>
  <c r="C64" i="9"/>
  <c r="D64" i="9" s="1"/>
  <c r="E64" i="9" s="1"/>
  <c r="C63" i="9"/>
  <c r="E63" i="9" s="1"/>
  <c r="D62" i="9"/>
  <c r="E62" i="9" s="1"/>
  <c r="D61" i="9"/>
  <c r="E61" i="9" s="1"/>
  <c r="B38" i="7"/>
  <c r="H4" i="2"/>
  <c r="F23" i="2"/>
  <c r="B23" i="2"/>
  <c r="G23" i="2" s="1"/>
  <c r="B23" i="1"/>
  <c r="G4" i="1" l="1"/>
  <c r="E27" i="2"/>
  <c r="D28" i="2"/>
  <c r="F4" i="2"/>
  <c r="C11" i="10"/>
  <c r="C12" i="10"/>
  <c r="C10" i="10"/>
  <c r="I27" i="1"/>
  <c r="C21" i="2"/>
  <c r="F4" i="1"/>
  <c r="K33" i="7"/>
  <c r="H33" i="7"/>
  <c r="A16" i="1"/>
  <c r="A16" i="2" s="1"/>
  <c r="F11" i="1"/>
  <c r="F11" i="2" s="1"/>
  <c r="G27" i="4"/>
  <c r="F28" i="4"/>
  <c r="E28" i="4"/>
  <c r="D28" i="4"/>
  <c r="A15" i="1" l="1"/>
  <c r="A15" i="2" s="1"/>
  <c r="A10" i="1"/>
  <c r="A10" i="2" s="1"/>
  <c r="F10" i="1"/>
  <c r="F10" i="2" s="1"/>
  <c r="B14" i="10"/>
  <c r="F9" i="1"/>
  <c r="F9" i="2" s="1"/>
  <c r="H28" i="4"/>
  <c r="I28" i="4" l="1"/>
  <c r="H35" i="4"/>
</calcChain>
</file>

<file path=xl/sharedStrings.xml><?xml version="1.0" encoding="utf-8"?>
<sst xmlns="http://schemas.openxmlformats.org/spreadsheetml/2006/main" count="786" uniqueCount="462">
  <si>
    <t>DETAILED PACKING  LIST</t>
    <phoneticPr fontId="7" type="noConversion"/>
  </si>
  <si>
    <t xml:space="preserve"> Shipper / Exporter</t>
    <phoneticPr fontId="7" type="noConversion"/>
  </si>
  <si>
    <t xml:space="preserve"> Invoice No. and Date</t>
  </si>
  <si>
    <t xml:space="preserve"> Buyer (if other than consignee)</t>
  </si>
  <si>
    <t xml:space="preserve"> Consignee</t>
  </si>
  <si>
    <t xml:space="preserve">   </t>
    <phoneticPr fontId="7" type="noConversion"/>
  </si>
  <si>
    <t xml:space="preserve"> Notify Party</t>
  </si>
  <si>
    <t xml:space="preserve"> Other Reference</t>
  </si>
  <si>
    <t xml:space="preserve"> From</t>
  </si>
  <si>
    <t xml:space="preserve"> TO</t>
  </si>
  <si>
    <t>Marks and Numbers</t>
  </si>
  <si>
    <t>Description of Goods</t>
  </si>
  <si>
    <t>Quantity</t>
  </si>
  <si>
    <t>Net</t>
  </si>
  <si>
    <t>Gross</t>
  </si>
  <si>
    <t>Measurement</t>
  </si>
  <si>
    <t xml:space="preserve">        of PKGS</t>
  </si>
  <si>
    <t>- weight</t>
  </si>
  <si>
    <t>N/M</t>
    <phoneticPr fontId="7" type="noConversion"/>
  </si>
  <si>
    <t xml:space="preserve"> /////////////////////////////////////////////////////////////////////////////////////////////////////////////////////</t>
    <phoneticPr fontId="7" type="noConversion"/>
  </si>
  <si>
    <t>Signed by</t>
  </si>
  <si>
    <t>COMMERCIAL  INVOICE</t>
  </si>
  <si>
    <t xml:space="preserve"> Terms of delivery and payment</t>
  </si>
  <si>
    <t>Quantity / Unit</t>
  </si>
  <si>
    <t>Unit-price</t>
  </si>
  <si>
    <t>Amount</t>
  </si>
  <si>
    <t>N/M</t>
    <phoneticPr fontId="7" type="noConversion"/>
  </si>
  <si>
    <t xml:space="preserve"> </t>
    <phoneticPr fontId="7" type="noConversion"/>
  </si>
  <si>
    <t xml:space="preserve">    TO ORDER OF</t>
    <phoneticPr fontId="9" type="noConversion"/>
  </si>
  <si>
    <t xml:space="preserve">    VIETNAM EXIMBANK, HANOI BRANCH</t>
    <phoneticPr fontId="9" type="noConversion"/>
  </si>
  <si>
    <t xml:space="preserve"> R207, B5 GIANG VO, BA DINH DIST,HA NOI, VIETNAM.</t>
    <phoneticPr fontId="7" type="noConversion"/>
  </si>
  <si>
    <t>HAIPHONG PORT, VIETNAM</t>
    <phoneticPr fontId="7" type="noConversion"/>
  </si>
  <si>
    <t xml:space="preserve">   CIF  HAIPHONG PORT, VIETNAM</t>
    <phoneticPr fontId="7" type="noConversion"/>
  </si>
  <si>
    <t xml:space="preserve">  </t>
    <phoneticPr fontId="7" type="noConversion"/>
  </si>
  <si>
    <t xml:space="preserve"> NAM ANH EQUIPMENT - INVESTMENT COMPANY LIMITED.</t>
    <phoneticPr fontId="7" type="noConversion"/>
  </si>
  <si>
    <t xml:space="preserve">  * 'FREIGHT PREPAID'</t>
    <phoneticPr fontId="9" type="noConversion"/>
  </si>
  <si>
    <t xml:space="preserve"> /////////////////////////////////////////////////////////////////////////////////////////////////////////////////////////</t>
    <phoneticPr fontId="9" type="noConversion"/>
  </si>
  <si>
    <t xml:space="preserve">                                                              </t>
    <phoneticPr fontId="9" type="noConversion"/>
  </si>
  <si>
    <t xml:space="preserve">     JM009-019 / APR. 04, 2013</t>
    <phoneticPr fontId="7" type="noConversion"/>
  </si>
  <si>
    <t xml:space="preserve"> 8500KGS</t>
    <phoneticPr fontId="9" type="noConversion"/>
  </si>
  <si>
    <t>8500 KGS</t>
    <phoneticPr fontId="9" type="noConversion"/>
  </si>
  <si>
    <t>USD8500</t>
    <phoneticPr fontId="9" type="noConversion"/>
  </si>
  <si>
    <t xml:space="preserve">     1001ILSEIB130043  /  APR. 04, 2013</t>
    <phoneticPr fontId="9" type="noConversion"/>
  </si>
  <si>
    <t xml:space="preserve">SITC OSAKA / 1312S </t>
    <phoneticPr fontId="9" type="noConversion"/>
  </si>
  <si>
    <t xml:space="preserve"> Vessel </t>
    <phoneticPr fontId="9" type="noConversion"/>
  </si>
  <si>
    <t xml:space="preserve"> Vessel</t>
    <phoneticPr fontId="9" type="noConversion"/>
  </si>
  <si>
    <t>27.00CBM</t>
    <phoneticPr fontId="7" type="noConversion"/>
  </si>
  <si>
    <t>1UNIT</t>
    <phoneticPr fontId="7" type="noConversion"/>
  </si>
  <si>
    <t xml:space="preserve"> BUSAN PORT  KOREAN </t>
    <phoneticPr fontId="7" type="noConversion"/>
  </si>
  <si>
    <t xml:space="preserve"> BUSAN PORT  KOREAN</t>
    <phoneticPr fontId="7" type="noConversion"/>
  </si>
  <si>
    <t>&lt;ASIANA AVTO&gt; LIMITED COMPANY</t>
  </si>
  <si>
    <t xml:space="preserve">     JM009-019 / May. 13, 2013</t>
    <phoneticPr fontId="7" type="noConversion"/>
  </si>
  <si>
    <t xml:space="preserve"> 수출보내는 사람</t>
    <phoneticPr fontId="7" type="noConversion"/>
  </si>
  <si>
    <t>인보이스 넘버/ 날짜</t>
    <phoneticPr fontId="9" type="noConversion"/>
  </si>
  <si>
    <t>선박</t>
    <phoneticPr fontId="9" type="noConversion"/>
  </si>
  <si>
    <t>출항일자  APR.13,2013</t>
    <phoneticPr fontId="9" type="noConversion"/>
  </si>
  <si>
    <t>출발항구</t>
    <phoneticPr fontId="9" type="noConversion"/>
  </si>
  <si>
    <t>+ 모델 : TS7409(차모델) NO.TS9-36537(차량등록넘버)</t>
    <phoneticPr fontId="9" type="noConversion"/>
  </si>
  <si>
    <t>수탁인(바이어)&gt;회사명칭/주소 쓰기</t>
    <phoneticPr fontId="9" type="noConversion"/>
  </si>
  <si>
    <t xml:space="preserve"> 수탁인(바이어 동일 &gt;회사명칭만쓰기)</t>
    <phoneticPr fontId="9" type="noConversion"/>
  </si>
  <si>
    <t>통지처(주로 화물을 인수하는 물류회사나 해당수출화물 수령회사)</t>
    <phoneticPr fontId="9" type="noConversion"/>
  </si>
  <si>
    <t xml:space="preserve">  * '운송비 지불함'</t>
    <phoneticPr fontId="9" type="noConversion"/>
  </si>
  <si>
    <t>비고사항</t>
    <phoneticPr fontId="9" type="noConversion"/>
  </si>
  <si>
    <t>길이</t>
    <phoneticPr fontId="9" type="noConversion"/>
  </si>
  <si>
    <t>높이</t>
    <phoneticPr fontId="9" type="noConversion"/>
  </si>
  <si>
    <t>너비</t>
    <phoneticPr fontId="9" type="noConversion"/>
  </si>
  <si>
    <t>총중량</t>
    <phoneticPr fontId="9" type="noConversion"/>
  </si>
  <si>
    <t>CBM</t>
    <phoneticPr fontId="9" type="noConversion"/>
  </si>
  <si>
    <t>-</t>
    <phoneticPr fontId="9" type="noConversion"/>
  </si>
  <si>
    <t>계산</t>
    <phoneticPr fontId="9" type="noConversion"/>
  </si>
  <si>
    <t>+ 상품 : 중고USED SAKAI TIRE ROLLER</t>
    <phoneticPr fontId="9" type="noConversion"/>
  </si>
  <si>
    <t>L/C넘버/ 날짜</t>
    <phoneticPr fontId="9" type="noConversion"/>
  </si>
  <si>
    <t>상품Y: USED SAKAI TIRE ROLLER</t>
    <phoneticPr fontId="9" type="noConversion"/>
  </si>
  <si>
    <t>모델: TS7409 NO.TS9-36537</t>
    <phoneticPr fontId="7" type="noConversion"/>
  </si>
  <si>
    <t>1개</t>
    <phoneticPr fontId="7" type="noConversion"/>
  </si>
  <si>
    <t>USD8500/개</t>
    <phoneticPr fontId="9" type="noConversion"/>
  </si>
  <si>
    <t>+ 개당 가격 : USD8500/UINT CIF HAIPHONG PORT,VIETNAM</t>
    <phoneticPr fontId="9" type="noConversion"/>
  </si>
  <si>
    <t>+ 수량 : 1 개</t>
    <phoneticPr fontId="7" type="noConversion"/>
  </si>
  <si>
    <t>+ 합계금액 : USD8500 CIF HAIPHONG PORT, VIETNAM</t>
    <phoneticPr fontId="7" type="noConversion"/>
  </si>
  <si>
    <t>합개금액</t>
    <phoneticPr fontId="9" type="noConversion"/>
  </si>
  <si>
    <t>개당가격</t>
    <phoneticPr fontId="9" type="noConversion"/>
  </si>
  <si>
    <t>+ L/C넘버/날짜 : 1001ILSEIB130043 &amp; APR.04,2013</t>
    <phoneticPr fontId="7" type="noConversion"/>
  </si>
  <si>
    <t>PROFORMA INVOICE</t>
    <phoneticPr fontId="9" type="noConversion"/>
  </si>
  <si>
    <t>MESSRE :</t>
    <phoneticPr fontId="9" type="noConversion"/>
  </si>
  <si>
    <t>nam anh equipment-investment company</t>
    <phoneticPr fontId="9" type="noConversion"/>
  </si>
  <si>
    <t>DATE</t>
    <phoneticPr fontId="9" type="noConversion"/>
  </si>
  <si>
    <t>2012-05-16</t>
    <phoneticPr fontId="9" type="noConversion"/>
  </si>
  <si>
    <t xml:space="preserve"> </t>
    <phoneticPr fontId="23" type="noConversion"/>
  </si>
  <si>
    <t xml:space="preserve">          We offer to sell  the following product  by your  company  Meet our requirements as to the quality,</t>
    <phoneticPr fontId="9" type="noConversion"/>
  </si>
  <si>
    <t xml:space="preserve">    Price and Other Conditions.</t>
    <phoneticPr fontId="9" type="noConversion"/>
  </si>
  <si>
    <t>Description</t>
    <phoneticPr fontId="9" type="noConversion"/>
  </si>
  <si>
    <t>Quantity</t>
    <phoneticPr fontId="9" type="noConversion"/>
  </si>
  <si>
    <t>Unit Price</t>
    <phoneticPr fontId="9" type="noConversion"/>
  </si>
  <si>
    <t>Amount</t>
    <phoneticPr fontId="9" type="noConversion"/>
  </si>
  <si>
    <t>USD 8500</t>
    <phoneticPr fontId="9" type="noConversion"/>
  </si>
  <si>
    <t>USD 16500</t>
    <phoneticPr fontId="23" type="noConversion"/>
  </si>
  <si>
    <t>USD 17000</t>
    <phoneticPr fontId="23" type="noConversion"/>
  </si>
  <si>
    <t xml:space="preserve">Total </t>
    <phoneticPr fontId="9" type="noConversion"/>
  </si>
  <si>
    <t>USD 42000</t>
    <phoneticPr fontId="9" type="noConversion"/>
  </si>
  <si>
    <t>Accepted and Confirmed by :</t>
    <phoneticPr fontId="9" type="noConversion"/>
  </si>
  <si>
    <t>Name :</t>
    <phoneticPr fontId="9" type="noConversion"/>
  </si>
  <si>
    <t>Signature :</t>
    <phoneticPr fontId="9" type="noConversion"/>
  </si>
  <si>
    <t>Date :</t>
    <phoneticPr fontId="9" type="noConversion"/>
  </si>
  <si>
    <r>
      <rPr>
        <b/>
        <sz val="11"/>
        <rFont val="돋움"/>
        <family val="3"/>
        <charset val="129"/>
      </rPr>
      <t>귀하</t>
    </r>
    <r>
      <rPr>
        <b/>
        <sz val="11"/>
        <rFont val="Microsoft Sans Serif"/>
        <family val="2"/>
      </rPr>
      <t xml:space="preserve"> (</t>
    </r>
    <r>
      <rPr>
        <b/>
        <sz val="11"/>
        <rFont val="돋움"/>
        <family val="3"/>
        <charset val="129"/>
      </rPr>
      <t>회사명</t>
    </r>
    <r>
      <rPr>
        <b/>
        <sz val="11"/>
        <rFont val="Microsoft Sans Serif"/>
        <family val="2"/>
      </rPr>
      <t>):</t>
    </r>
    <phoneticPr fontId="9" type="noConversion"/>
  </si>
  <si>
    <r>
      <t>(</t>
    </r>
    <r>
      <rPr>
        <sz val="11"/>
        <rFont val="돋움"/>
        <family val="3"/>
        <charset val="129"/>
      </rPr>
      <t>주소넣기</t>
    </r>
    <r>
      <rPr>
        <sz val="11"/>
        <rFont val="Microsoft Sans Serif"/>
        <family val="2"/>
      </rPr>
      <t>)207.b5, giang vo, ba dinh, ha noi, viet nam</t>
    </r>
    <phoneticPr fontId="23" type="noConversion"/>
  </si>
  <si>
    <r>
      <rPr>
        <b/>
        <sz val="11"/>
        <rFont val="돋움"/>
        <family val="3"/>
        <charset val="129"/>
      </rPr>
      <t>제이엠마트에서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발행하는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일련번호</t>
    </r>
    <r>
      <rPr>
        <b/>
        <sz val="11"/>
        <rFont val="Microsoft Sans Serif"/>
        <family val="2"/>
      </rPr>
      <t xml:space="preserve"> : JM008-056</t>
    </r>
    <phoneticPr fontId="9" type="noConversion"/>
  </si>
  <si>
    <t>일자</t>
    <phoneticPr fontId="9" type="noConversion"/>
  </si>
  <si>
    <t>설명</t>
    <phoneticPr fontId="9" type="noConversion"/>
  </si>
  <si>
    <t>수량</t>
    <phoneticPr fontId="9" type="noConversion"/>
  </si>
  <si>
    <t>합계</t>
    <phoneticPr fontId="9" type="noConversion"/>
  </si>
  <si>
    <r>
      <t>PROFORMA INVOICE(</t>
    </r>
    <r>
      <rPr>
        <u/>
        <sz val="14"/>
        <rFont val="돋움"/>
        <family val="3"/>
        <charset val="129"/>
      </rPr>
      <t>견적서</t>
    </r>
    <r>
      <rPr>
        <u/>
        <sz val="14"/>
        <rFont val="Microsoft Sans Serif"/>
        <family val="2"/>
      </rPr>
      <t>)</t>
    </r>
    <phoneticPr fontId="9" type="noConversion"/>
  </si>
  <si>
    <r>
      <t>1</t>
    </r>
    <r>
      <rPr>
        <sz val="11"/>
        <rFont val="돋움"/>
        <family val="3"/>
        <charset val="129"/>
      </rPr>
      <t>개</t>
    </r>
    <phoneticPr fontId="9" type="noConversion"/>
  </si>
  <si>
    <r>
      <t>1</t>
    </r>
    <r>
      <rPr>
        <sz val="11"/>
        <rFont val="돋움"/>
        <family val="3"/>
        <charset val="129"/>
      </rPr>
      <t>개</t>
    </r>
    <phoneticPr fontId="23" type="noConversion"/>
  </si>
  <si>
    <r>
      <t xml:space="preserve">*2 </t>
    </r>
    <r>
      <rPr>
        <sz val="9"/>
        <rFont val="돋움"/>
        <family val="3"/>
        <charset val="129"/>
      </rPr>
      <t>개의</t>
    </r>
    <r>
      <rPr>
        <sz val="9"/>
        <rFont val="Microsoft Sans Serif"/>
        <family val="2"/>
      </rPr>
      <t xml:space="preserve"> USED SAKAI ROLLER</t>
    </r>
    <phoneticPr fontId="9" type="noConversion"/>
  </si>
  <si>
    <r>
      <t>(</t>
    </r>
    <r>
      <rPr>
        <sz val="10"/>
        <rFont val="돋움"/>
        <family val="3"/>
        <charset val="129"/>
      </rPr>
      <t>차량모델</t>
    </r>
    <r>
      <rPr>
        <sz val="10"/>
        <rFont val="Microsoft Sans Serif"/>
        <family val="2"/>
      </rPr>
      <t>)TS-7409</t>
    </r>
    <phoneticPr fontId="23" type="noConversion"/>
  </si>
  <si>
    <r>
      <rPr>
        <sz val="10"/>
        <rFont val="돋움"/>
        <family val="3"/>
        <charset val="129"/>
      </rPr>
      <t>차대일련번호</t>
    </r>
    <r>
      <rPr>
        <sz val="10"/>
        <rFont val="Microsoft Sans Serif"/>
        <family val="2"/>
      </rPr>
      <t>: 32947</t>
    </r>
    <phoneticPr fontId="23" type="noConversion"/>
  </si>
  <si>
    <r>
      <rPr>
        <sz val="10"/>
        <rFont val="돋움"/>
        <family val="3"/>
        <charset val="129"/>
      </rPr>
      <t>차대일련번호</t>
    </r>
    <r>
      <rPr>
        <sz val="10"/>
        <rFont val="Microsoft Sans Serif"/>
        <family val="2"/>
      </rPr>
      <t>:TTS3-11122</t>
    </r>
    <phoneticPr fontId="23" type="noConversion"/>
  </si>
  <si>
    <r>
      <rPr>
        <sz val="10"/>
        <rFont val="돋움"/>
        <family val="3"/>
        <charset val="129"/>
      </rPr>
      <t>원동기및형식</t>
    </r>
    <r>
      <rPr>
        <sz val="10"/>
        <rFont val="Microsoft Sans Serif"/>
        <family val="2"/>
      </rPr>
      <t>:DA120</t>
    </r>
    <phoneticPr fontId="23" type="noConversion"/>
  </si>
  <si>
    <r>
      <rPr>
        <sz val="10"/>
        <rFont val="돋움"/>
        <family val="3"/>
        <charset val="129"/>
      </rPr>
      <t>원동기및형식</t>
    </r>
    <r>
      <rPr>
        <sz val="10"/>
        <rFont val="Microsoft Sans Serif"/>
        <family val="2"/>
      </rPr>
      <t>:6BG1</t>
    </r>
    <phoneticPr fontId="23" type="noConversion"/>
  </si>
  <si>
    <r>
      <t>(</t>
    </r>
    <r>
      <rPr>
        <sz val="10"/>
        <rFont val="돋움"/>
        <family val="3"/>
        <charset val="129"/>
      </rPr>
      <t>차량모델</t>
    </r>
    <r>
      <rPr>
        <sz val="10"/>
        <rFont val="Microsoft Sans Serif"/>
        <family val="2"/>
      </rPr>
      <t>)TS200</t>
    </r>
    <phoneticPr fontId="9" type="noConversion"/>
  </si>
  <si>
    <r>
      <rPr>
        <sz val="10"/>
        <rFont val="돋움"/>
        <family val="3"/>
        <charset val="129"/>
      </rPr>
      <t>연식</t>
    </r>
    <r>
      <rPr>
        <sz val="10"/>
        <rFont val="Microsoft Sans Serif"/>
        <family val="2"/>
      </rPr>
      <t>:1992(</t>
    </r>
    <r>
      <rPr>
        <sz val="10"/>
        <rFont val="돋움"/>
        <family val="3"/>
        <charset val="129"/>
      </rPr>
      <t>생략가능</t>
    </r>
    <r>
      <rPr>
        <sz val="10"/>
        <rFont val="Microsoft Sans Serif"/>
        <family val="2"/>
      </rPr>
      <t>)</t>
    </r>
    <phoneticPr fontId="23" type="noConversion"/>
  </si>
  <si>
    <r>
      <rPr>
        <sz val="10"/>
        <rFont val="돋움"/>
        <family val="3"/>
        <charset val="129"/>
      </rPr>
      <t>연식</t>
    </r>
    <r>
      <rPr>
        <sz val="10"/>
        <rFont val="Microsoft Sans Serif"/>
        <family val="2"/>
      </rPr>
      <t>:1999(</t>
    </r>
    <r>
      <rPr>
        <sz val="10"/>
        <rFont val="돋움"/>
        <family val="3"/>
        <charset val="129"/>
      </rPr>
      <t>생략가능</t>
    </r>
    <r>
      <rPr>
        <sz val="10"/>
        <rFont val="Microsoft Sans Serif"/>
        <family val="2"/>
      </rPr>
      <t>)</t>
    </r>
    <phoneticPr fontId="23" type="noConversion"/>
  </si>
  <si>
    <r>
      <rPr>
        <sz val="10"/>
        <rFont val="돋움"/>
        <family val="3"/>
        <charset val="129"/>
      </rPr>
      <t>원동기및형식</t>
    </r>
    <r>
      <rPr>
        <sz val="10"/>
        <rFont val="Microsoft Sans Serif"/>
        <family val="2"/>
      </rPr>
      <t xml:space="preserve"> : DA640</t>
    </r>
    <phoneticPr fontId="23" type="noConversion"/>
  </si>
  <si>
    <r>
      <rPr>
        <sz val="10"/>
        <rFont val="돋움"/>
        <family val="3"/>
        <charset val="129"/>
      </rPr>
      <t>연식</t>
    </r>
    <r>
      <rPr>
        <sz val="10"/>
        <rFont val="Microsoft Sans Serif"/>
        <family val="2"/>
      </rPr>
      <t>:1983</t>
    </r>
    <phoneticPr fontId="23" type="noConversion"/>
  </si>
  <si>
    <r>
      <t>(</t>
    </r>
    <r>
      <rPr>
        <sz val="10"/>
        <rFont val="돋움"/>
        <family val="3"/>
        <charset val="129"/>
      </rPr>
      <t>차량모델</t>
    </r>
    <r>
      <rPr>
        <sz val="10"/>
        <rFont val="Microsoft Sans Serif"/>
        <family val="2"/>
      </rPr>
      <t>)SV90D</t>
    </r>
    <phoneticPr fontId="23" type="noConversion"/>
  </si>
  <si>
    <r>
      <t>3</t>
    </r>
    <r>
      <rPr>
        <sz val="11"/>
        <rFont val="돋움"/>
        <family val="3"/>
        <charset val="129"/>
      </rPr>
      <t>개</t>
    </r>
    <phoneticPr fontId="9" type="noConversion"/>
  </si>
  <si>
    <r>
      <t xml:space="preserve">     </t>
    </r>
    <r>
      <rPr>
        <b/>
        <sz val="11"/>
        <rFont val="돋움"/>
        <family val="3"/>
        <charset val="129"/>
      </rPr>
      <t>약관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및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결제</t>
    </r>
    <r>
      <rPr>
        <b/>
        <sz val="11"/>
        <rFont val="Microsoft Sans Serif"/>
        <family val="2"/>
      </rPr>
      <t>:   L/C</t>
    </r>
    <phoneticPr fontId="9" type="noConversion"/>
  </si>
  <si>
    <r>
      <t xml:space="preserve">     </t>
    </r>
    <r>
      <rPr>
        <b/>
        <sz val="11"/>
        <rFont val="돋움"/>
        <family val="3"/>
        <charset val="129"/>
      </rPr>
      <t>선적방식</t>
    </r>
    <r>
      <rPr>
        <b/>
        <sz val="11"/>
        <rFont val="Microsoft Sans Serif"/>
        <family val="2"/>
      </rPr>
      <t xml:space="preserve"> :  CIF</t>
    </r>
    <phoneticPr fontId="9" type="noConversion"/>
  </si>
  <si>
    <r>
      <t xml:space="preserve">     </t>
    </r>
    <r>
      <rPr>
        <b/>
        <sz val="11"/>
        <rFont val="돋움"/>
        <family val="3"/>
        <charset val="129"/>
      </rPr>
      <t>팩킹하는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항구</t>
    </r>
    <r>
      <rPr>
        <b/>
        <sz val="11"/>
        <rFont val="Microsoft Sans Serif"/>
        <family val="2"/>
      </rPr>
      <t>: BUSAN PORT</t>
    </r>
    <phoneticPr fontId="9" type="noConversion"/>
  </si>
  <si>
    <r>
      <t xml:space="preserve">     </t>
    </r>
    <r>
      <rPr>
        <b/>
        <sz val="11"/>
        <rFont val="돋움"/>
        <family val="3"/>
        <charset val="129"/>
      </rPr>
      <t>짐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실는</t>
    </r>
    <r>
      <rPr>
        <b/>
        <sz val="11"/>
        <rFont val="Microsoft Sans Serif"/>
        <family val="2"/>
      </rPr>
      <t xml:space="preserve"> </t>
    </r>
    <r>
      <rPr>
        <b/>
        <sz val="11"/>
        <rFont val="돋움"/>
        <family val="3"/>
        <charset val="129"/>
      </rPr>
      <t>항구</t>
    </r>
    <r>
      <rPr>
        <b/>
        <sz val="11"/>
        <rFont val="Microsoft Sans Serif"/>
        <family val="2"/>
      </rPr>
      <t xml:space="preserve"> : BUSAN PORT</t>
    </r>
    <phoneticPr fontId="9" type="noConversion"/>
  </si>
  <si>
    <r>
      <t xml:space="preserve">     </t>
    </r>
    <r>
      <rPr>
        <b/>
        <sz val="11"/>
        <rFont val="돋움"/>
        <family val="3"/>
        <charset val="129"/>
      </rPr>
      <t>목적지</t>
    </r>
    <r>
      <rPr>
        <b/>
        <sz val="11"/>
        <rFont val="Microsoft Sans Serif"/>
        <family val="2"/>
      </rPr>
      <t>(</t>
    </r>
    <r>
      <rPr>
        <b/>
        <sz val="11"/>
        <rFont val="돋움"/>
        <family val="3"/>
        <charset val="129"/>
      </rPr>
      <t>항구</t>
    </r>
    <r>
      <rPr>
        <b/>
        <sz val="11"/>
        <rFont val="Microsoft Sans Serif"/>
        <family val="2"/>
      </rPr>
      <t>) :   HAIPONG PORT</t>
    </r>
    <phoneticPr fontId="9" type="noConversion"/>
  </si>
  <si>
    <t xml:space="preserve">     Packing : </t>
  </si>
  <si>
    <t xml:space="preserve">     Loading : </t>
  </si>
  <si>
    <t>USD 25000/UNIT</t>
    <phoneticPr fontId="9" type="noConversion"/>
  </si>
  <si>
    <t>+ AMOUNT : USD 25000 CIF ALEXANDRIA PORT, EGYPT</t>
    <phoneticPr fontId="7" type="noConversion"/>
  </si>
  <si>
    <t>매입상품판매자전번(그린중기찾기)</t>
  </si>
  <si>
    <t>건설기계등록증</t>
  </si>
  <si>
    <t>형식</t>
  </si>
  <si>
    <t>원동기 형식</t>
  </si>
  <si>
    <t>차대일련번호</t>
  </si>
  <si>
    <t>길이</t>
  </si>
  <si>
    <t>높이</t>
  </si>
  <si>
    <t>너비</t>
  </si>
  <si>
    <t>총중량</t>
  </si>
  <si>
    <t>CBM</t>
  </si>
  <si>
    <t>SHIPPING 비용</t>
  </si>
  <si>
    <t>2.업체2</t>
  </si>
  <si>
    <t>가격</t>
  </si>
  <si>
    <t>3.업체3</t>
  </si>
  <si>
    <t>선박 조건</t>
  </si>
  <si>
    <t>바이어 성함 OR회사</t>
  </si>
  <si>
    <t>바이어 주소</t>
  </si>
  <si>
    <t>전화번호OR팩스번호</t>
  </si>
  <si>
    <t>PROFORMA INVOICE</t>
  </si>
  <si>
    <t>결제조건</t>
  </si>
  <si>
    <t>T/T</t>
  </si>
  <si>
    <t>운항조건</t>
  </si>
  <si>
    <t>선적일</t>
  </si>
  <si>
    <t>바이어에게 PROFOMA메일보내기</t>
  </si>
  <si>
    <t>말소증 FAX</t>
  </si>
  <si>
    <t>1.위임장</t>
  </si>
  <si>
    <t>2.COMMERCIAL INVOICE</t>
  </si>
  <si>
    <t>3.PACKING INVOICE</t>
  </si>
  <si>
    <t>4.사업자등록증</t>
  </si>
  <si>
    <t>5.인감증명서</t>
  </si>
  <si>
    <t>장비 선사BOOKING(예약)</t>
  </si>
  <si>
    <t>DOCU CLOSING(다큐클로징) DEADLINE</t>
  </si>
  <si>
    <t>출항 CLOSING DEAD LINE</t>
  </si>
  <si>
    <t>장비 업체 섭외</t>
  </si>
  <si>
    <t>(출항클로증 하루전에 도착해야함)</t>
  </si>
  <si>
    <t>장비 CLOSING 여부</t>
  </si>
  <si>
    <t>쉬핑마크부착(SHIPPING MARK)</t>
  </si>
  <si>
    <t>말소증 원본</t>
  </si>
  <si>
    <t>B/L받기</t>
  </si>
  <si>
    <t>LC) 은행에 발송</t>
  </si>
  <si>
    <t>SURRENDER) 바이어에게 우편발송</t>
  </si>
  <si>
    <t>영세계산서</t>
  </si>
  <si>
    <t>과장님</t>
  </si>
  <si>
    <t>ADDRESS:</t>
    <phoneticPr fontId="9" type="noConversion"/>
  </si>
  <si>
    <t>USD</t>
    <phoneticPr fontId="9" type="noConversion"/>
  </si>
  <si>
    <t>UNIT</t>
    <phoneticPr fontId="9" type="noConversion"/>
  </si>
  <si>
    <t xml:space="preserve">OUR REF NO : </t>
    <phoneticPr fontId="9" type="noConversion"/>
  </si>
  <si>
    <r>
      <t>C</t>
    </r>
    <r>
      <rPr>
        <sz val="11"/>
        <rFont val="돋움"/>
        <family val="3"/>
        <charset val="129"/>
      </rPr>
      <t>BM</t>
    </r>
    <phoneticPr fontId="9" type="noConversion"/>
  </si>
  <si>
    <t xml:space="preserve">+ COMMODITY : </t>
    <phoneticPr fontId="9" type="noConversion"/>
  </si>
  <si>
    <t>USED EXCAVATOR</t>
  </si>
  <si>
    <t>+ MODEL :</t>
    <phoneticPr fontId="9" type="noConversion"/>
  </si>
  <si>
    <t xml:space="preserve">+ QUANTITY : </t>
    <phoneticPr fontId="7" type="noConversion"/>
  </si>
  <si>
    <t xml:space="preserve"> 1UNIT</t>
    <phoneticPr fontId="9" type="noConversion"/>
  </si>
  <si>
    <t>EC460B NO.EC460LCC03315</t>
    <phoneticPr fontId="9" type="noConversion"/>
  </si>
  <si>
    <t xml:space="preserve"> ////////////////////////////////////////////////////////////////////////////////////////////////////////////////////////////////////////////</t>
    <phoneticPr fontId="9" type="noConversion"/>
  </si>
  <si>
    <r>
      <t>O</t>
    </r>
    <r>
      <rPr>
        <sz val="11"/>
        <rFont val="돋움"/>
        <family val="3"/>
        <charset val="129"/>
      </rPr>
      <t>K</t>
    </r>
    <phoneticPr fontId="9" type="noConversion"/>
  </si>
  <si>
    <t>PORT</t>
    <phoneticPr fontId="9" type="noConversion"/>
  </si>
  <si>
    <r>
      <t>항구(영어</t>
    </r>
    <r>
      <rPr>
        <sz val="11"/>
        <rFont val="돋움"/>
        <family val="3"/>
        <charset val="129"/>
      </rPr>
      <t>)</t>
    </r>
    <phoneticPr fontId="9" type="noConversion"/>
  </si>
  <si>
    <r>
      <t>선적항구(영어</t>
    </r>
    <r>
      <rPr>
        <sz val="11"/>
        <rFont val="돋움"/>
        <family val="3"/>
        <charset val="129"/>
      </rPr>
      <t>)</t>
    </r>
    <phoneticPr fontId="9" type="noConversion"/>
  </si>
  <si>
    <t>추가 수출상품(부품&amp;어태치)</t>
    <phoneticPr fontId="9" type="noConversion"/>
  </si>
  <si>
    <t>수출상품(장비모델:연식)</t>
    <phoneticPr fontId="9" type="noConversion"/>
  </si>
  <si>
    <t>팩킹리스트(팩킹INVOICE)</t>
  </si>
  <si>
    <t>수출신고 필증</t>
  </si>
  <si>
    <r>
      <t>다큐클로징 문서</t>
    </r>
    <r>
      <rPr>
        <sz val="11"/>
        <rFont val="돋움"/>
        <family val="3"/>
        <charset val="129"/>
      </rPr>
      <t xml:space="preserve"> 발송여부</t>
    </r>
  </si>
  <si>
    <t>1.커머셜/팩킹인보이스 2.말소증 3.팩킹리스트 4.수출신고필증</t>
  </si>
  <si>
    <r>
      <t>1</t>
    </r>
    <r>
      <rPr>
        <sz val="11"/>
        <rFont val="돋움"/>
        <family val="3"/>
        <charset val="129"/>
      </rPr>
      <t>.업체1</t>
    </r>
  </si>
  <si>
    <r>
      <t>L</t>
    </r>
    <r>
      <rPr>
        <sz val="11"/>
        <rFont val="돋움"/>
        <family val="3"/>
        <charset val="129"/>
      </rPr>
      <t>/C받기(FAX로보낸경우)</t>
    </r>
  </si>
  <si>
    <t>보험증서</t>
  </si>
  <si>
    <t>말소서류 발송 여부</t>
    <phoneticPr fontId="9" type="noConversion"/>
  </si>
  <si>
    <t>CBM 계산기+ 은행</t>
    <phoneticPr fontId="7" type="noConversion"/>
  </si>
  <si>
    <t>CBM 계산기</t>
    <phoneticPr fontId="9" type="noConversion"/>
  </si>
  <si>
    <r>
      <t>수출상품가격-</t>
    </r>
    <r>
      <rPr>
        <sz val="11"/>
        <rFont val="돋움"/>
        <family val="3"/>
        <charset val="129"/>
      </rPr>
      <t>(INVOICE VALUE)</t>
    </r>
    <phoneticPr fontId="9" type="noConversion"/>
  </si>
  <si>
    <t>SHIPPING 계산기</t>
    <phoneticPr fontId="9" type="noConversion"/>
  </si>
  <si>
    <t>견적입력</t>
    <phoneticPr fontId="9" type="noConversion"/>
  </si>
  <si>
    <t>원화만계산</t>
    <phoneticPr fontId="9" type="noConversion"/>
  </si>
  <si>
    <t>VAT</t>
    <phoneticPr fontId="9" type="noConversion"/>
  </si>
  <si>
    <t>TOTAL</t>
    <phoneticPr fontId="9" type="noConversion"/>
  </si>
  <si>
    <t>달러변환</t>
    <phoneticPr fontId="9" type="noConversion"/>
  </si>
  <si>
    <t>원화토탈</t>
    <phoneticPr fontId="9" type="noConversion"/>
  </si>
  <si>
    <t>2.document fee (d/f) D.O.F(수출시:B/L차지,수입시:D/O발급비)</t>
    <phoneticPr fontId="9" type="noConversion"/>
  </si>
  <si>
    <t>3.w/f화물료/부두사용료/화물입출항료/ wharfage -(199원/CBM)</t>
    <phoneticPr fontId="9" type="noConversion"/>
  </si>
  <si>
    <t>5.수출신고비-수출통관료</t>
    <phoneticPr fontId="9" type="noConversion"/>
  </si>
  <si>
    <t>6.보험료</t>
    <phoneticPr fontId="9" type="noConversion"/>
  </si>
  <si>
    <t>7.내륙운송비/장비운임(항구까지)</t>
    <phoneticPr fontId="9" type="noConversion"/>
  </si>
  <si>
    <t>BAF(BUNKER ADJUSTMENT FACTOR) 유류할증료</t>
    <phoneticPr fontId="9" type="noConversion"/>
  </si>
  <si>
    <t>CAF(CURRENCY ADJUSTMENT FACTOR) 통화할증료</t>
    <phoneticPr fontId="9" type="noConversion"/>
  </si>
  <si>
    <t>P/S CHARGE (PEAKSEASON SURCHARGE) 성수기 할증료</t>
    <phoneticPr fontId="9" type="noConversion"/>
  </si>
  <si>
    <t>THC (TERMINAL HANDING CHARGE) 컨테이너 하역료</t>
    <phoneticPr fontId="9" type="noConversion"/>
  </si>
  <si>
    <t>AMS FEE(ADVICE MANIFEST SECURITY CHARGE) 미국세관사전신고수수료</t>
    <phoneticPr fontId="9" type="noConversion"/>
  </si>
  <si>
    <t>HANDLING CHARGE FEE(대행료)</t>
    <phoneticPr fontId="9" type="noConversion"/>
  </si>
  <si>
    <t xml:space="preserve"> </t>
  </si>
  <si>
    <t>5.수출신고비-수출통관료-수출면장신고비(대행사-관세사-수출통관대행비)</t>
    <phoneticPr fontId="9" type="noConversion"/>
  </si>
  <si>
    <t>CONTAINER</t>
    <phoneticPr fontId="9" type="noConversion"/>
  </si>
  <si>
    <t>HANDLING CHARGE FEE(대행료) H/C</t>
    <phoneticPr fontId="9" type="noConversion"/>
  </si>
  <si>
    <t>CONTAINER TAX</t>
    <phoneticPr fontId="9" type="noConversion"/>
  </si>
  <si>
    <t>RORO</t>
    <phoneticPr fontId="9" type="noConversion"/>
  </si>
  <si>
    <t>SHIPPING 계산기()</t>
    <phoneticPr fontId="9" type="noConversion"/>
  </si>
  <si>
    <t>CFS(CONTAINER FREIGHT STATION 소량화물모은 컨테이너 해체작업하는 장소)</t>
    <phoneticPr fontId="9" type="noConversion"/>
  </si>
  <si>
    <t>BURK</t>
    <phoneticPr fontId="9" type="noConversion"/>
  </si>
  <si>
    <t>+ UNIT PRICE : USD 25000/UNIT CIF  ALEXANDRIA PORT, EGYPT</t>
    <phoneticPr fontId="9" type="noConversion"/>
  </si>
  <si>
    <t xml:space="preserve">     Terms of Payment : </t>
    <phoneticPr fontId="9" type="noConversion"/>
  </si>
  <si>
    <t xml:space="preserve">     Time of Shippment :</t>
    <phoneticPr fontId="9" type="noConversion"/>
  </si>
  <si>
    <t>4.하역료/하역료 -선적비용/입,출항료/자선작업료/ ( 4500원/CBM)</t>
    <phoneticPr fontId="9" type="noConversion"/>
  </si>
  <si>
    <t>1.운임비-해상운임비(O/F) OCEAN FEE</t>
    <phoneticPr fontId="9" type="noConversion"/>
  </si>
  <si>
    <r>
      <rPr>
        <b/>
        <sz val="36"/>
        <rFont val="Times New Roman"/>
        <family val="1"/>
        <charset val="204"/>
      </rPr>
      <t xml:space="preserve">TO:              </t>
    </r>
    <r>
      <rPr>
        <b/>
        <sz val="36"/>
        <color indexed="10"/>
        <rFont val="Times New Roman"/>
        <family val="1"/>
        <charset val="204"/>
      </rPr>
      <t xml:space="preserve">      MIguel Angel Garnica</t>
    </r>
    <r>
      <rPr>
        <b/>
        <sz val="48"/>
        <color indexed="10"/>
        <rFont val="Times New Roman"/>
        <family val="1"/>
        <charset val="204"/>
      </rPr>
      <t xml:space="preserve"> </t>
    </r>
    <r>
      <rPr>
        <b/>
        <sz val="48"/>
        <rFont val="Times New Roman"/>
        <family val="1"/>
        <charset val="204"/>
      </rPr>
      <t xml:space="preserve">        </t>
    </r>
    <phoneticPr fontId="9" type="noConversion"/>
  </si>
  <si>
    <t>TEL: + 591 46644610</t>
    <phoneticPr fontId="9" type="noConversion"/>
  </si>
  <si>
    <t xml:space="preserve">DISCHARGING
PORT </t>
    <phoneticPr fontId="9" type="noConversion"/>
  </si>
  <si>
    <r>
      <rPr>
        <sz val="36"/>
        <color indexed="10"/>
        <rFont val="Times New Roman"/>
        <family val="1"/>
      </rPr>
      <t>IQUIQUE</t>
    </r>
    <r>
      <rPr>
        <sz val="36"/>
        <rFont val="Times New Roman"/>
        <family val="1"/>
      </rPr>
      <t xml:space="preserve"> PORT, CHILE</t>
    </r>
    <phoneticPr fontId="9" type="noConversion"/>
  </si>
  <si>
    <t xml:space="preserve">CONSIGNEE </t>
    <phoneticPr fontId="9" type="noConversion"/>
  </si>
  <si>
    <t xml:space="preserve">SHIPPER    </t>
    <phoneticPr fontId="9" type="noConversion"/>
  </si>
  <si>
    <t>NAME</t>
    <phoneticPr fontId="9" type="noConversion"/>
  </si>
  <si>
    <t>EC360    EXCAVATOR</t>
    <phoneticPr fontId="9" type="noConversion"/>
  </si>
  <si>
    <t>CHASSIS NO.</t>
    <phoneticPr fontId="9" type="noConversion"/>
  </si>
  <si>
    <t>EC360LCC03399</t>
    <phoneticPr fontId="9" type="noConversion"/>
  </si>
  <si>
    <t>YEAR/COLOR</t>
    <phoneticPr fontId="9" type="noConversion"/>
  </si>
  <si>
    <t>YELLOW&amp;GRAY</t>
    <phoneticPr fontId="9" type="noConversion"/>
  </si>
  <si>
    <t>VESSEL NAME</t>
    <phoneticPr fontId="9" type="noConversion"/>
  </si>
  <si>
    <t>ADRIA ACE 024</t>
    <phoneticPr fontId="9" type="noConversion"/>
  </si>
  <si>
    <t>MADE</t>
    <phoneticPr fontId="9" type="noConversion"/>
  </si>
  <si>
    <t>KOREA</t>
    <phoneticPr fontId="9" type="noConversion"/>
  </si>
  <si>
    <t>구매확인서</t>
    <phoneticPr fontId="9" type="noConversion"/>
  </si>
  <si>
    <r>
      <t xml:space="preserve">말소 </t>
    </r>
    <r>
      <rPr>
        <sz val="11"/>
        <rFont val="돋움"/>
        <family val="3"/>
        <charset val="129"/>
      </rPr>
      <t>&gt;수출신고 &gt;구매확인서 &gt;영세계산서 끊을수 있음.</t>
    </r>
    <phoneticPr fontId="9" type="noConversion"/>
  </si>
  <si>
    <r>
      <t>항공운임)</t>
    </r>
    <r>
      <rPr>
        <sz val="11"/>
        <rFont val="돋움"/>
        <family val="3"/>
        <charset val="129"/>
      </rPr>
      <t xml:space="preserve"> B/L원본이랑 같이 발송</t>
    </r>
    <phoneticPr fontId="9" type="noConversion"/>
  </si>
  <si>
    <t>세관신고/수출신고(커머셜/팩킹+말소증)</t>
    <phoneticPr fontId="9" type="noConversion"/>
  </si>
  <si>
    <r>
      <t xml:space="preserve">선사에 </t>
    </r>
    <r>
      <rPr>
        <sz val="11"/>
        <rFont val="돋움"/>
        <family val="3"/>
        <charset val="129"/>
      </rPr>
      <t>PACKING INVOICE 보내기</t>
    </r>
    <phoneticPr fontId="9" type="noConversion"/>
  </si>
  <si>
    <r>
      <t>&gt;항공운임일경우</t>
    </r>
    <r>
      <rPr>
        <sz val="11"/>
        <rFont val="돋움"/>
        <family val="3"/>
        <charset val="129"/>
      </rPr>
      <t xml:space="preserve"> 중량 정확히 체크!</t>
    </r>
    <phoneticPr fontId="9" type="noConversion"/>
  </si>
  <si>
    <r>
      <t>L</t>
    </r>
    <r>
      <rPr>
        <sz val="11"/>
        <rFont val="돋움"/>
        <family val="3"/>
        <charset val="129"/>
      </rPr>
      <t>C) COPY본 B/L 바이어에게 우편 발송</t>
    </r>
  </si>
  <si>
    <t>출고지(항구로보낼 차량원래위치)</t>
    <phoneticPr fontId="9" type="noConversion"/>
  </si>
  <si>
    <t xml:space="preserve">TEL : </t>
    <phoneticPr fontId="9" type="noConversion"/>
  </si>
  <si>
    <r>
      <t>화물차에 차량</t>
    </r>
    <r>
      <rPr>
        <sz val="11"/>
        <rFont val="돋움"/>
        <family val="3"/>
        <charset val="129"/>
      </rPr>
      <t xml:space="preserve"> 실어줄수 있는지여부</t>
    </r>
    <phoneticPr fontId="9" type="noConversion"/>
  </si>
  <si>
    <t>ok</t>
    <phoneticPr fontId="9" type="noConversion"/>
  </si>
  <si>
    <t>화물차 세차여부</t>
    <phoneticPr fontId="9" type="noConversion"/>
  </si>
  <si>
    <r>
      <t>세차는 꼭</t>
    </r>
    <r>
      <rPr>
        <sz val="11"/>
        <rFont val="돋움"/>
        <family val="3"/>
        <charset val="129"/>
      </rPr>
      <t xml:space="preserve"> 해줘야함 (특히, 동남미,필리핀)</t>
    </r>
    <phoneticPr fontId="9" type="noConversion"/>
  </si>
  <si>
    <t>TOTAL</t>
    <phoneticPr fontId="9" type="noConversion"/>
  </si>
  <si>
    <t>화물 운임하기전 사진찍기(수출성공사례용)</t>
    <phoneticPr fontId="9" type="noConversion"/>
  </si>
  <si>
    <t>컨테이너일때(컨테이너 NUMBER)</t>
    <phoneticPr fontId="9" type="noConversion"/>
  </si>
  <si>
    <t>컨테이너일때(SEAL  NUMBER)</t>
    <phoneticPr fontId="9" type="noConversion"/>
  </si>
  <si>
    <t>LCL일때 하역마크/쉽핑마크부착</t>
    <phoneticPr fontId="9" type="noConversion"/>
  </si>
  <si>
    <t>운임운전사에게 도착신고+팩킹리스트전달</t>
    <phoneticPr fontId="9" type="noConversion"/>
  </si>
  <si>
    <t>AUG. 06, 2013</t>
    <phoneticPr fontId="9" type="noConversion"/>
  </si>
  <si>
    <t>JM008-177</t>
    <phoneticPr fontId="9" type="noConversion"/>
  </si>
  <si>
    <t>키르키즈스탄</t>
  </si>
  <si>
    <t>키르키즈스탄</t>
    <phoneticPr fontId="9" type="noConversion"/>
  </si>
  <si>
    <t>KYRGYZ REPUBLIC</t>
  </si>
  <si>
    <r>
      <t>F</t>
    </r>
    <r>
      <rPr>
        <sz val="11"/>
        <rFont val="돋움"/>
        <family val="3"/>
        <charset val="129"/>
      </rPr>
      <t>OB</t>
    </r>
  </si>
  <si>
    <t>MT-SERVICE LTD</t>
  </si>
  <si>
    <t>2, Dastana Street, city of Bishkek, Kyrgyz Republic</t>
  </si>
  <si>
    <t xml:space="preserve"> +996(555) 97 71 17</t>
  </si>
  <si>
    <t>INCHEON</t>
  </si>
  <si>
    <t>인천</t>
  </si>
  <si>
    <t>ok</t>
    <phoneticPr fontId="9" type="noConversion"/>
  </si>
  <si>
    <t>ROBEX1400W-7</t>
  </si>
  <si>
    <t>UNIT</t>
  </si>
  <si>
    <t>USD</t>
  </si>
  <si>
    <t>ENGINE : D6BV-C</t>
  </si>
  <si>
    <t xml:space="preserve">     Destination : </t>
    <phoneticPr fontId="9" type="noConversion"/>
  </si>
  <si>
    <r>
      <rPr>
        <sz val="11"/>
        <rFont val="바탕"/>
        <family val="1"/>
        <charset val="129"/>
      </rPr>
      <t>바이어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회사이름</t>
    </r>
    <phoneticPr fontId="9" type="noConversion"/>
  </si>
  <si>
    <t>전번</t>
    <phoneticPr fontId="9" type="noConversion"/>
  </si>
  <si>
    <r>
      <rPr>
        <sz val="11"/>
        <rFont val="바탕"/>
        <family val="1"/>
        <charset val="129"/>
      </rPr>
      <t>가는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목적지</t>
    </r>
    <r>
      <rPr>
        <sz val="11"/>
        <rFont val="Times New Roman"/>
        <family val="1"/>
      </rPr>
      <t>(</t>
    </r>
    <r>
      <rPr>
        <sz val="11"/>
        <rFont val="바탕"/>
        <family val="1"/>
        <charset val="129"/>
      </rPr>
      <t>데스티네이션</t>
    </r>
    <r>
      <rPr>
        <sz val="11"/>
        <rFont val="Times New Roman"/>
        <family val="1"/>
      </rPr>
      <t xml:space="preserve">, </t>
    </r>
    <r>
      <rPr>
        <sz val="11"/>
        <rFont val="바탕"/>
        <family val="1"/>
        <charset val="129"/>
      </rPr>
      <t>항구</t>
    </r>
    <r>
      <rPr>
        <sz val="11"/>
        <rFont val="Times New Roman"/>
        <family val="1"/>
      </rPr>
      <t xml:space="preserve">, </t>
    </r>
    <r>
      <rPr>
        <sz val="11"/>
        <rFont val="바탕"/>
        <family val="1"/>
        <charset val="129"/>
      </rPr>
      <t>항공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등</t>
    </r>
    <r>
      <rPr>
        <sz val="11"/>
        <rFont val="Times New Roman"/>
        <family val="1"/>
      </rPr>
      <t xml:space="preserve">) </t>
    </r>
    <r>
      <rPr>
        <sz val="11"/>
        <rFont val="바탕"/>
        <family val="1"/>
        <charset val="129"/>
      </rPr>
      <t>뒤에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나라이름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나와야됨</t>
    </r>
    <phoneticPr fontId="9" type="noConversion"/>
  </si>
  <si>
    <t>나둬</t>
    <phoneticPr fontId="9" type="noConversion"/>
  </si>
  <si>
    <t>코모디티</t>
    <phoneticPr fontId="9" type="noConversion"/>
  </si>
  <si>
    <r>
      <rPr>
        <sz val="11"/>
        <rFont val="바탕"/>
        <family val="1"/>
        <charset val="129"/>
      </rPr>
      <t>부품은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위에랑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똑같이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적어줌</t>
    </r>
    <phoneticPr fontId="9" type="noConversion"/>
  </si>
  <si>
    <t>굴삭기 년식
부품은 비워둠</t>
    <phoneticPr fontId="9" type="noConversion"/>
  </si>
  <si>
    <r>
      <rPr>
        <sz val="11"/>
        <rFont val="바탕"/>
        <family val="1"/>
        <charset val="129"/>
      </rPr>
      <t>굴삭기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색깔
부품은</t>
    </r>
    <r>
      <rPr>
        <sz val="11"/>
        <rFont val="Times New Roman"/>
        <family val="1"/>
      </rPr>
      <t xml:space="preserve"> </t>
    </r>
    <r>
      <rPr>
        <sz val="11"/>
        <rFont val="바탕"/>
        <family val="1"/>
        <charset val="129"/>
      </rPr>
      <t>비워둠</t>
    </r>
    <phoneticPr fontId="9" type="noConversion"/>
  </si>
  <si>
    <t>선박이름(베셀, 없으면 안써도 됨)</t>
    <phoneticPr fontId="9" type="noConversion"/>
  </si>
  <si>
    <t>장비할때</t>
    <phoneticPr fontId="9" type="noConversion"/>
  </si>
  <si>
    <t>건설기계등록증 왔는지 안왔는지 체크용</t>
    <phoneticPr fontId="9" type="noConversion"/>
  </si>
  <si>
    <t>0.5 정도일땐 1로 기재</t>
    <phoneticPr fontId="9" type="noConversion"/>
  </si>
  <si>
    <r>
      <rPr>
        <sz val="8"/>
        <rFont val="돋움"/>
        <family val="3"/>
        <charset val="129"/>
      </rPr>
      <t>부품일땐</t>
    </r>
    <r>
      <rPr>
        <sz val="8"/>
        <rFont val="Microsoft Sans Serif"/>
        <family val="2"/>
      </rPr>
      <t xml:space="preserve"> EA, </t>
    </r>
    <r>
      <rPr>
        <sz val="8"/>
        <rFont val="돋움"/>
        <family val="3"/>
        <charset val="129"/>
      </rPr>
      <t>장비일땐</t>
    </r>
    <r>
      <rPr>
        <sz val="8"/>
        <rFont val="Microsoft Sans Serif"/>
        <family val="2"/>
      </rPr>
      <t xml:space="preserve"> UNIT</t>
    </r>
    <phoneticPr fontId="9" type="noConversion"/>
  </si>
  <si>
    <r>
      <rPr>
        <sz val="8"/>
        <rFont val="돋움"/>
        <family val="3"/>
        <charset val="129"/>
      </rPr>
      <t>쉬핑비</t>
    </r>
    <r>
      <rPr>
        <sz val="8"/>
        <rFont val="Microsoft Sans Serif"/>
        <family val="2"/>
      </rPr>
      <t xml:space="preserve"> </t>
    </r>
    <r>
      <rPr>
        <sz val="8"/>
        <rFont val="돋움"/>
        <family val="3"/>
        <charset val="129"/>
      </rPr>
      <t>있을땐</t>
    </r>
    <r>
      <rPr>
        <sz val="8"/>
        <rFont val="Microsoft Sans Serif"/>
        <family val="2"/>
      </rPr>
      <t xml:space="preserve"> </t>
    </r>
    <r>
      <rPr>
        <sz val="8"/>
        <rFont val="돋움"/>
        <family val="3"/>
        <charset val="129"/>
      </rPr>
      <t>기재</t>
    </r>
    <phoneticPr fontId="9" type="noConversion"/>
  </si>
  <si>
    <t>TOTAL: 1BOX</t>
    <phoneticPr fontId="9" type="noConversion"/>
  </si>
  <si>
    <t>단위: BOX/PKG/UNIT</t>
    <phoneticPr fontId="9" type="noConversion"/>
  </si>
  <si>
    <t>장비할때는 말소증 빠른등기로 보낼 주소,말소증 빠른등기로 받는 사람 전번,입고지(하역지)주소</t>
    <phoneticPr fontId="9" type="noConversion"/>
  </si>
  <si>
    <t>말소증 주소</t>
    <phoneticPr fontId="9" type="noConversion"/>
  </si>
  <si>
    <t>말소증 전번</t>
    <phoneticPr fontId="9" type="noConversion"/>
  </si>
  <si>
    <t>하역지 주소</t>
    <phoneticPr fontId="9" type="noConversion"/>
  </si>
  <si>
    <t>신용장번호</t>
    <phoneticPr fontId="9" type="noConversion"/>
  </si>
  <si>
    <t>선적일자</t>
    <phoneticPr fontId="9" type="noConversion"/>
  </si>
  <si>
    <t>배이름</t>
    <phoneticPr fontId="9" type="noConversion"/>
  </si>
  <si>
    <t>수출수량</t>
    <phoneticPr fontId="9" type="noConversion"/>
  </si>
  <si>
    <t>LC랑 완전똑같게</t>
    <phoneticPr fontId="9" type="noConversion"/>
  </si>
  <si>
    <t>품명:정보</t>
    <phoneticPr fontId="9" type="noConversion"/>
  </si>
  <si>
    <t>커머셜인보이스 총가격이랑 똑같게. LC에 있는가격이랑 똑같게</t>
    <phoneticPr fontId="9" type="noConversion"/>
  </si>
  <si>
    <t>비엘번호</t>
    <phoneticPr fontId="9" type="noConversion"/>
  </si>
  <si>
    <t>BL NO.</t>
    <phoneticPr fontId="9" type="noConversion"/>
  </si>
  <si>
    <t>From .</t>
    <phoneticPr fontId="23" type="noConversion"/>
  </si>
  <si>
    <t>B/L NUMBER</t>
    <phoneticPr fontId="23" type="noConversion"/>
  </si>
  <si>
    <t>SNSTINHP13081407</t>
    <phoneticPr fontId="23" type="noConversion"/>
  </si>
  <si>
    <t>SHIPMENT DATE</t>
    <phoneticPr fontId="23" type="noConversion"/>
  </si>
  <si>
    <t>AUG.25, 2013</t>
    <phoneticPr fontId="23" type="noConversion"/>
  </si>
  <si>
    <t>VESSEL NAME</t>
    <phoneticPr fontId="23" type="noConversion"/>
  </si>
  <si>
    <t>SN HARMONY</t>
    <phoneticPr fontId="23" type="noConversion"/>
  </si>
  <si>
    <t>QUANTITY OF GOODS</t>
    <phoneticPr fontId="23" type="noConversion"/>
  </si>
  <si>
    <t>2 UNITS</t>
    <phoneticPr fontId="23" type="noConversion"/>
  </si>
  <si>
    <t>NAME OF COMMODITY</t>
    <phoneticPr fontId="23" type="noConversion"/>
  </si>
  <si>
    <t xml:space="preserve">1.COMMODITY : </t>
    <phoneticPr fontId="9" type="noConversion"/>
  </si>
  <si>
    <t>1.1.USED SAKAI TIRE ROLLER</t>
    <phoneticPr fontId="9" type="noConversion"/>
  </si>
  <si>
    <t>+ MODEL: TS-150</t>
    <phoneticPr fontId="9" type="noConversion"/>
  </si>
  <si>
    <t xml:space="preserve">+ SERIAL NO. TS150-40927 </t>
    <phoneticPr fontId="9" type="noConversion"/>
  </si>
  <si>
    <t>+ UNIT PRICE: USD13,500.00/UNIT CIF  HAIPHONG PORT,VIETNAM</t>
    <phoneticPr fontId="9" type="noConversion"/>
  </si>
  <si>
    <t xml:space="preserve">+ QUANTITY : 01 UNIT  </t>
    <phoneticPr fontId="9" type="noConversion"/>
  </si>
  <si>
    <t>+ AMOUNT: USD13,500.00 CIF  HAIPHONG PORT, VIETNAM</t>
    <phoneticPr fontId="9" type="noConversion"/>
  </si>
  <si>
    <t>(SAYS: UNITED STATES THIRTEEN THOUSAND FIVE HUNDRED)</t>
    <phoneticPr fontId="9" type="noConversion"/>
  </si>
  <si>
    <t>+ MADE IN JAPAN</t>
    <phoneticPr fontId="9" type="noConversion"/>
  </si>
  <si>
    <t>1.2. USED VOGELE PAVER</t>
    <phoneticPr fontId="9" type="noConversion"/>
  </si>
  <si>
    <t xml:space="preserve">+ MODEL: SUPER1600  </t>
    <phoneticPr fontId="9" type="noConversion"/>
  </si>
  <si>
    <t>+ SERIAL NO. 664064</t>
    <phoneticPr fontId="9" type="noConversion"/>
  </si>
  <si>
    <t>+ UNIT PRICE: USD15,500.00/UNIT CIF  HAIPHONG PORT,VIETNAM</t>
    <phoneticPr fontId="9" type="noConversion"/>
  </si>
  <si>
    <t xml:space="preserve">+ QUANTITY: 01 UNIT  </t>
    <phoneticPr fontId="9" type="noConversion"/>
  </si>
  <si>
    <t>+ AMOUNT: USD15,500.00 CIF  HAIPHONG PORT, VIETNAM</t>
    <phoneticPr fontId="9" type="noConversion"/>
  </si>
  <si>
    <t>(SAYS: UNITED STATES FIFTEEN THOUSAND FIVE HUNDRED)</t>
    <phoneticPr fontId="9" type="noConversion"/>
  </si>
  <si>
    <t>+ MADE IN GERMANY</t>
    <phoneticPr fontId="9" type="noConversion"/>
  </si>
  <si>
    <t>2. TOTAL QUANTITY: 2 UNITS</t>
    <phoneticPr fontId="9" type="noConversion"/>
  </si>
  <si>
    <t>3. TOTAL AMOUNT: USD29,000.00 CIF  HAIPHONG PORT, VIETNAM</t>
    <phoneticPr fontId="9" type="noConversion"/>
  </si>
  <si>
    <t>(SAYS: UNITED STATES TWENTY NINE THOUSAND)</t>
    <phoneticPr fontId="9" type="noConversion"/>
  </si>
  <si>
    <t>INVOICE VALUE</t>
    <phoneticPr fontId="23" type="noConversion"/>
  </si>
  <si>
    <t>TOTAL AMOUNT : USD29,000.00</t>
    <phoneticPr fontId="23" type="noConversion"/>
  </si>
  <si>
    <t>CREDIT NUMBER</t>
    <phoneticPr fontId="23" type="noConversion"/>
  </si>
  <si>
    <t>1001ILSEIB130106</t>
    <phoneticPr fontId="23" type="noConversion"/>
  </si>
  <si>
    <t>WE SEND THE FAX WITHIN 05 WORKING DAYS AFTER SHIPMENT</t>
    <phoneticPr fontId="23" type="noConversion"/>
  </si>
  <si>
    <t>Name :</t>
    <phoneticPr fontId="9" type="noConversion"/>
  </si>
  <si>
    <t>Signature :</t>
    <phoneticPr fontId="9" type="noConversion"/>
  </si>
  <si>
    <t>FAX ADVISING APPLICANT:                            TO. VIETNAM EXIMBANK, HANOI BRANCH</t>
    <phoneticPr fontId="23" type="noConversion"/>
  </si>
  <si>
    <t>SWIFT CODE (B.I.C.) SHBKKRSE</t>
    <phoneticPr fontId="9" type="noConversion"/>
  </si>
  <si>
    <t>A/C 180-007-567260</t>
    <phoneticPr fontId="9" type="noConversion"/>
  </si>
  <si>
    <t xml:space="preserve"> BankName :  SHINHAN BANK  (293, Mokdongdong-ro, yangcheon-gu, Seoul 07997, Korea)</t>
    <phoneticPr fontId="9" type="noConversion"/>
  </si>
  <si>
    <r>
      <t xml:space="preserve">     Remarks</t>
    </r>
    <r>
      <rPr>
        <sz val="11"/>
        <rFont val="Microsoft Sans Serif"/>
        <family val="2"/>
      </rPr>
      <t xml:space="preserve"> :    </t>
    </r>
    <r>
      <rPr>
        <sz val="10"/>
        <rFont val="Microsoft Sans Serif"/>
        <family val="2"/>
      </rPr>
      <t>A/C       Name : Slogup Ltd.</t>
    </r>
    <phoneticPr fontId="9" type="noConversion"/>
  </si>
  <si>
    <t>HEAVYCAR SLOGUP LTD.</t>
    <phoneticPr fontId="9" type="noConversion"/>
  </si>
  <si>
    <t xml:space="preserve">   HEAVYCAR SLOGUP LTD.</t>
    <phoneticPr fontId="9" type="noConversion"/>
  </si>
  <si>
    <t xml:space="preserve">   ADD:459-4, 4TH FLOOR, SEOGYO-DONG</t>
    <phoneticPr fontId="9" type="noConversion"/>
  </si>
  <si>
    <t xml:space="preserve">   MAPO-GU, SEOUL, SOUTH KOREA</t>
    <phoneticPr fontId="9" type="noConversion"/>
  </si>
  <si>
    <t>TEL)+82-2-1599-0392  FAX)+82-70-8282-8266 CELL) +82-2-10-9649-1774</t>
    <phoneticPr fontId="9" type="noConversion"/>
  </si>
  <si>
    <t>TEL:+822-1599-0392 FAX:+8270-8282-8266 CELL:+8210-9649-1774</t>
    <phoneticPr fontId="9" type="noConversion"/>
  </si>
  <si>
    <t>Office. 459-4, 4th Floor, Seogyo-dong, Mapo-gu, Seoul, South Korea</t>
    <phoneticPr fontId="9" type="noConversion"/>
  </si>
  <si>
    <r>
      <t xml:space="preserve">     </t>
    </r>
    <r>
      <rPr>
        <b/>
        <sz val="11"/>
        <rFont val="돋움"/>
        <family val="3"/>
        <charset val="129"/>
      </rPr>
      <t>비고</t>
    </r>
    <r>
      <rPr>
        <sz val="11"/>
        <rFont val="Microsoft Sans Serif"/>
        <family val="2"/>
      </rPr>
      <t xml:space="preserve"> :    </t>
    </r>
    <r>
      <rPr>
        <sz val="10"/>
        <rFont val="Microsoft Sans Serif"/>
        <family val="2"/>
      </rPr>
      <t>A/C       Name : Slogup Ltd.</t>
    </r>
    <phoneticPr fontId="9" type="noConversion"/>
  </si>
  <si>
    <t xml:space="preserve"> Bank     Name :  SHINHAN BANK  (293, Mokdongdong-ro, yangcheon-gu, Seoul 07997, Korea)</t>
    <phoneticPr fontId="9" type="noConversion"/>
  </si>
  <si>
    <r>
      <t xml:space="preserve"> </t>
    </r>
    <r>
      <rPr>
        <b/>
        <sz val="70"/>
        <rFont val="Times New Roman"/>
        <family val="1"/>
      </rPr>
      <t xml:space="preserve"> </t>
    </r>
    <r>
      <rPr>
        <b/>
        <sz val="70"/>
        <color indexed="10"/>
        <rFont val="Times New Roman"/>
        <family val="1"/>
      </rPr>
      <t>HEAVYCAR</t>
    </r>
    <r>
      <rPr>
        <sz val="14"/>
        <color indexed="10"/>
        <rFont val="Times New Roman"/>
        <family val="1"/>
        <charset val="204"/>
      </rPr>
      <t xml:space="preserve">
</t>
    </r>
    <r>
      <rPr>
        <sz val="18"/>
        <color theme="1"/>
        <rFont val="Times New Roman"/>
        <family val="1"/>
      </rPr>
      <t>(KOREA, TEL:82215990392 )</t>
    </r>
    <phoneticPr fontId="9" type="noConversion"/>
  </si>
  <si>
    <t>HEAVYCAR SLOGUP LTD.</t>
    <phoneticPr fontId="9" type="noConversion"/>
  </si>
  <si>
    <t>ADD:459-4, 4TH FLOOR, SEOGYO-DONG</t>
    <phoneticPr fontId="9" type="noConversion"/>
  </si>
  <si>
    <t>MAPO-GU, SEOUL, SOUTH KOREA</t>
    <phoneticPr fontId="9" type="noConversion"/>
  </si>
  <si>
    <r>
      <t xml:space="preserve">     Remarks</t>
    </r>
    <r>
      <rPr>
        <sz val="11"/>
        <rFont val="Microsoft Sans Serif"/>
        <family val="2"/>
      </rPr>
      <t xml:space="preserve"> :    </t>
    </r>
    <r>
      <rPr>
        <sz val="10"/>
        <rFont val="Microsoft Sans Serif"/>
        <family val="2"/>
      </rPr>
      <t>A/C       Name : Slogup Ltd.</t>
    </r>
    <phoneticPr fontId="9" type="noConversion"/>
  </si>
  <si>
    <t>신한은행용(L/C건)</t>
    <phoneticPr fontId="9" type="noConversion"/>
  </si>
  <si>
    <r>
      <t>■</t>
    </r>
    <r>
      <rPr>
        <sz val="9"/>
        <color indexed="63"/>
        <rFont val="Arial"/>
        <family val="2"/>
      </rPr>
      <t xml:space="preserve">  SELLER :</t>
    </r>
  </si>
  <si>
    <r>
      <t>■</t>
    </r>
    <r>
      <rPr>
        <sz val="9"/>
        <color indexed="63"/>
        <rFont val="Arial"/>
        <family val="2"/>
      </rPr>
      <t xml:space="preserve">  BUYER :</t>
    </r>
  </si>
  <si>
    <t xml:space="preserve">We, as Seller confirm to sell the Buyer the following goods on the terms and conditions as stated below. </t>
  </si>
  <si>
    <r>
      <t xml:space="preserve"> </t>
    </r>
    <r>
      <rPr>
        <sz val="9"/>
        <color indexed="63"/>
        <rFont val="돋움"/>
        <family val="3"/>
        <charset val="129"/>
      </rPr>
      <t>■</t>
    </r>
    <r>
      <rPr>
        <sz val="9"/>
        <color indexed="63"/>
        <rFont val="Arial"/>
        <family val="2"/>
      </rPr>
      <t xml:space="preserve">  Commodity</t>
    </r>
  </si>
  <si>
    <r>
      <t xml:space="preserve">USED VEHICLE </t>
    </r>
    <r>
      <rPr>
        <b/>
        <sz val="11"/>
        <color indexed="10"/>
        <rFont val="Arial"/>
        <family val="2"/>
      </rPr>
      <t>1</t>
    </r>
    <r>
      <rPr>
        <b/>
        <sz val="11"/>
        <rFont val="Arial"/>
        <family val="2"/>
      </rPr>
      <t xml:space="preserve"> UNIT                           </t>
    </r>
  </si>
  <si>
    <t>YEAR</t>
  </si>
  <si>
    <t>MODEL &amp; DESCRIPTION</t>
  </si>
  <si>
    <t xml:space="preserve">PRICE </t>
  </si>
  <si>
    <t>연식</t>
  </si>
  <si>
    <t>제조사</t>
  </si>
  <si>
    <t>모델</t>
  </si>
  <si>
    <t>댓수</t>
  </si>
  <si>
    <r>
      <t xml:space="preserve">USD </t>
    </r>
    <r>
      <rPr>
        <b/>
        <sz val="11"/>
        <color indexed="10"/>
        <rFont val="Arial"/>
        <family val="2"/>
      </rPr>
      <t>700</t>
    </r>
  </si>
  <si>
    <t>차대번호</t>
  </si>
  <si>
    <t>shipping cost</t>
  </si>
  <si>
    <t>TOTAL AMOUNT</t>
  </si>
  <si>
    <r>
      <t xml:space="preserve">  </t>
    </r>
    <r>
      <rPr>
        <sz val="9"/>
        <color indexed="63"/>
        <rFont val="돋움"/>
        <family val="3"/>
        <charset val="129"/>
      </rPr>
      <t>■</t>
    </r>
    <r>
      <rPr>
        <sz val="9"/>
        <color indexed="63"/>
        <rFont val="Arial"/>
        <family val="2"/>
      </rPr>
      <t xml:space="preserve"> Terms of Sale </t>
    </r>
  </si>
  <si>
    <t>SWIFT CODE (B.I.C.) SHBKKRSE</t>
    <phoneticPr fontId="9" type="noConversion"/>
  </si>
  <si>
    <t>Bank : SHINHAN BANK  (293, Mokdongdong-ro, yangcheon-gu, Seoul 07997, Korea)</t>
    <phoneticPr fontId="9" type="noConversion"/>
  </si>
  <si>
    <t xml:space="preserve">Web site : </t>
    <phoneticPr fontId="9" type="noConversion"/>
  </si>
  <si>
    <t>(1) SHIPPER/SELLER</t>
  </si>
  <si>
    <t>(7) INVOICE NO. &amp; DATE</t>
  </si>
  <si>
    <t>(8) L/C NO. &amp; DATE</t>
  </si>
  <si>
    <t>NONE</t>
  </si>
  <si>
    <t>TRADE BUSINESS CODE NO.</t>
  </si>
  <si>
    <t>수출코드</t>
  </si>
  <si>
    <t>(2) CONSIGNEE</t>
  </si>
  <si>
    <t>(9) BUYER (IF OTHER THAN CONSIGNEE)</t>
  </si>
  <si>
    <t>(3) DEPARTURE DATE</t>
  </si>
  <si>
    <t>(10) OTHER REFERENCE</t>
  </si>
  <si>
    <t>(4) VESSEL/FLIGHT</t>
  </si>
  <si>
    <t>(5) FROM</t>
  </si>
  <si>
    <t>(11) TERMS OF DELIVERY &amp; PAYMENT</t>
  </si>
  <si>
    <r>
      <rPr>
        <b/>
        <sz val="8"/>
        <color indexed="10"/>
        <rFont val="돋움"/>
        <family val="3"/>
        <charset val="129"/>
      </rPr>
      <t>컨테이너</t>
    </r>
    <r>
      <rPr>
        <b/>
        <sz val="8"/>
        <color indexed="10"/>
        <rFont val="Arial"/>
        <family val="2"/>
      </rPr>
      <t xml:space="preserve"> </t>
    </r>
    <r>
      <rPr>
        <b/>
        <sz val="8"/>
        <color indexed="10"/>
        <rFont val="돋움"/>
        <family val="3"/>
        <charset val="129"/>
      </rPr>
      <t>번호</t>
    </r>
  </si>
  <si>
    <r>
      <t xml:space="preserve">USD </t>
    </r>
    <r>
      <rPr>
        <b/>
        <sz val="14"/>
        <color indexed="10"/>
        <rFont val="돋움"/>
        <family val="3"/>
        <charset val="129"/>
      </rPr>
      <t>총</t>
    </r>
    <r>
      <rPr>
        <b/>
        <sz val="14"/>
        <color indexed="10"/>
        <rFont val="Arial"/>
        <family val="2"/>
      </rPr>
      <t xml:space="preserve"> </t>
    </r>
    <r>
      <rPr>
        <b/>
        <sz val="14"/>
        <color indexed="10"/>
        <rFont val="돋움"/>
        <family val="3"/>
        <charset val="129"/>
      </rPr>
      <t>가격</t>
    </r>
    <r>
      <rPr>
        <b/>
        <sz val="14"/>
        <color indexed="10"/>
        <rFont val="Arial"/>
        <family val="2"/>
      </rPr>
      <t xml:space="preserve">  (</t>
    </r>
    <r>
      <rPr>
        <b/>
        <sz val="14"/>
        <color indexed="10"/>
        <rFont val="돋움"/>
        <family val="3"/>
        <charset val="129"/>
      </rPr>
      <t>수출</t>
    </r>
    <r>
      <rPr>
        <b/>
        <sz val="14"/>
        <color indexed="10"/>
        <rFont val="Arial"/>
        <family val="2"/>
      </rPr>
      <t xml:space="preserve"> </t>
    </r>
    <r>
      <rPr>
        <b/>
        <sz val="14"/>
        <color indexed="10"/>
        <rFont val="돋움"/>
        <family val="3"/>
        <charset val="129"/>
      </rPr>
      <t>방식</t>
    </r>
    <r>
      <rPr>
        <b/>
        <sz val="14"/>
        <color indexed="10"/>
        <rFont val="Arial"/>
        <family val="2"/>
      </rPr>
      <t>)</t>
    </r>
  </si>
  <si>
    <t>(6) TO</t>
  </si>
  <si>
    <t>(12) SHIPPING MARKS</t>
  </si>
  <si>
    <t>(13) NO. &amp; KIND OF PACKAGES</t>
  </si>
  <si>
    <t>(14) GOODS DESCRIPTION</t>
  </si>
  <si>
    <t>(15) QUANTITY</t>
  </si>
  <si>
    <t>(16) UNIT PRICE</t>
  </si>
  <si>
    <t>(17) AMOUNT</t>
  </si>
  <si>
    <t>PRICE</t>
  </si>
  <si>
    <t>년식</t>
  </si>
  <si>
    <r>
      <rPr>
        <b/>
        <sz val="9"/>
        <color indexed="10"/>
        <rFont val="돋움"/>
        <family val="3"/>
        <charset val="129"/>
      </rPr>
      <t>제조사</t>
    </r>
    <r>
      <rPr>
        <b/>
        <sz val="9"/>
        <color indexed="10"/>
        <rFont val="Arial"/>
        <family val="2"/>
      </rPr>
      <t xml:space="preserve"> + </t>
    </r>
    <r>
      <rPr>
        <b/>
        <sz val="9"/>
        <color indexed="10"/>
        <rFont val="돋움"/>
        <family val="3"/>
        <charset val="129"/>
      </rPr>
      <t>모델</t>
    </r>
  </si>
  <si>
    <t>SHIPPING COST</t>
  </si>
  <si>
    <r>
      <t xml:space="preserve">USD  </t>
    </r>
    <r>
      <rPr>
        <b/>
        <sz val="10"/>
        <color indexed="10"/>
        <rFont val="돋움"/>
        <family val="3"/>
        <charset val="129"/>
      </rPr>
      <t>금액</t>
    </r>
  </si>
  <si>
    <t>Extra cost</t>
  </si>
  <si>
    <r>
      <t xml:space="preserve">USD  </t>
    </r>
    <r>
      <rPr>
        <b/>
        <sz val="12"/>
        <color indexed="10"/>
        <rFont val="돋움"/>
        <family val="3"/>
        <charset val="129"/>
      </rPr>
      <t>가격</t>
    </r>
    <r>
      <rPr>
        <b/>
        <sz val="12"/>
        <color indexed="10"/>
        <rFont val="Arial"/>
        <family val="2"/>
      </rPr>
      <t xml:space="preserve"> ( </t>
    </r>
    <r>
      <rPr>
        <b/>
        <sz val="12"/>
        <color indexed="10"/>
        <rFont val="돋움"/>
        <family val="3"/>
        <charset val="129"/>
      </rPr>
      <t>수출방식</t>
    </r>
    <r>
      <rPr>
        <b/>
        <sz val="12"/>
        <color indexed="10"/>
        <rFont val="Arial"/>
        <family val="2"/>
      </rPr>
      <t xml:space="preserve">,  </t>
    </r>
    <r>
      <rPr>
        <b/>
        <sz val="12"/>
        <color indexed="10"/>
        <rFont val="돋움"/>
        <family val="3"/>
        <charset val="129"/>
      </rPr>
      <t>받는</t>
    </r>
    <r>
      <rPr>
        <b/>
        <sz val="12"/>
        <color indexed="10"/>
        <rFont val="Arial"/>
        <family val="2"/>
      </rPr>
      <t xml:space="preserve"> </t>
    </r>
    <r>
      <rPr>
        <b/>
        <sz val="12"/>
        <color indexed="10"/>
        <rFont val="돋움"/>
        <family val="3"/>
        <charset val="129"/>
      </rPr>
      <t>국가</t>
    </r>
    <r>
      <rPr>
        <b/>
        <sz val="12"/>
        <color indexed="10"/>
        <rFont val="Arial"/>
        <family val="2"/>
      </rPr>
      <t>,</t>
    </r>
    <r>
      <rPr>
        <b/>
        <sz val="12"/>
        <color indexed="10"/>
        <rFont val="돋움"/>
        <family val="3"/>
        <charset val="129"/>
      </rPr>
      <t>도시</t>
    </r>
    <r>
      <rPr>
        <b/>
        <sz val="12"/>
        <color indexed="10"/>
        <rFont val="Arial"/>
        <family val="2"/>
      </rPr>
      <t>)</t>
    </r>
  </si>
  <si>
    <t>(18) SIGNED BY</t>
  </si>
  <si>
    <t xml:space="preserve">  </t>
  </si>
  <si>
    <t xml:space="preserve">FAX)+82-70-8282-8266 </t>
    <phoneticPr fontId="9" type="noConversion"/>
  </si>
  <si>
    <t>TEL)+82-2-1599-0392</t>
    <phoneticPr fontId="9" type="noConversion"/>
  </si>
  <si>
    <t>(16) GROSS-WEIGHT</t>
  </si>
  <si>
    <t>WEIGHT</t>
  </si>
  <si>
    <t>TOTAL</t>
  </si>
  <si>
    <r>
      <t xml:space="preserve">1 UNIT / </t>
    </r>
    <r>
      <rPr>
        <b/>
        <sz val="12"/>
        <color indexed="10"/>
        <rFont val="돋움"/>
        <family val="3"/>
        <charset val="129"/>
      </rPr>
      <t>총</t>
    </r>
    <r>
      <rPr>
        <b/>
        <sz val="12"/>
        <color indexed="10"/>
        <rFont val="Arial"/>
        <family val="2"/>
      </rPr>
      <t xml:space="preserve"> </t>
    </r>
    <r>
      <rPr>
        <b/>
        <sz val="12"/>
        <color indexed="10"/>
        <rFont val="돋움"/>
        <family val="3"/>
        <charset val="129"/>
      </rPr>
      <t>중량</t>
    </r>
    <r>
      <rPr>
        <b/>
        <sz val="12"/>
        <color indexed="10"/>
        <rFont val="Arial"/>
        <family val="2"/>
      </rPr>
      <t xml:space="preserve"> KG</t>
    </r>
  </si>
  <si>
    <t>TRADE BUSINESS CODE NO.</t>
    <phoneticPr fontId="9" type="noConversion"/>
  </si>
  <si>
    <t>HEAVYCAR SLOGUP LTD.</t>
    <phoneticPr fontId="9" type="noConversion"/>
  </si>
  <si>
    <t>CFR</t>
    <phoneticPr fontId="9" type="noConversion"/>
  </si>
  <si>
    <r>
      <t>●</t>
    </r>
    <r>
      <rPr>
        <sz val="8"/>
        <rFont val="Arial"/>
        <family val="2"/>
      </rPr>
      <t xml:space="preserve">  TERMS OF PAYMENT</t>
    </r>
    <r>
      <rPr>
        <sz val="8"/>
        <rFont val="돋움"/>
        <family val="3"/>
        <charset val="129"/>
      </rPr>
      <t>：</t>
    </r>
    <r>
      <rPr>
        <sz val="8"/>
        <rFont val="Arial"/>
        <family val="2"/>
      </rPr>
      <t xml:space="preserve"> </t>
    </r>
    <phoneticPr fontId="9" type="noConversion"/>
  </si>
  <si>
    <t>CONTAINER</t>
    <phoneticPr fontId="9" type="noConversion"/>
  </si>
  <si>
    <t>NONE</t>
    <phoneticPr fontId="9" type="noConversion"/>
  </si>
  <si>
    <t xml:space="preserve">NONE </t>
    <phoneticPr fontId="9" type="noConversion"/>
  </si>
  <si>
    <r>
      <t>●</t>
    </r>
    <r>
      <rPr>
        <sz val="8"/>
        <rFont val="Arial"/>
        <family val="2"/>
      </rPr>
      <t xml:space="preserve">  PORT OF SHIPMENT</t>
    </r>
    <r>
      <rPr>
        <sz val="8"/>
        <rFont val="돋움"/>
        <family val="3"/>
        <charset val="129"/>
      </rPr>
      <t>：</t>
    </r>
    <phoneticPr fontId="9" type="noConversion"/>
  </si>
  <si>
    <r>
      <t>●</t>
    </r>
    <r>
      <rPr>
        <sz val="8"/>
        <rFont val="Arial"/>
        <family val="2"/>
      </rPr>
      <t xml:space="preserve">  TIME OF SHIPMENT</t>
    </r>
    <r>
      <rPr>
        <sz val="8"/>
        <rFont val="돋움"/>
        <family val="3"/>
        <charset val="129"/>
      </rPr>
      <t>：</t>
    </r>
    <phoneticPr fontId="9" type="noConversion"/>
  </si>
  <si>
    <t>KGS</t>
  </si>
  <si>
    <t xml:space="preserve"> INCHEON PORT  KOREAN</t>
    <phoneticPr fontId="7" type="noConversion"/>
  </si>
  <si>
    <t xml:space="preserve"> Departure Date  APR.13,2013</t>
    <phoneticPr fontId="9" type="noConversion"/>
  </si>
  <si>
    <t>신한은행</t>
    <phoneticPr fontId="9" type="noConversion"/>
  </si>
  <si>
    <t>신한은행</t>
    <phoneticPr fontId="9" type="noConversion"/>
  </si>
  <si>
    <t xml:space="preserve">Tel : +82-2-1599-0392        </t>
    <phoneticPr fontId="9" type="noConversion"/>
  </si>
  <si>
    <t xml:space="preserve"> Fax :  +82-70-8282-8266</t>
    <phoneticPr fontId="9" type="noConversion"/>
  </si>
  <si>
    <t>Cell : +82-2-9649-1774</t>
    <phoneticPr fontId="9" type="noConversion"/>
  </si>
  <si>
    <t>CELL) +82-2-10-9649-1774</t>
    <phoneticPr fontId="9" type="noConversion"/>
  </si>
  <si>
    <r>
      <t>●</t>
    </r>
    <r>
      <rPr>
        <sz val="8"/>
        <color rgb="FFFF0000"/>
        <rFont val="Arial"/>
        <family val="2"/>
      </rPr>
      <t xml:space="preserve">  DESTINATION</t>
    </r>
    <r>
      <rPr>
        <sz val="8"/>
        <color rgb="FFFF0000"/>
        <rFont val="돋움"/>
        <family val="3"/>
        <charset val="129"/>
      </rPr>
      <t>：</t>
    </r>
    <phoneticPr fontId="9" type="noConversion"/>
  </si>
  <si>
    <r>
      <t>●</t>
    </r>
    <r>
      <rPr>
        <sz val="8"/>
        <color rgb="FFFF0000"/>
        <rFont val="Arial"/>
        <family val="2"/>
      </rPr>
      <t xml:space="preserve">  PACKING :</t>
    </r>
    <phoneticPr fontId="9" type="noConversion"/>
  </si>
  <si>
    <r>
      <t>●</t>
    </r>
    <r>
      <rPr>
        <sz val="8"/>
        <color rgb="FFFF0000"/>
        <rFont val="Arial"/>
        <family val="2"/>
      </rPr>
      <t xml:space="preserve">  TERMS OF SALE :  </t>
    </r>
    <phoneticPr fontId="9" type="noConversion"/>
  </si>
  <si>
    <r>
      <t>●</t>
    </r>
    <r>
      <rPr>
        <sz val="8"/>
        <color rgb="FFFF0000"/>
        <rFont val="Arial"/>
        <family val="2"/>
      </rPr>
      <t xml:space="preserve">  OTHER TERMS &amp; CONDITIONS :</t>
    </r>
    <phoneticPr fontId="9" type="noConversion"/>
  </si>
  <si>
    <r>
      <t>●</t>
    </r>
    <r>
      <rPr>
        <sz val="8"/>
        <color rgb="FFFF0000"/>
        <rFont val="Arial"/>
        <family val="2"/>
      </rPr>
      <t xml:space="preserve">  INSURANCE</t>
    </r>
    <r>
      <rPr>
        <sz val="8"/>
        <color rgb="FFFF0000"/>
        <rFont val="돋움"/>
        <family val="3"/>
        <charset val="129"/>
      </rPr>
      <t>：</t>
    </r>
    <r>
      <rPr>
        <sz val="8"/>
        <color rgb="FFFF0000"/>
        <rFont val="Arial"/>
        <family val="2"/>
      </rPr>
      <t xml:space="preserve"> </t>
    </r>
    <phoneticPr fontId="9" type="noConversion"/>
  </si>
  <si>
    <r>
      <t>●</t>
    </r>
    <r>
      <rPr>
        <sz val="8"/>
        <rFont val="Arial"/>
        <family val="2"/>
      </rPr>
      <t xml:space="preserve">  BENEFICIARY’S BANK ACCOUNT :  180-007-567260     (A/C NAME : Slogup Ltd.)</t>
    </r>
    <phoneticPr fontId="9" type="noConversion"/>
  </si>
  <si>
    <r>
      <rPr>
        <b/>
        <sz val="8"/>
        <color rgb="FFFF0000"/>
        <rFont val="돋움"/>
        <family val="3"/>
        <charset val="129"/>
      </rPr>
      <t>담당자</t>
    </r>
    <r>
      <rPr>
        <b/>
        <sz val="8"/>
        <color rgb="FFFF0000"/>
        <rFont val="Arial"/>
        <family val="2"/>
      </rPr>
      <t xml:space="preserve"> / </t>
    </r>
    <r>
      <rPr>
        <b/>
        <sz val="8"/>
        <color rgb="FFFF0000"/>
        <rFont val="돋움"/>
        <family val="3"/>
        <charset val="129"/>
      </rPr>
      <t>이름</t>
    </r>
    <r>
      <rPr>
        <b/>
        <sz val="8"/>
        <color rgb="FFFF0000"/>
        <rFont val="Arial"/>
        <family val="2"/>
      </rPr>
      <t xml:space="preserve"> / </t>
    </r>
    <r>
      <rPr>
        <b/>
        <sz val="8"/>
        <color rgb="FFFF0000"/>
        <rFont val="돋움"/>
        <family val="3"/>
        <charset val="129"/>
      </rPr>
      <t>연락처</t>
    </r>
    <r>
      <rPr>
        <b/>
        <sz val="8"/>
        <color rgb="FFFF0000"/>
        <rFont val="Arial"/>
        <family val="2"/>
      </rPr>
      <t xml:space="preserve"> / E-mail</t>
    </r>
  </si>
  <si>
    <t>(6) TO는 destination?</t>
    <phoneticPr fontId="9" type="noConversion"/>
  </si>
  <si>
    <t>destination은 입력기에서 입력할 수 있을 것 같은데 값이 뭐가 들어갈지 몰라서 입력기에서 항구(영어) 부분 참조하게 함</t>
    <phoneticPr fontId="9" type="noConversion"/>
  </si>
  <si>
    <t>빨간 글씨는 입력기에 없어서 수식으로 입력할 수 없는 부분이거나 값이 없는 부분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</si>
</sst>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_ * #,##0_ ;_ * \-#,##0_ ;_ * &quot;-&quot;_ ;_ @_ "/>
    <numFmt numFmtId="178" formatCode="_ * #,##0.00_ ;_ * \-#,##0.00_ ;_ * &quot;-&quot;??_ ;_ @_ "/>
    <numFmt numFmtId="179" formatCode="&quot;?#,##0;[Red]\-&quot;&quot;?&quot;#,##0"/>
    <numFmt numFmtId="180" formatCode="&quot;?#,##0.00;[Red]\-&quot;&quot;?&quot;#,##0.00"/>
    <numFmt numFmtId="181" formatCode="0.00_)"/>
    <numFmt numFmtId="182" formatCode="0.E+00"/>
    <numFmt numFmtId="183" formatCode="#,##0_ "/>
    <numFmt numFmtId="184" formatCode="_-[$₩-412]* #,##0.00_-;\-[$₩-412]* #,##0.00_-;_-[$₩-412]* &quot;-&quot;??_-;_-@_-"/>
  </numFmts>
  <fonts count="143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24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8"/>
      <name val="돋움"/>
      <family val="3"/>
      <charset val="129"/>
    </font>
    <font>
      <sz val="10.5"/>
      <name val="돋움"/>
      <family val="3"/>
      <charset val="129"/>
    </font>
    <font>
      <b/>
      <sz val="12"/>
      <name val="돋움"/>
      <family val="3"/>
      <charset val="129"/>
    </font>
    <font>
      <u/>
      <sz val="11"/>
      <name val="돋움"/>
      <family val="3"/>
      <charset val="129"/>
    </font>
    <font>
      <u/>
      <sz val="12"/>
      <name val="돋움"/>
      <family val="3"/>
      <charset val="129"/>
    </font>
    <font>
      <sz val="16"/>
      <name val="Microsoft Sans Serif"/>
      <family val="2"/>
    </font>
    <font>
      <sz val="10"/>
      <name val="Microsoft Sans Serif"/>
      <family val="2"/>
    </font>
    <font>
      <sz val="11"/>
      <name val="Microsoft Sans Serif"/>
      <family val="2"/>
    </font>
    <font>
      <u/>
      <sz val="14"/>
      <name val="Microsoft Sans Serif"/>
      <family val="2"/>
    </font>
    <font>
      <b/>
      <sz val="11"/>
      <name val="Microsoft Sans Serif"/>
      <family val="2"/>
    </font>
    <font>
      <sz val="11"/>
      <color indexed="8"/>
      <name val="Microsoft Sans Serif"/>
      <family val="2"/>
    </font>
    <font>
      <sz val="12"/>
      <color indexed="8"/>
      <name val="Garamond"/>
      <family val="1"/>
    </font>
    <font>
      <sz val="8"/>
      <name val="맑은 고딕"/>
      <family val="2"/>
      <charset val="129"/>
      <scheme val="minor"/>
    </font>
    <font>
      <sz val="9"/>
      <name val="Microsoft Sans Serif"/>
      <family val="2"/>
    </font>
    <font>
      <b/>
      <sz val="12"/>
      <name val="Microsoft Sans Serif"/>
      <family val="2"/>
    </font>
    <font>
      <sz val="11"/>
      <color indexed="8"/>
      <name val="맑은 고딕"/>
      <family val="3"/>
      <charset val="129"/>
    </font>
    <font>
      <b/>
      <sz val="11"/>
      <name val="돋움"/>
      <family val="3"/>
      <charset val="129"/>
    </font>
    <font>
      <u/>
      <sz val="14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8"/>
      <name val="Microsoft Sans Serif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i/>
      <sz val="16"/>
      <name val="Helv"/>
      <family val="2"/>
    </font>
    <font>
      <u/>
      <sz val="11"/>
      <color indexed="12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2"/>
      <color rgb="FF444444"/>
      <name val="Arial"/>
      <family val="2"/>
    </font>
    <font>
      <b/>
      <sz val="10"/>
      <color indexed="8"/>
      <name val="Microsoft Sans Serif"/>
      <family val="2"/>
    </font>
    <font>
      <b/>
      <sz val="10"/>
      <name val="Microsoft Sans Serif"/>
      <family val="2"/>
    </font>
    <font>
      <sz val="11"/>
      <color theme="1"/>
      <name val="굴림체"/>
      <family val="2"/>
      <charset val="129"/>
    </font>
    <font>
      <b/>
      <sz val="48"/>
      <name val="Times New Roman"/>
      <family val="1"/>
      <charset val="204"/>
    </font>
    <font>
      <b/>
      <sz val="36"/>
      <name val="Times New Roman"/>
      <family val="1"/>
      <charset val="204"/>
    </font>
    <font>
      <b/>
      <sz val="36"/>
      <color indexed="10"/>
      <name val="Times New Roman"/>
      <family val="1"/>
      <charset val="204"/>
    </font>
    <font>
      <b/>
      <sz val="48"/>
      <color indexed="10"/>
      <name val="Times New Roman"/>
      <family val="1"/>
      <charset val="204"/>
    </font>
    <font>
      <b/>
      <sz val="48"/>
      <name val="Times New Roman"/>
      <family val="1"/>
    </font>
    <font>
      <sz val="11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36"/>
      <name val="Times New Roman"/>
      <family val="1"/>
    </font>
    <font>
      <sz val="36"/>
      <color indexed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70"/>
      <name val="Times New Roman"/>
      <family val="1"/>
    </font>
    <font>
      <b/>
      <sz val="70"/>
      <color indexed="10"/>
      <name val="Times New Roman"/>
      <family val="1"/>
    </font>
    <font>
      <sz val="14"/>
      <color indexed="10"/>
      <name val="Times New Roman"/>
      <family val="1"/>
      <charset val="204"/>
    </font>
    <font>
      <sz val="18"/>
      <color theme="1"/>
      <name val="Times New Roman"/>
      <family val="1"/>
    </font>
    <font>
      <sz val="11"/>
      <color rgb="FFFF0000"/>
      <name val="Times New Roman"/>
      <family val="1"/>
    </font>
    <font>
      <sz val="36"/>
      <color rgb="FFFF0000"/>
      <name val="Times New Roman"/>
      <family val="1"/>
    </font>
    <font>
      <b/>
      <sz val="58"/>
      <color rgb="FFFF0000"/>
      <name val="Times New Roman"/>
      <family val="1"/>
    </font>
    <font>
      <b/>
      <sz val="58"/>
      <name val="Times New Roman"/>
      <family val="1"/>
    </font>
    <font>
      <sz val="36"/>
      <name val="바탕"/>
      <family val="1"/>
      <charset val="129"/>
    </font>
    <font>
      <sz val="22"/>
      <name val="Times New Roman"/>
      <family val="1"/>
    </font>
    <font>
      <sz val="22"/>
      <color rgb="FFFFC000"/>
      <name val="Times New Roman"/>
      <family val="1"/>
    </font>
    <font>
      <sz val="10"/>
      <name val="Times New Roman"/>
      <family val="1"/>
    </font>
    <font>
      <sz val="24"/>
      <color theme="1"/>
      <name val="맑은 고딕"/>
      <family val="2"/>
      <charset val="129"/>
      <scheme val="minor"/>
    </font>
    <font>
      <sz val="11"/>
      <name val="바탕"/>
      <family val="1"/>
      <charset val="129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돋움"/>
      <family val="3"/>
      <charset val="129"/>
    </font>
    <font>
      <sz val="9"/>
      <color indexed="63"/>
      <name val="돋움"/>
      <family val="3"/>
      <charset val="129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10"/>
      <color indexed="63"/>
      <name val="Arial"/>
      <family val="2"/>
    </font>
    <font>
      <sz val="11"/>
      <color indexed="63"/>
      <name val="돋움"/>
      <family val="3"/>
      <charset val="129"/>
    </font>
    <font>
      <b/>
      <sz val="9"/>
      <name val="돋움"/>
      <family val="3"/>
      <charset val="129"/>
    </font>
    <font>
      <b/>
      <sz val="11"/>
      <color indexed="10"/>
      <name val="Arial"/>
      <family val="2"/>
    </font>
    <font>
      <b/>
      <sz val="8"/>
      <color indexed="10"/>
      <name val="돋움"/>
      <family val="3"/>
      <charset val="129"/>
    </font>
    <font>
      <b/>
      <sz val="8"/>
      <color indexed="10"/>
      <name val="Arial"/>
      <family val="2"/>
    </font>
    <font>
      <b/>
      <sz val="12"/>
      <color rgb="FFFF0000"/>
      <name val="Arial"/>
      <family val="2"/>
    </font>
    <font>
      <b/>
      <sz val="8"/>
      <color rgb="FFFF0000"/>
      <name val="돋움"/>
      <family val="3"/>
      <charset val="129"/>
    </font>
    <font>
      <b/>
      <sz val="8"/>
      <color rgb="FFFF0000"/>
      <name val="Arial"/>
      <family val="2"/>
    </font>
    <font>
      <b/>
      <sz val="9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rgb="FFFF0000"/>
      <name val="Arial"/>
      <family val="2"/>
    </font>
    <font>
      <sz val="11"/>
      <color rgb="FFFF0000"/>
      <name val="돋움"/>
      <family val="3"/>
      <charset val="129"/>
    </font>
    <font>
      <sz val="8"/>
      <color rgb="FFFF0000"/>
      <name val="Arial"/>
      <family val="2"/>
    </font>
    <font>
      <b/>
      <sz val="8"/>
      <name val="돋움"/>
      <family val="3"/>
      <charset val="129"/>
    </font>
    <font>
      <b/>
      <sz val="8"/>
      <name val="Arial"/>
      <family val="2"/>
    </font>
    <font>
      <b/>
      <sz val="9"/>
      <color indexed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color indexed="10"/>
      <name val="Arial"/>
      <family val="2"/>
    </font>
    <font>
      <b/>
      <sz val="14"/>
      <color indexed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9"/>
      <color indexed="10"/>
      <name val="Arial"/>
      <family val="2"/>
    </font>
    <font>
      <b/>
      <sz val="12"/>
      <color indexed="10"/>
      <name val="돋움"/>
      <family val="3"/>
      <charset val="129"/>
    </font>
    <font>
      <b/>
      <sz val="12"/>
      <color indexed="10"/>
      <name val="Arial"/>
      <family val="2"/>
    </font>
    <font>
      <b/>
      <sz val="14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돋움"/>
      <family val="3"/>
      <charset val="129"/>
    </font>
    <font>
      <sz val="8"/>
      <color rgb="FFFF0000"/>
      <name val="돋움"/>
      <family val="3"/>
      <charset val="129"/>
    </font>
    <font>
      <sz val="9"/>
      <color rgb="FFFF000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E100"/>
        <bgColor indexed="64"/>
      </patternFill>
    </fill>
    <fill>
      <patternFill patternType="solid">
        <fgColor indexed="8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634">
    <xf numFmtId="0" fontId="0" fillId="0" borderId="0"/>
    <xf numFmtId="0" fontId="2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77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38" fontId="37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38" fontId="38" fillId="4" borderId="0" applyNumberFormat="0" applyBorder="0" applyAlignment="0" applyProtection="0"/>
    <xf numFmtId="10" fontId="38" fillId="5" borderId="15" applyNumberFormat="0" applyBorder="0" applyAlignment="0" applyProtection="0"/>
    <xf numFmtId="181" fontId="39" fillId="0" borderId="0"/>
    <xf numFmtId="0" fontId="36" fillId="0" borderId="0"/>
    <xf numFmtId="10" fontId="36" fillId="0" borderId="0" applyFont="0" applyFill="0" applyBorder="0" applyAlignment="0" applyProtection="0"/>
    <xf numFmtId="0" fontId="7" fillId="0" borderId="0">
      <alignment vertical="center"/>
    </xf>
    <xf numFmtId="0" fontId="58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41" fillId="54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43" fillId="55" borderId="25" applyNumberFormat="0" applyAlignment="0" applyProtection="0">
      <alignment vertical="center"/>
    </xf>
    <xf numFmtId="0" fontId="43" fillId="55" borderId="25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43" fillId="55" borderId="25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61" fillId="10" borderId="19" applyNumberFormat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26" fillId="56" borderId="26" applyNumberFormat="0" applyFont="0" applyAlignment="0" applyProtection="0">
      <alignment vertical="center"/>
    </xf>
    <xf numFmtId="0" fontId="26" fillId="56" borderId="26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26" fillId="56" borderId="26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58" fillId="12" borderId="23" applyNumberFormat="0" applyFont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47" fillId="58" borderId="27" applyNumberFormat="0" applyAlignment="0" applyProtection="0">
      <alignment vertical="center"/>
    </xf>
    <xf numFmtId="0" fontId="47" fillId="58" borderId="27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47" fillId="58" borderId="27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65" fillId="11" borderId="22" applyNumberFormat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50" fillId="42" borderId="25" applyNumberFormat="0" applyAlignment="0" applyProtection="0">
      <alignment vertical="center"/>
    </xf>
    <xf numFmtId="0" fontId="50" fillId="42" borderId="25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50" fillId="42" borderId="25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68" fillId="9" borderId="19" applyNumberFormat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54" fillId="0" borderId="32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56" fillId="55" borderId="33" applyNumberFormat="0" applyAlignment="0" applyProtection="0">
      <alignment vertical="center"/>
    </xf>
    <xf numFmtId="0" fontId="56" fillId="55" borderId="33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56" fillId="55" borderId="33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0" fontId="74" fillId="10" borderId="20" applyNumberFormat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" fillId="0" borderId="0"/>
    <xf numFmtId="0" fontId="5" fillId="0" borderId="0">
      <alignment vertical="center"/>
    </xf>
    <xf numFmtId="0" fontId="7" fillId="0" borderId="0"/>
    <xf numFmtId="0" fontId="4" fillId="0" borderId="0">
      <alignment vertical="center"/>
    </xf>
    <xf numFmtId="0" fontId="7" fillId="0" borderId="0">
      <alignment vertical="center"/>
    </xf>
    <xf numFmtId="42" fontId="58" fillId="0" borderId="0" applyFont="0" applyFill="0" applyBorder="0" applyAlignment="0" applyProtection="0">
      <alignment vertical="center"/>
    </xf>
    <xf numFmtId="41" fontId="58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8" fillId="0" borderId="0">
      <alignment vertical="center"/>
    </xf>
    <xf numFmtId="0" fontId="4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7" fillId="0" borderId="0"/>
  </cellStyleXfs>
  <cellXfs count="571">
    <xf numFmtId="0" fontId="0" fillId="0" borderId="0" xfId="0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Continuous" vertical="center"/>
    </xf>
    <xf numFmtId="0" fontId="10" fillId="0" borderId="0" xfId="0" applyFont="1" applyFill="1" applyBorder="1" applyAlignment="1">
      <alignment horizontal="centerContinuous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0" fillId="0" borderId="0" xfId="0" applyBorder="1"/>
    <xf numFmtId="0" fontId="13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0" fontId="10" fillId="0" borderId="3" xfId="0" quotePrefix="1" applyFont="1" applyFill="1" applyBorder="1" applyAlignment="1">
      <alignment vertical="center"/>
    </xf>
    <xf numFmtId="0" fontId="14" fillId="0" borderId="4" xfId="0" applyFont="1" applyBorder="1"/>
    <xf numFmtId="0" fontId="15" fillId="0" borderId="4" xfId="0" applyFont="1" applyBorder="1" applyAlignment="1">
      <alignment vertical="center"/>
    </xf>
    <xf numFmtId="0" fontId="10" fillId="0" borderId="4" xfId="0" applyFont="1" applyBorder="1" applyAlignment="1">
      <alignment vertical="top"/>
    </xf>
    <xf numFmtId="0" fontId="8" fillId="0" borderId="1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Continuous" vertical="center"/>
    </xf>
    <xf numFmtId="0" fontId="8" fillId="0" borderId="10" xfId="0" applyFont="1" applyBorder="1" applyAlignment="1">
      <alignment horizontal="centerContinuous" vertical="center"/>
    </xf>
    <xf numFmtId="0" fontId="10" fillId="0" borderId="11" xfId="0" applyFont="1" applyBorder="1" applyAlignment="1">
      <alignment horizontal="centerContinuous" vertical="center"/>
    </xf>
    <xf numFmtId="0" fontId="10" fillId="0" borderId="12" xfId="0" applyFont="1" applyBorder="1" applyAlignment="1">
      <alignment horizontal="centerContinuous" vertical="center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176" fontId="10" fillId="0" borderId="6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76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18" fillId="0" borderId="0" xfId="0" applyNumberFormat="1" applyFont="1" applyAlignment="1">
      <alignment vertical="center"/>
    </xf>
    <xf numFmtId="49" fontId="18" fillId="0" borderId="2" xfId="0" applyNumberFormat="1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49" fontId="18" fillId="0" borderId="0" xfId="0" applyNumberFormat="1" applyFont="1" applyBorder="1" applyAlignment="1">
      <alignment vertical="center"/>
    </xf>
    <xf numFmtId="49" fontId="18" fillId="0" borderId="4" xfId="0" applyNumberFormat="1" applyFont="1" applyBorder="1" applyAlignment="1">
      <alignment vertical="center"/>
    </xf>
    <xf numFmtId="49" fontId="17" fillId="0" borderId="0" xfId="0" applyNumberFormat="1" applyFont="1" applyAlignment="1">
      <alignment vertical="center"/>
    </xf>
    <xf numFmtId="49" fontId="18" fillId="0" borderId="1" xfId="0" applyNumberFormat="1" applyFont="1" applyBorder="1" applyAlignment="1">
      <alignment vertical="center"/>
    </xf>
    <xf numFmtId="49" fontId="18" fillId="0" borderId="8" xfId="0" applyNumberFormat="1" applyFont="1" applyBorder="1" applyAlignment="1">
      <alignment vertical="center"/>
    </xf>
    <xf numFmtId="49" fontId="18" fillId="0" borderId="3" xfId="0" applyNumberFormat="1" applyFont="1" applyBorder="1" applyAlignment="1">
      <alignment vertical="center"/>
    </xf>
    <xf numFmtId="49" fontId="18" fillId="0" borderId="6" xfId="0" applyNumberFormat="1" applyFont="1" applyBorder="1" applyAlignment="1">
      <alignment vertical="center"/>
    </xf>
    <xf numFmtId="49" fontId="18" fillId="0" borderId="13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49" fontId="18" fillId="0" borderId="9" xfId="0" applyNumberFormat="1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49" fontId="18" fillId="0" borderId="0" xfId="0" applyNumberFormat="1" applyFont="1" applyAlignment="1"/>
    <xf numFmtId="49" fontId="18" fillId="0" borderId="0" xfId="0" applyNumberFormat="1" applyFont="1" applyFill="1" applyBorder="1" applyAlignment="1"/>
    <xf numFmtId="49" fontId="18" fillId="0" borderId="9" xfId="0" applyNumberFormat="1" applyFont="1" applyFill="1" applyBorder="1" applyAlignment="1"/>
    <xf numFmtId="49" fontId="7" fillId="0" borderId="0" xfId="0" applyNumberFormat="1" applyFont="1" applyBorder="1" applyAlignment="1">
      <alignment vertical="center"/>
    </xf>
    <xf numFmtId="49" fontId="7" fillId="0" borderId="3" xfId="0" applyNumberFormat="1" applyFont="1" applyBorder="1" applyAlignment="1">
      <alignment vertical="center"/>
    </xf>
    <xf numFmtId="49" fontId="18" fillId="0" borderId="3" xfId="0" applyNumberFormat="1" applyFont="1" applyBorder="1" applyAlignment="1">
      <alignment horizontal="left" vertical="center"/>
    </xf>
    <xf numFmtId="49" fontId="18" fillId="0" borderId="14" xfId="0" applyNumberFormat="1" applyFont="1" applyBorder="1" applyAlignment="1">
      <alignment vertical="center"/>
    </xf>
    <xf numFmtId="49" fontId="18" fillId="0" borderId="10" xfId="0" applyNumberFormat="1" applyFont="1" applyBorder="1" applyAlignment="1"/>
    <xf numFmtId="49" fontId="18" fillId="0" borderId="12" xfId="0" applyNumberFormat="1" applyFont="1" applyBorder="1" applyAlignment="1">
      <alignment vertical="center"/>
    </xf>
    <xf numFmtId="49" fontId="18" fillId="0" borderId="10" xfId="0" applyNumberFormat="1" applyFont="1" applyBorder="1" applyAlignment="1">
      <alignment vertical="center"/>
    </xf>
    <xf numFmtId="49" fontId="18" fillId="0" borderId="15" xfId="0" applyNumberFormat="1" applyFont="1" applyFill="1" applyBorder="1" applyAlignment="1"/>
    <xf numFmtId="49" fontId="20" fillId="0" borderId="0" xfId="0" applyNumberFormat="1" applyFont="1" applyAlignment="1">
      <alignment vertical="center"/>
    </xf>
    <xf numFmtId="49" fontId="20" fillId="0" borderId="0" xfId="0" applyNumberFormat="1" applyFont="1" applyAlignment="1"/>
    <xf numFmtId="49" fontId="0" fillId="0" borderId="0" xfId="0" applyNumberFormat="1" applyAlignment="1">
      <alignment vertical="center"/>
    </xf>
    <xf numFmtId="49" fontId="27" fillId="0" borderId="0" xfId="0" applyNumberFormat="1" applyFont="1" applyBorder="1" applyAlignment="1">
      <alignment vertical="center"/>
    </xf>
    <xf numFmtId="49" fontId="27" fillId="0" borderId="12" xfId="0" applyNumberFormat="1" applyFont="1" applyBorder="1" applyAlignment="1">
      <alignment horizontal="center" vertical="center"/>
    </xf>
    <xf numFmtId="49" fontId="20" fillId="0" borderId="0" xfId="2" applyNumberFormat="1" applyFont="1" applyAlignment="1">
      <alignment vertical="center"/>
    </xf>
    <xf numFmtId="49" fontId="18" fillId="0" borderId="12" xfId="0" applyNumberFormat="1" applyFont="1" applyBorder="1" applyAlignment="1"/>
    <xf numFmtId="0" fontId="10" fillId="0" borderId="15" xfId="0" applyFont="1" applyBorder="1" applyAlignment="1">
      <alignment vertical="center"/>
    </xf>
    <xf numFmtId="3" fontId="10" fillId="0" borderId="15" xfId="0" applyNumberFormat="1" applyFont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10" fillId="3" borderId="15" xfId="0" applyFont="1" applyFill="1" applyBorder="1" applyAlignment="1">
      <alignment vertical="center"/>
    </xf>
    <xf numFmtId="3" fontId="10" fillId="2" borderId="15" xfId="0" applyNumberFormat="1" applyFont="1" applyFill="1" applyBorder="1" applyAlignment="1">
      <alignment vertical="center"/>
    </xf>
    <xf numFmtId="0" fontId="32" fillId="0" borderId="0" xfId="0" applyFont="1" applyBorder="1"/>
    <xf numFmtId="0" fontId="33" fillId="0" borderId="0" xfId="0" applyFont="1" applyBorder="1"/>
    <xf numFmtId="0" fontId="34" fillId="0" borderId="0" xfId="3" applyBorder="1" applyAlignment="1" applyProtection="1"/>
    <xf numFmtId="0" fontId="33" fillId="0" borderId="0" xfId="0" applyFont="1" applyBorder="1"/>
    <xf numFmtId="0" fontId="0" fillId="0" borderId="0" xfId="0" applyBorder="1"/>
    <xf numFmtId="0" fontId="0" fillId="0" borderId="3" xfId="15" applyFont="1" applyBorder="1">
      <alignment vertical="center"/>
    </xf>
    <xf numFmtId="0" fontId="0" fillId="0" borderId="4" xfId="0" applyBorder="1" applyAlignment="1">
      <alignment vertical="center"/>
    </xf>
    <xf numFmtId="0" fontId="7" fillId="0" borderId="0" xfId="15" applyBorder="1">
      <alignment vertical="center"/>
    </xf>
    <xf numFmtId="0" fontId="7" fillId="0" borderId="4" xfId="15" applyBorder="1">
      <alignment vertical="center"/>
    </xf>
    <xf numFmtId="0" fontId="7" fillId="0" borderId="5" xfId="15" applyBorder="1">
      <alignment vertical="center"/>
    </xf>
    <xf numFmtId="0" fontId="7" fillId="0" borderId="3" xfId="15" applyBorder="1">
      <alignment vertical="center"/>
    </xf>
    <xf numFmtId="0" fontId="7" fillId="0" borderId="6" xfId="15" applyBorder="1">
      <alignment vertical="center"/>
    </xf>
    <xf numFmtId="0" fontId="7" fillId="3" borderId="3" xfId="15" applyFill="1" applyBorder="1">
      <alignment vertical="center"/>
    </xf>
    <xf numFmtId="0" fontId="7" fillId="0" borderId="7" xfId="15" applyFill="1" applyBorder="1">
      <alignment vertical="center"/>
    </xf>
    <xf numFmtId="0" fontId="18" fillId="0" borderId="10" xfId="0" applyNumberFormat="1" applyFont="1" applyBorder="1" applyAlignment="1"/>
    <xf numFmtId="0" fontId="18" fillId="0" borderId="12" xfId="0" applyNumberFormat="1" applyFont="1" applyBorder="1" applyAlignment="1">
      <alignment horizontal="left"/>
    </xf>
    <xf numFmtId="0" fontId="27" fillId="0" borderId="0" xfId="0" applyFont="1" applyAlignment="1">
      <alignment vertical="center"/>
    </xf>
    <xf numFmtId="0" fontId="18" fillId="0" borderId="10" xfId="1" applyNumberFormat="1" applyFont="1" applyBorder="1" applyAlignment="1">
      <alignment horizontal="right"/>
    </xf>
    <xf numFmtId="0" fontId="18" fillId="0" borderId="12" xfId="1" applyNumberFormat="1" applyFont="1" applyBorder="1" applyAlignment="1"/>
    <xf numFmtId="0" fontId="13" fillId="2" borderId="4" xfId="0" applyFont="1" applyFill="1" applyBorder="1" applyAlignment="1">
      <alignment vertical="center"/>
    </xf>
    <xf numFmtId="49" fontId="11" fillId="2" borderId="7" xfId="0" applyNumberFormat="1" applyFont="1" applyFill="1" applyBorder="1" applyAlignment="1">
      <alignment horizontal="left" vertical="center" indent="1"/>
    </xf>
    <xf numFmtId="0" fontId="0" fillId="0" borderId="0" xfId="15" applyFont="1" applyBorder="1">
      <alignment vertical="center"/>
    </xf>
    <xf numFmtId="0" fontId="10" fillId="0" borderId="7" xfId="0" applyFont="1" applyFill="1" applyBorder="1" applyAlignment="1">
      <alignment horizontal="right" vertical="center"/>
    </xf>
    <xf numFmtId="0" fontId="7" fillId="2" borderId="3" xfId="15" applyFill="1" applyBorder="1">
      <alignment vertical="center"/>
    </xf>
    <xf numFmtId="0" fontId="7" fillId="2" borderId="0" xfId="15" applyFill="1" applyBorder="1">
      <alignment vertical="center"/>
    </xf>
    <xf numFmtId="0" fontId="76" fillId="0" borderId="0" xfId="0" applyFont="1"/>
    <xf numFmtId="0" fontId="0" fillId="2" borderId="0" xfId="15" applyFont="1" applyFill="1" applyBorder="1">
      <alignment vertical="center"/>
    </xf>
    <xf numFmtId="0" fontId="0" fillId="0" borderId="3" xfId="15" applyFont="1" applyFill="1" applyBorder="1">
      <alignment vertical="center"/>
    </xf>
    <xf numFmtId="0" fontId="0" fillId="0" borderId="7" xfId="15" applyFont="1" applyBorder="1">
      <alignment vertical="center"/>
    </xf>
    <xf numFmtId="0" fontId="77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8" fillId="0" borderId="0" xfId="0" applyNumberFormat="1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0" fillId="3" borderId="3" xfId="15" applyFont="1" applyFill="1" applyBorder="1">
      <alignment vertical="center"/>
    </xf>
    <xf numFmtId="49" fontId="10" fillId="59" borderId="0" xfId="0" applyNumberFormat="1" applyFont="1" applyFill="1" applyBorder="1" applyAlignment="1">
      <alignment vertical="center"/>
    </xf>
    <xf numFmtId="0" fontId="10" fillId="59" borderId="0" xfId="0" applyFont="1" applyFill="1" applyBorder="1" applyAlignment="1">
      <alignment horizontal="center" vertical="center"/>
    </xf>
    <xf numFmtId="0" fontId="10" fillId="59" borderId="0" xfId="0" applyFont="1" applyFill="1" applyBorder="1" applyAlignment="1">
      <alignment horizontal="left" vertical="center"/>
    </xf>
    <xf numFmtId="0" fontId="10" fillId="59" borderId="0" xfId="0" applyFont="1" applyFill="1" applyBorder="1" applyAlignment="1">
      <alignment horizontal="centerContinuous" vertical="center"/>
    </xf>
    <xf numFmtId="0" fontId="18" fillId="59" borderId="11" xfId="1" applyNumberFormat="1" applyFont="1" applyFill="1" applyBorder="1" applyAlignment="1"/>
    <xf numFmtId="49" fontId="18" fillId="59" borderId="0" xfId="0" applyNumberFormat="1" applyFont="1" applyFill="1" applyBorder="1" applyAlignment="1"/>
    <xf numFmtId="49" fontId="31" fillId="59" borderId="5" xfId="0" applyNumberFormat="1" applyFont="1" applyFill="1" applyBorder="1" applyAlignment="1"/>
    <xf numFmtId="0" fontId="31" fillId="59" borderId="4" xfId="0" applyNumberFormat="1" applyFont="1" applyFill="1" applyBorder="1" applyAlignment="1"/>
    <xf numFmtId="49" fontId="31" fillId="59" borderId="7" xfId="0" applyNumberFormat="1" applyFont="1" applyFill="1" applyBorder="1" applyAlignment="1">
      <alignment horizontal="left"/>
    </xf>
    <xf numFmtId="49" fontId="9" fillId="59" borderId="3" xfId="0" applyNumberFormat="1" applyFont="1" applyFill="1" applyBorder="1" applyAlignment="1">
      <alignment vertical="center"/>
    </xf>
    <xf numFmtId="49" fontId="31" fillId="59" borderId="3" xfId="0" applyNumberFormat="1" applyFont="1" applyFill="1" applyBorder="1" applyAlignment="1"/>
    <xf numFmtId="49" fontId="31" fillId="59" borderId="0" xfId="0" applyNumberFormat="1" applyFont="1" applyFill="1" applyBorder="1" applyAlignment="1"/>
    <xf numFmtId="49" fontId="9" fillId="59" borderId="0" xfId="0" applyNumberFormat="1" applyFont="1" applyFill="1" applyBorder="1" applyAlignment="1">
      <alignment vertical="center"/>
    </xf>
    <xf numFmtId="0" fontId="9" fillId="59" borderId="3" xfId="0" applyFont="1" applyFill="1" applyBorder="1" applyAlignment="1"/>
    <xf numFmtId="0" fontId="31" fillId="59" borderId="0" xfId="0" applyNumberFormat="1" applyFont="1" applyFill="1" applyBorder="1" applyAlignment="1">
      <alignment horizontal="left"/>
    </xf>
    <xf numFmtId="49" fontId="31" fillId="59" borderId="0" xfId="0" applyNumberFormat="1" applyFont="1" applyFill="1" applyBorder="1" applyAlignment="1">
      <alignment horizontal="right"/>
    </xf>
    <xf numFmtId="0" fontId="31" fillId="59" borderId="0" xfId="0" applyNumberFormat="1" applyFont="1" applyFill="1" applyBorder="1" applyAlignment="1"/>
    <xf numFmtId="0" fontId="31" fillId="59" borderId="6" xfId="1" applyNumberFormat="1" applyFont="1" applyFill="1" applyBorder="1" applyAlignment="1">
      <alignment horizontal="left"/>
    </xf>
    <xf numFmtId="49" fontId="31" fillId="59" borderId="6" xfId="0" applyNumberFormat="1" applyFont="1" applyFill="1" applyBorder="1" applyAlignment="1"/>
    <xf numFmtId="49" fontId="31" fillId="59" borderId="0" xfId="0" applyNumberFormat="1" applyFont="1" applyFill="1" applyBorder="1" applyAlignment="1">
      <alignment vertical="center"/>
    </xf>
    <xf numFmtId="0" fontId="31" fillId="59" borderId="3" xfId="0" applyFont="1" applyFill="1" applyBorder="1" applyAlignment="1">
      <alignment vertical="center"/>
    </xf>
    <xf numFmtId="49" fontId="31" fillId="59" borderId="6" xfId="0" applyNumberFormat="1" applyFont="1" applyFill="1" applyBorder="1" applyAlignment="1">
      <alignment vertical="center"/>
    </xf>
    <xf numFmtId="0" fontId="31" fillId="59" borderId="0" xfId="0" applyNumberFormat="1" applyFont="1" applyFill="1" applyBorder="1" applyAlignment="1">
      <alignment horizontal="left" vertical="center"/>
    </xf>
    <xf numFmtId="49" fontId="31" fillId="59" borderId="0" xfId="0" applyNumberFormat="1" applyFont="1" applyFill="1" applyBorder="1" applyAlignment="1">
      <alignment horizontal="right" vertical="center"/>
    </xf>
    <xf numFmtId="0" fontId="31" fillId="59" borderId="2" xfId="0" applyNumberFormat="1" applyFont="1" applyFill="1" applyBorder="1" applyAlignment="1">
      <alignment vertical="center"/>
    </xf>
    <xf numFmtId="49" fontId="31" fillId="59" borderId="8" xfId="0" applyNumberFormat="1" applyFont="1" applyFill="1" applyBorder="1" applyAlignment="1">
      <alignment vertical="center"/>
    </xf>
    <xf numFmtId="49" fontId="31" fillId="59" borderId="2" xfId="0" applyNumberFormat="1" applyFont="1" applyFill="1" applyBorder="1" applyAlignment="1">
      <alignment vertical="center"/>
    </xf>
    <xf numFmtId="49" fontId="31" fillId="59" borderId="1" xfId="0" applyNumberFormat="1" applyFont="1" applyFill="1" applyBorder="1" applyAlignment="1">
      <alignment vertical="center"/>
    </xf>
    <xf numFmtId="0" fontId="0" fillId="2" borderId="0" xfId="0" applyFill="1"/>
    <xf numFmtId="0" fontId="20" fillId="0" borderId="0" xfId="0" applyNumberFormat="1" applyFont="1" applyAlignment="1">
      <alignment vertical="center"/>
    </xf>
    <xf numFmtId="0" fontId="7" fillId="0" borderId="3" xfId="15" applyFill="1" applyBorder="1">
      <alignment vertical="center"/>
    </xf>
    <xf numFmtId="0" fontId="7" fillId="0" borderId="3" xfId="15" applyFont="1" applyBorder="1">
      <alignment vertical="center"/>
    </xf>
    <xf numFmtId="0" fontId="7" fillId="0" borderId="0" xfId="15" applyBorder="1">
      <alignment vertical="center"/>
    </xf>
    <xf numFmtId="0" fontId="7" fillId="0" borderId="0" xfId="15" applyFill="1" applyBorder="1">
      <alignment vertical="center"/>
    </xf>
    <xf numFmtId="0" fontId="7" fillId="0" borderId="7" xfId="15" applyBorder="1">
      <alignment vertical="center"/>
    </xf>
    <xf numFmtId="0" fontId="7" fillId="0" borderId="4" xfId="15" applyBorder="1">
      <alignment vertical="center"/>
    </xf>
    <xf numFmtId="0" fontId="7" fillId="0" borderId="5" xfId="15" applyBorder="1">
      <alignment vertical="center"/>
    </xf>
    <xf numFmtId="0" fontId="7" fillId="0" borderId="3" xfId="15" applyBorder="1">
      <alignment vertical="center"/>
    </xf>
    <xf numFmtId="0" fontId="7" fillId="0" borderId="6" xfId="15" applyBorder="1">
      <alignment vertical="center"/>
    </xf>
    <xf numFmtId="0" fontId="7" fillId="0" borderId="7" xfId="15" applyFill="1" applyBorder="1">
      <alignment vertical="center"/>
    </xf>
    <xf numFmtId="0" fontId="7" fillId="0" borderId="0" xfId="15" applyFont="1" applyBorder="1">
      <alignment vertical="center"/>
    </xf>
    <xf numFmtId="0" fontId="4" fillId="0" borderId="0" xfId="510">
      <alignment vertical="center"/>
    </xf>
    <xf numFmtId="49" fontId="20" fillId="2" borderId="0" xfId="510" applyNumberFormat="1" applyFont="1" applyFill="1" applyAlignment="1">
      <alignment vertical="center"/>
    </xf>
    <xf numFmtId="49" fontId="27" fillId="2" borderId="0" xfId="510" applyNumberFormat="1" applyFont="1" applyFill="1" applyAlignment="1">
      <alignment vertical="center"/>
    </xf>
    <xf numFmtId="49" fontId="20" fillId="0" borderId="0" xfId="510" applyNumberFormat="1" applyFont="1" applyAlignment="1">
      <alignment vertical="center"/>
    </xf>
    <xf numFmtId="182" fontId="18" fillId="0" borderId="0" xfId="510" applyNumberFormat="1" applyFont="1" applyAlignment="1">
      <alignment vertical="center"/>
    </xf>
    <xf numFmtId="49" fontId="18" fillId="0" borderId="0" xfId="510" applyNumberFormat="1" applyFont="1" applyAlignment="1">
      <alignment vertical="center"/>
    </xf>
    <xf numFmtId="49" fontId="18" fillId="0" borderId="0" xfId="510" applyNumberFormat="1" applyFont="1" applyAlignment="1">
      <alignment vertical="center"/>
    </xf>
    <xf numFmtId="0" fontId="85" fillId="0" borderId="0" xfId="527" applyFont="1"/>
    <xf numFmtId="0" fontId="96" fillId="0" borderId="0" xfId="527" applyFont="1" applyFill="1"/>
    <xf numFmtId="0" fontId="100" fillId="0" borderId="15" xfId="527" applyFont="1" applyBorder="1" applyAlignment="1">
      <alignment horizontal="center" vertical="center"/>
    </xf>
    <xf numFmtId="0" fontId="102" fillId="0" borderId="15" xfId="527" applyFont="1" applyBorder="1" applyAlignment="1">
      <alignment horizontal="center" vertical="center"/>
    </xf>
    <xf numFmtId="0" fontId="103" fillId="0" borderId="0" xfId="527" applyFont="1"/>
    <xf numFmtId="0" fontId="10" fillId="59" borderId="6" xfId="0" applyFont="1" applyFill="1" applyBorder="1" applyAlignment="1">
      <alignment horizontal="center" vertical="center"/>
    </xf>
    <xf numFmtId="0" fontId="0" fillId="0" borderId="0" xfId="0"/>
    <xf numFmtId="0" fontId="7" fillId="0" borderId="0" xfId="15" applyBorder="1">
      <alignment vertical="center"/>
    </xf>
    <xf numFmtId="0" fontId="7" fillId="0" borderId="6" xfId="15" applyBorder="1">
      <alignment vertical="center"/>
    </xf>
    <xf numFmtId="0" fontId="0" fillId="0" borderId="3" xfId="15" applyFont="1" applyBorder="1">
      <alignment vertical="center"/>
    </xf>
    <xf numFmtId="0" fontId="7" fillId="0" borderId="0" xfId="15" applyBorder="1">
      <alignment vertical="center"/>
    </xf>
    <xf numFmtId="0" fontId="10" fillId="0" borderId="0" xfId="0" applyFont="1" applyAlignment="1">
      <alignment vertical="center"/>
    </xf>
    <xf numFmtId="0" fontId="0" fillId="0" borderId="3" xfId="15" applyFont="1" applyBorder="1">
      <alignment vertical="center"/>
    </xf>
    <xf numFmtId="49" fontId="31" fillId="59" borderId="3" xfId="1" applyNumberFormat="1" applyFont="1" applyFill="1" applyBorder="1" applyAlignment="1"/>
    <xf numFmtId="0" fontId="31" fillId="59" borderId="0" xfId="1" applyNumberFormat="1" applyFont="1" applyFill="1" applyBorder="1" applyAlignment="1"/>
    <xf numFmtId="49" fontId="31" fillId="59" borderId="6" xfId="1" applyNumberFormat="1" applyFont="1" applyFill="1" applyBorder="1" applyAlignment="1"/>
    <xf numFmtId="49" fontId="31" fillId="59" borderId="0" xfId="1" applyNumberFormat="1" applyFont="1" applyFill="1" applyBorder="1" applyAlignment="1">
      <alignment horizontal="right"/>
    </xf>
    <xf numFmtId="0" fontId="31" fillId="59" borderId="0" xfId="1" applyNumberFormat="1" applyFont="1" applyFill="1" applyBorder="1" applyAlignment="1">
      <alignment horizontal="left"/>
    </xf>
    <xf numFmtId="49" fontId="31" fillId="59" borderId="3" xfId="531" applyNumberFormat="1" applyFont="1" applyFill="1" applyBorder="1" applyAlignment="1">
      <alignment horizontal="left" vertical="center"/>
    </xf>
    <xf numFmtId="49" fontId="18" fillId="2" borderId="0" xfId="510" applyNumberFormat="1" applyFont="1" applyFill="1" applyAlignment="1">
      <alignment vertical="center"/>
    </xf>
    <xf numFmtId="182" fontId="18" fillId="2" borderId="0" xfId="51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49" fontId="17" fillId="2" borderId="0" xfId="510" applyNumberFormat="1" applyFont="1" applyFill="1" applyAlignment="1">
      <alignment vertical="center"/>
    </xf>
    <xf numFmtId="0" fontId="4" fillId="2" borderId="0" xfId="510" applyFill="1">
      <alignment vertical="center"/>
    </xf>
    <xf numFmtId="49" fontId="17" fillId="0" borderId="0" xfId="0" applyNumberFormat="1" applyFont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9" fontId="20" fillId="2" borderId="0" xfId="2" applyNumberFormat="1" applyFont="1" applyFill="1" applyAlignment="1">
      <alignment vertical="center"/>
    </xf>
    <xf numFmtId="0" fontId="18" fillId="2" borderId="10" xfId="1" applyNumberFormat="1" applyFont="1" applyFill="1" applyBorder="1" applyAlignment="1">
      <alignment horizontal="right"/>
    </xf>
    <xf numFmtId="0" fontId="18" fillId="2" borderId="11" xfId="0" applyNumberFormat="1" applyFont="1" applyFill="1" applyBorder="1" applyAlignment="1">
      <alignment horizontal="left"/>
    </xf>
    <xf numFmtId="0" fontId="105" fillId="0" borderId="0" xfId="527" applyFont="1"/>
    <xf numFmtId="0" fontId="105" fillId="0" borderId="0" xfId="527" applyFont="1" applyAlignment="1">
      <alignment wrapText="1"/>
    </xf>
    <xf numFmtId="0" fontId="85" fillId="0" borderId="0" xfId="527" applyFont="1" applyAlignment="1">
      <alignment wrapText="1"/>
    </xf>
    <xf numFmtId="0" fontId="0" fillId="0" borderId="0" xfId="0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61" borderId="3" xfId="15" applyFont="1" applyFill="1" applyBorder="1">
      <alignment vertical="center"/>
    </xf>
    <xf numFmtId="0" fontId="7" fillId="61" borderId="3" xfId="15" applyFill="1" applyBorder="1">
      <alignment vertical="center"/>
    </xf>
    <xf numFmtId="0" fontId="7" fillId="61" borderId="0" xfId="15" applyFill="1" applyBorder="1">
      <alignment vertical="center"/>
    </xf>
    <xf numFmtId="0" fontId="0" fillId="61" borderId="0" xfId="15" applyFont="1" applyFill="1" applyBorder="1">
      <alignment vertical="center"/>
    </xf>
    <xf numFmtId="49" fontId="20" fillId="61" borderId="15" xfId="0" applyNumberFormat="1" applyFont="1" applyFill="1" applyBorder="1" applyAlignment="1">
      <alignment vertical="center"/>
    </xf>
    <xf numFmtId="0" fontId="0" fillId="61" borderId="10" xfId="15" applyFont="1" applyFill="1" applyBorder="1">
      <alignment vertical="center"/>
    </xf>
    <xf numFmtId="0" fontId="13" fillId="61" borderId="10" xfId="0" applyFont="1" applyFill="1" applyBorder="1" applyAlignment="1">
      <alignment vertical="center"/>
    </xf>
    <xf numFmtId="0" fontId="0" fillId="61" borderId="11" xfId="0" applyFill="1" applyBorder="1"/>
    <xf numFmtId="0" fontId="0" fillId="61" borderId="12" xfId="0" applyFill="1" applyBorder="1"/>
    <xf numFmtId="0" fontId="0" fillId="61" borderId="11" xfId="15" applyFont="1" applyFill="1" applyBorder="1">
      <alignment vertical="center"/>
    </xf>
    <xf numFmtId="0" fontId="7" fillId="61" borderId="11" xfId="15" applyFill="1" applyBorder="1">
      <alignment vertical="center"/>
    </xf>
    <xf numFmtId="0" fontId="7" fillId="61" borderId="12" xfId="15" applyFill="1" applyBorder="1">
      <alignment vertical="center"/>
    </xf>
    <xf numFmtId="0" fontId="10" fillId="61" borderId="0" xfId="0" applyFont="1" applyFill="1" applyAlignment="1">
      <alignment vertical="center"/>
    </xf>
    <xf numFmtId="0" fontId="0" fillId="62" borderId="0" xfId="0" applyFill="1"/>
    <xf numFmtId="49" fontId="17" fillId="0" borderId="0" xfId="0" applyNumberFormat="1" applyFont="1" applyAlignment="1">
      <alignment horizontal="left" vertical="center"/>
    </xf>
    <xf numFmtId="49" fontId="29" fillId="0" borderId="1" xfId="0" applyNumberFormat="1" applyFont="1" applyFill="1" applyBorder="1" applyAlignment="1">
      <alignment horizontal="left" vertical="center" indent="1"/>
    </xf>
    <xf numFmtId="49" fontId="29" fillId="0" borderId="2" xfId="0" applyNumberFormat="1" applyFont="1" applyFill="1" applyBorder="1" applyAlignment="1">
      <alignment horizontal="left" vertical="center" indent="1"/>
    </xf>
    <xf numFmtId="49" fontId="29" fillId="0" borderId="8" xfId="0" applyNumberFormat="1" applyFont="1" applyFill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 indent="1"/>
    </xf>
    <xf numFmtId="0" fontId="29" fillId="0" borderId="6" xfId="0" applyFont="1" applyBorder="1" applyAlignment="1">
      <alignment horizontal="left" vertical="center" indent="1"/>
    </xf>
    <xf numFmtId="0" fontId="0" fillId="0" borderId="9" xfId="0" applyFill="1" applyBorder="1" applyAlignment="1">
      <alignment horizontal="center" vertical="center"/>
    </xf>
    <xf numFmtId="49" fontId="29" fillId="0" borderId="3" xfId="0" applyNumberFormat="1" applyFont="1" applyFill="1" applyBorder="1" applyAlignment="1">
      <alignment horizontal="left" vertical="center" indent="1"/>
    </xf>
    <xf numFmtId="49" fontId="29" fillId="0" borderId="0" xfId="0" applyNumberFormat="1" applyFont="1" applyFill="1" applyBorder="1" applyAlignment="1">
      <alignment horizontal="left" vertical="center" indent="1"/>
    </xf>
    <xf numFmtId="49" fontId="29" fillId="0" borderId="6" xfId="0" applyNumberFormat="1" applyFont="1" applyFill="1" applyBorder="1" applyAlignment="1">
      <alignment horizontal="left" vertical="center" indent="1"/>
    </xf>
    <xf numFmtId="49" fontId="29" fillId="0" borderId="7" xfId="0" applyNumberFormat="1" applyFont="1" applyFill="1" applyBorder="1" applyAlignment="1">
      <alignment horizontal="left" vertical="center" indent="1"/>
    </xf>
    <xf numFmtId="49" fontId="29" fillId="0" borderId="4" xfId="0" applyNumberFormat="1" applyFont="1" applyFill="1" applyBorder="1" applyAlignment="1">
      <alignment horizontal="left" vertical="center" indent="1"/>
    </xf>
    <xf numFmtId="49" fontId="29" fillId="0" borderId="5" xfId="0" applyNumberFormat="1" applyFont="1" applyFill="1" applyBorder="1" applyAlignment="1">
      <alignment horizontal="left" vertical="center" indent="1"/>
    </xf>
    <xf numFmtId="0" fontId="34" fillId="0" borderId="7" xfId="3" applyFill="1" applyBorder="1" applyAlignment="1" applyProtection="1">
      <alignment vertical="center"/>
    </xf>
    <xf numFmtId="49" fontId="18" fillId="0" borderId="0" xfId="510" applyNumberFormat="1" applyFont="1" applyFill="1" applyAlignment="1">
      <alignment vertical="center"/>
    </xf>
    <xf numFmtId="49" fontId="17" fillId="0" borderId="0" xfId="510" applyNumberFormat="1" applyFont="1" applyFill="1" applyAlignment="1">
      <alignment vertical="center"/>
    </xf>
    <xf numFmtId="49" fontId="27" fillId="0" borderId="0" xfId="510" applyNumberFormat="1" applyFont="1" applyFill="1" applyAlignment="1">
      <alignment vertical="center"/>
    </xf>
    <xf numFmtId="49" fontId="78" fillId="0" borderId="0" xfId="510" applyNumberFormat="1" applyFont="1" applyFill="1" applyAlignment="1">
      <alignment vertical="center"/>
    </xf>
    <xf numFmtId="0" fontId="111" fillId="4" borderId="13" xfId="0" applyFont="1" applyFill="1" applyBorder="1" applyAlignment="1">
      <alignment vertical="center" wrapText="1" shrinkToFit="1"/>
    </xf>
    <xf numFmtId="0" fontId="112" fillId="4" borderId="9" xfId="0" applyFont="1" applyFill="1" applyBorder="1" applyAlignment="1">
      <alignment vertical="center" wrapText="1" shrinkToFit="1"/>
    </xf>
    <xf numFmtId="0" fontId="112" fillId="4" borderId="14" xfId="0" applyFont="1" applyFill="1" applyBorder="1" applyAlignment="1">
      <alignment vertical="center" wrapText="1" shrinkToFit="1"/>
    </xf>
    <xf numFmtId="0" fontId="113" fillId="4" borderId="14" xfId="0" applyFont="1" applyFill="1" applyBorder="1" applyAlignment="1">
      <alignment vertical="center" wrapText="1" shrinkToFit="1"/>
    </xf>
    <xf numFmtId="0" fontId="112" fillId="4" borderId="1" xfId="0" applyFont="1" applyFill="1" applyBorder="1" applyAlignment="1">
      <alignment horizontal="center" vertical="center" wrapText="1" shrinkToFit="1"/>
    </xf>
    <xf numFmtId="0" fontId="112" fillId="4" borderId="2" xfId="0" applyFont="1" applyFill="1" applyBorder="1" applyAlignment="1">
      <alignment horizontal="center" vertical="center" wrapText="1" shrinkToFit="1"/>
    </xf>
    <xf numFmtId="0" fontId="112" fillId="4" borderId="8" xfId="0" applyFont="1" applyFill="1" applyBorder="1" applyAlignment="1">
      <alignment horizontal="center" vertical="center" wrapText="1" shrinkToFit="1"/>
    </xf>
    <xf numFmtId="0" fontId="30" fillId="63" borderId="0" xfId="0" applyFont="1" applyFill="1" applyBorder="1" applyAlignment="1">
      <alignment vertical="center" wrapText="1" shrinkToFit="1"/>
    </xf>
    <xf numFmtId="0" fontId="109" fillId="63" borderId="0" xfId="0" applyFont="1" applyFill="1" applyBorder="1" applyAlignment="1">
      <alignment vertical="center" wrapText="1" shrinkToFit="1"/>
    </xf>
    <xf numFmtId="0" fontId="107" fillId="63" borderId="0" xfId="0" applyFont="1" applyFill="1" applyBorder="1" applyAlignment="1">
      <alignment horizontal="left" vertical="center" wrapText="1" shrinkToFit="1"/>
    </xf>
    <xf numFmtId="0" fontId="106" fillId="63" borderId="0" xfId="0" applyFont="1" applyFill="1" applyBorder="1" applyAlignment="1">
      <alignment horizontal="left" vertical="center" wrapText="1" shrinkToFit="1"/>
    </xf>
    <xf numFmtId="0" fontId="36" fillId="63" borderId="10" xfId="0" applyFont="1" applyFill="1" applyBorder="1" applyAlignment="1">
      <alignment vertical="center" wrapText="1" shrinkToFit="1"/>
    </xf>
    <xf numFmtId="0" fontId="36" fillId="63" borderId="11" xfId="0" applyFont="1" applyFill="1" applyBorder="1" applyAlignment="1">
      <alignment vertical="center" wrapText="1" shrinkToFit="1"/>
    </xf>
    <xf numFmtId="0" fontId="36" fillId="63" borderId="12" xfId="0" applyFont="1" applyFill="1" applyBorder="1" applyAlignment="1">
      <alignment vertical="center" wrapText="1" shrinkToFit="1"/>
    </xf>
    <xf numFmtId="0" fontId="108" fillId="63" borderId="7" xfId="0" applyFont="1" applyFill="1" applyBorder="1" applyAlignment="1">
      <alignment horizontal="right" vertical="center" wrapText="1" shrinkToFit="1"/>
    </xf>
    <xf numFmtId="0" fontId="36" fillId="63" borderId="0" xfId="0" applyFont="1" applyFill="1" applyBorder="1" applyAlignment="1">
      <alignment vertical="center" wrapText="1" shrinkToFit="1"/>
    </xf>
    <xf numFmtId="0" fontId="107" fillId="63" borderId="0" xfId="0" applyFont="1" applyFill="1" applyBorder="1" applyAlignment="1">
      <alignment vertical="center" wrapText="1" shrinkToFit="1"/>
    </xf>
    <xf numFmtId="0" fontId="106" fillId="63" borderId="0" xfId="0" applyFont="1" applyFill="1" applyBorder="1" applyAlignment="1">
      <alignment vertical="center" wrapText="1" shrinkToFit="1"/>
    </xf>
    <xf numFmtId="0" fontId="107" fillId="63" borderId="0" xfId="0" applyFont="1" applyFill="1" applyBorder="1" applyAlignment="1"/>
    <xf numFmtId="0" fontId="107" fillId="63" borderId="0" xfId="0" applyFont="1" applyFill="1" applyBorder="1" applyAlignment="1">
      <alignment vertical="center"/>
    </xf>
    <xf numFmtId="0" fontId="32" fillId="63" borderId="0" xfId="0" applyFont="1" applyFill="1" applyBorder="1" applyAlignment="1">
      <alignment horizontal="left" vertical="center" wrapText="1" shrinkToFit="1"/>
    </xf>
    <xf numFmtId="0" fontId="30" fillId="63" borderId="0" xfId="0" applyFont="1" applyFill="1" applyBorder="1" applyAlignment="1">
      <alignment vertical="center" shrinkToFit="1"/>
    </xf>
    <xf numFmtId="0" fontId="38" fillId="63" borderId="0" xfId="0" applyFont="1" applyFill="1" applyBorder="1" applyAlignment="1">
      <alignment vertical="center" wrapText="1" shrinkToFit="1"/>
    </xf>
    <xf numFmtId="0" fontId="109" fillId="63" borderId="7" xfId="0" applyFont="1" applyFill="1" applyBorder="1" applyAlignment="1">
      <alignment horizontal="right" vertical="center" wrapText="1" shrinkToFit="1"/>
    </xf>
    <xf numFmtId="3" fontId="107" fillId="63" borderId="4" xfId="0" applyNumberFormat="1" applyFont="1" applyFill="1" applyBorder="1" applyAlignment="1">
      <alignment horizontal="center" vertical="center" wrapText="1" shrinkToFit="1"/>
    </xf>
    <xf numFmtId="0" fontId="13" fillId="63" borderId="0" xfId="0" applyFont="1" applyFill="1" applyBorder="1" applyAlignment="1"/>
    <xf numFmtId="3" fontId="120" fillId="63" borderId="4" xfId="0" applyNumberFormat="1" applyFont="1" applyFill="1" applyBorder="1" applyAlignment="1">
      <alignment horizontal="center" vertical="center" wrapText="1" shrinkToFit="1"/>
    </xf>
    <xf numFmtId="0" fontId="110" fillId="64" borderId="0" xfId="0" applyFont="1" applyFill="1" applyBorder="1" applyAlignment="1">
      <alignment vertical="center" wrapText="1" shrinkToFit="1"/>
    </xf>
    <xf numFmtId="0" fontId="0" fillId="0" borderId="0" xfId="0"/>
    <xf numFmtId="0" fontId="30" fillId="0" borderId="0" xfId="0" applyFont="1" applyBorder="1" applyAlignment="1">
      <alignment vertical="center" wrapText="1" shrinkToFit="1"/>
    </xf>
    <xf numFmtId="0" fontId="9" fillId="0" borderId="0" xfId="0" applyFont="1" applyBorder="1" applyAlignment="1">
      <alignment vertical="center" wrapText="1" shrinkToFit="1"/>
    </xf>
    <xf numFmtId="0" fontId="106" fillId="0" borderId="0" xfId="0" applyFont="1" applyBorder="1" applyAlignment="1">
      <alignment vertical="center" wrapText="1" shrinkToFit="1"/>
    </xf>
    <xf numFmtId="0" fontId="36" fillId="0" borderId="0" xfId="0" applyFont="1" applyBorder="1" applyAlignment="1">
      <alignment vertical="center" wrapText="1" shrinkToFit="1"/>
    </xf>
    <xf numFmtId="0" fontId="106" fillId="0" borderId="0" xfId="0" applyFont="1" applyBorder="1" applyAlignment="1">
      <alignment horizontal="left" vertical="center" wrapText="1" shrinkToFit="1"/>
    </xf>
    <xf numFmtId="0" fontId="129" fillId="0" borderId="4" xfId="0" applyFont="1" applyBorder="1" applyAlignment="1">
      <alignment vertical="center" wrapText="1" shrinkToFit="1"/>
    </xf>
    <xf numFmtId="0" fontId="129" fillId="0" borderId="5" xfId="0" applyFont="1" applyBorder="1" applyAlignment="1">
      <alignment vertical="center" wrapText="1" shrinkToFit="1"/>
    </xf>
    <xf numFmtId="0" fontId="106" fillId="0" borderId="3" xfId="0" applyFont="1" applyBorder="1" applyAlignment="1">
      <alignment horizontal="left" vertical="center" wrapText="1" shrinkToFit="1"/>
    </xf>
    <xf numFmtId="0" fontId="106" fillId="0" borderId="6" xfId="0" applyFont="1" applyBorder="1" applyAlignment="1">
      <alignment horizontal="left" vertical="center" wrapText="1" shrinkToFit="1"/>
    </xf>
    <xf numFmtId="0" fontId="36" fillId="65" borderId="3" xfId="0" applyFont="1" applyFill="1" applyBorder="1" applyAlignment="1">
      <alignment vertical="center" wrapText="1" shrinkToFit="1"/>
    </xf>
    <xf numFmtId="0" fontId="36" fillId="65" borderId="0" xfId="0" applyFont="1" applyFill="1" applyBorder="1" applyAlignment="1">
      <alignment vertical="center" wrapText="1" shrinkToFit="1"/>
    </xf>
    <xf numFmtId="0" fontId="36" fillId="65" borderId="6" xfId="0" applyFont="1" applyFill="1" applyBorder="1" applyAlignment="1">
      <alignment vertical="center" wrapText="1" shrinkToFit="1"/>
    </xf>
    <xf numFmtId="0" fontId="36" fillId="65" borderId="0" xfId="0" applyFont="1" applyFill="1" applyBorder="1" applyAlignment="1">
      <alignment horizontal="justify"/>
    </xf>
    <xf numFmtId="0" fontId="108" fillId="4" borderId="15" xfId="0" applyFont="1" applyFill="1" applyBorder="1" applyAlignment="1">
      <alignment horizontal="center" vertical="center" wrapText="1" shrinkToFit="1"/>
    </xf>
    <xf numFmtId="0" fontId="106" fillId="65" borderId="0" xfId="0" applyFont="1" applyFill="1" applyBorder="1" applyAlignment="1">
      <alignment horizontal="left" vertical="center" wrapText="1" shrinkToFit="1"/>
    </xf>
    <xf numFmtId="0" fontId="109" fillId="0" borderId="7" xfId="0" applyFont="1" applyBorder="1" applyAlignment="1">
      <alignment horizontal="center" vertical="center" wrapText="1" shrinkToFit="1"/>
    </xf>
    <xf numFmtId="0" fontId="109" fillId="0" borderId="4" xfId="0" applyFont="1" applyBorder="1" applyAlignment="1">
      <alignment horizontal="center" vertical="center" wrapText="1" shrinkToFit="1"/>
    </xf>
    <xf numFmtId="0" fontId="109" fillId="0" borderId="5" xfId="0" applyFont="1" applyBorder="1" applyAlignment="1">
      <alignment horizontal="center" vertical="center" wrapText="1" shrinkToFit="1"/>
    </xf>
    <xf numFmtId="0" fontId="129" fillId="0" borderId="15" xfId="0" applyFont="1" applyBorder="1" applyAlignment="1">
      <alignment horizontal="left" vertical="center" wrapText="1" indent="1" shrinkToFit="1"/>
    </xf>
    <xf numFmtId="0" fontId="38" fillId="0" borderId="13" xfId="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 shrinkToFit="1"/>
    </xf>
    <xf numFmtId="0" fontId="106" fillId="0" borderId="15" xfId="0" applyFont="1" applyFill="1" applyBorder="1" applyAlignment="1">
      <alignment horizontal="center" vertical="center" wrapText="1" shrinkToFit="1"/>
    </xf>
    <xf numFmtId="0" fontId="38" fillId="0" borderId="0" xfId="0" applyFont="1" applyBorder="1" applyAlignment="1">
      <alignment vertical="center" wrapText="1" shrinkToFit="1"/>
    </xf>
    <xf numFmtId="0" fontId="0" fillId="0" borderId="0" xfId="0" applyBorder="1" applyAlignment="1">
      <alignment horizontal="left" vertical="center" indent="4"/>
    </xf>
    <xf numFmtId="0" fontId="0" fillId="0" borderId="0" xfId="0" applyBorder="1" applyAlignment="1">
      <alignment horizontal="left" indent="4"/>
    </xf>
    <xf numFmtId="0" fontId="107" fillId="0" borderId="0" xfId="0" applyFont="1" applyBorder="1" applyAlignment="1">
      <alignment horizontal="left" vertical="center"/>
    </xf>
    <xf numFmtId="0" fontId="38" fillId="0" borderId="42" xfId="0" applyFont="1" applyFill="1" applyBorder="1" applyAlignment="1">
      <alignment horizontal="center" vertical="center" wrapText="1" shrinkToFit="1"/>
    </xf>
    <xf numFmtId="0" fontId="38" fillId="0" borderId="43" xfId="0" applyFont="1" applyFill="1" applyBorder="1" applyAlignment="1">
      <alignment horizontal="center" vertical="center" wrapText="1" shrinkToFit="1"/>
    </xf>
    <xf numFmtId="0" fontId="38" fillId="0" borderId="44" xfId="0" applyFont="1" applyFill="1" applyBorder="1" applyAlignment="1">
      <alignment horizontal="center" vertical="center" wrapText="1" shrinkToFit="1"/>
    </xf>
    <xf numFmtId="0" fontId="30" fillId="0" borderId="0" xfId="0" applyFont="1" applyFill="1" applyBorder="1" applyAlignment="1">
      <alignment vertical="center" wrapText="1" shrinkToFit="1"/>
    </xf>
    <xf numFmtId="184" fontId="36" fillId="0" borderId="0" xfId="632" applyNumberFormat="1" applyFont="1" applyBorder="1" applyAlignment="1">
      <alignment vertical="center" wrapText="1" shrinkToFit="1"/>
    </xf>
    <xf numFmtId="0" fontId="123" fillId="0" borderId="4" xfId="0" applyFont="1" applyBorder="1" applyAlignment="1">
      <alignment horizontal="center" vertical="center" wrapText="1" shrinkToFit="1"/>
    </xf>
    <xf numFmtId="0" fontId="122" fillId="0" borderId="14" xfId="0" applyFont="1" applyFill="1" applyBorder="1" applyAlignment="1">
      <alignment horizontal="left" vertical="center" wrapText="1" indent="1" shrinkToFit="1"/>
    </xf>
    <xf numFmtId="0" fontId="129" fillId="0" borderId="7" xfId="0" applyFont="1" applyBorder="1" applyAlignment="1">
      <alignment horizontal="left" vertical="center" wrapText="1" indent="1" shrinkToFit="1"/>
    </xf>
    <xf numFmtId="0" fontId="30" fillId="64" borderId="0" xfId="0" applyFont="1" applyFill="1" applyBorder="1" applyAlignment="1">
      <alignment vertical="center" wrapText="1" shrinkToFit="1"/>
    </xf>
    <xf numFmtId="0" fontId="30" fillId="64" borderId="0" xfId="0" applyFont="1" applyFill="1" applyBorder="1" applyAlignment="1">
      <alignment vertical="center" shrinkToFit="1"/>
    </xf>
    <xf numFmtId="0" fontId="0" fillId="0" borderId="0" xfId="0"/>
    <xf numFmtId="0" fontId="30" fillId="0" borderId="0" xfId="0" applyFont="1" applyBorder="1" applyAlignment="1">
      <alignment vertical="center" wrapText="1" shrinkToFit="1"/>
    </xf>
    <xf numFmtId="0" fontId="9" fillId="0" borderId="0" xfId="0" applyFont="1" applyBorder="1" applyAlignment="1">
      <alignment vertical="center" wrapText="1" shrinkToFit="1"/>
    </xf>
    <xf numFmtId="0" fontId="106" fillId="0" borderId="0" xfId="0" applyFont="1" applyBorder="1" applyAlignment="1">
      <alignment vertical="center" wrapText="1" shrinkToFit="1"/>
    </xf>
    <xf numFmtId="0" fontId="36" fillId="0" borderId="0" xfId="0" applyFont="1" applyBorder="1" applyAlignment="1">
      <alignment vertical="center" wrapText="1" shrinkToFit="1"/>
    </xf>
    <xf numFmtId="0" fontId="106" fillId="0" borderId="0" xfId="0" applyFont="1" applyBorder="1" applyAlignment="1">
      <alignment horizontal="left" vertical="center" wrapText="1" shrinkToFit="1"/>
    </xf>
    <xf numFmtId="0" fontId="129" fillId="0" borderId="4" xfId="0" applyFont="1" applyBorder="1" applyAlignment="1">
      <alignment vertical="center" wrapText="1" shrinkToFit="1"/>
    </xf>
    <xf numFmtId="0" fontId="129" fillId="0" borderId="5" xfId="0" applyFont="1" applyBorder="1" applyAlignment="1">
      <alignment vertical="center" wrapText="1" shrinkToFit="1"/>
    </xf>
    <xf numFmtId="0" fontId="106" fillId="0" borderId="3" xfId="0" applyFont="1" applyBorder="1" applyAlignment="1">
      <alignment horizontal="left" vertical="center" wrapText="1" shrinkToFit="1"/>
    </xf>
    <xf numFmtId="0" fontId="106" fillId="0" borderId="6" xfId="0" applyFont="1" applyBorder="1" applyAlignment="1">
      <alignment horizontal="left" vertical="center" wrapText="1" shrinkToFit="1"/>
    </xf>
    <xf numFmtId="0" fontId="36" fillId="65" borderId="3" xfId="0" applyFont="1" applyFill="1" applyBorder="1" applyAlignment="1">
      <alignment vertical="center" wrapText="1" shrinkToFit="1"/>
    </xf>
    <xf numFmtId="0" fontId="36" fillId="65" borderId="0" xfId="0" applyFont="1" applyFill="1" applyBorder="1" applyAlignment="1">
      <alignment vertical="center" wrapText="1" shrinkToFit="1"/>
    </xf>
    <xf numFmtId="0" fontId="36" fillId="65" borderId="6" xfId="0" applyFont="1" applyFill="1" applyBorder="1" applyAlignment="1">
      <alignment vertical="center" wrapText="1" shrinkToFit="1"/>
    </xf>
    <xf numFmtId="0" fontId="36" fillId="65" borderId="0" xfId="0" applyFont="1" applyFill="1" applyBorder="1" applyAlignment="1">
      <alignment horizontal="justify"/>
    </xf>
    <xf numFmtId="0" fontId="109" fillId="0" borderId="7" xfId="0" applyFont="1" applyBorder="1" applyAlignment="1">
      <alignment horizontal="center" vertical="center" wrapText="1" shrinkToFit="1"/>
    </xf>
    <xf numFmtId="0" fontId="109" fillId="0" borderId="4" xfId="0" applyFont="1" applyBorder="1" applyAlignment="1">
      <alignment horizontal="center" vertical="center" wrapText="1" shrinkToFit="1"/>
    </xf>
    <xf numFmtId="0" fontId="109" fillId="0" borderId="5" xfId="0" applyFont="1" applyBorder="1" applyAlignment="1">
      <alignment horizontal="center" vertical="center" wrapText="1" shrinkToFit="1"/>
    </xf>
    <xf numFmtId="0" fontId="129" fillId="0" borderId="15" xfId="0" applyFont="1" applyBorder="1" applyAlignment="1">
      <alignment horizontal="left" vertical="center" wrapText="1" indent="1" shrinkToFit="1"/>
    </xf>
    <xf numFmtId="0" fontId="38" fillId="0" borderId="0" xfId="0" applyFont="1" applyBorder="1" applyAlignment="1">
      <alignment vertical="center" wrapText="1" shrinkToFit="1"/>
    </xf>
    <xf numFmtId="0" fontId="0" fillId="0" borderId="0" xfId="0" applyBorder="1" applyAlignment="1">
      <alignment horizontal="left" vertical="center" indent="4"/>
    </xf>
    <xf numFmtId="0" fontId="0" fillId="0" borderId="0" xfId="0" applyBorder="1" applyAlignment="1">
      <alignment horizontal="left" indent="4"/>
    </xf>
    <xf numFmtId="0" fontId="107" fillId="0" borderId="0" xfId="0" applyFont="1" applyBorder="1" applyAlignment="1">
      <alignment horizontal="left" vertical="center"/>
    </xf>
    <xf numFmtId="0" fontId="38" fillId="0" borderId="42" xfId="0" applyFont="1" applyFill="1" applyBorder="1" applyAlignment="1">
      <alignment horizontal="center" vertical="center" wrapText="1" shrinkToFit="1"/>
    </xf>
    <xf numFmtId="0" fontId="38" fillId="0" borderId="43" xfId="0" applyFont="1" applyFill="1" applyBorder="1" applyAlignment="1">
      <alignment horizontal="center" vertical="center" wrapText="1" shrinkToFit="1"/>
    </xf>
    <xf numFmtId="0" fontId="38" fillId="0" borderId="44" xfId="0" applyFont="1" applyFill="1" applyBorder="1" applyAlignment="1">
      <alignment horizontal="center" vertical="center" wrapText="1" shrinkToFit="1"/>
    </xf>
    <xf numFmtId="0" fontId="30" fillId="0" borderId="0" xfId="0" applyFont="1" applyFill="1" applyBorder="1" applyAlignment="1">
      <alignment vertical="center" wrapText="1" shrinkToFit="1"/>
    </xf>
    <xf numFmtId="0" fontId="38" fillId="0" borderId="13" xfId="0" applyFont="1" applyFill="1" applyBorder="1" applyAlignment="1">
      <alignment vertical="center" wrapText="1" shrinkToFit="1"/>
    </xf>
    <xf numFmtId="0" fontId="38" fillId="0" borderId="1" xfId="0" applyFont="1" applyFill="1" applyBorder="1" applyAlignment="1">
      <alignment vertical="center" wrapText="1" shrinkToFit="1"/>
    </xf>
    <xf numFmtId="0" fontId="122" fillId="0" borderId="14" xfId="0" applyFont="1" applyFill="1" applyBorder="1" applyAlignment="1">
      <alignment horizontal="left" vertical="center" wrapText="1" indent="1" shrinkToFit="1"/>
    </xf>
    <xf numFmtId="0" fontId="0" fillId="0" borderId="0" xfId="0"/>
    <xf numFmtId="0" fontId="9" fillId="0" borderId="0" xfId="0" applyFont="1" applyBorder="1" applyAlignment="1">
      <alignment vertical="center" wrapText="1" shrinkToFit="1"/>
    </xf>
    <xf numFmtId="0" fontId="36" fillId="0" borderId="0" xfId="0" applyFont="1" applyBorder="1" applyAlignment="1">
      <alignment vertical="center" wrapText="1" shrinkToFit="1"/>
    </xf>
    <xf numFmtId="0" fontId="106" fillId="0" borderId="0" xfId="0" applyFont="1" applyBorder="1" applyAlignment="1">
      <alignment horizontal="left" vertical="center" wrapText="1" shrinkToFit="1"/>
    </xf>
    <xf numFmtId="0" fontId="38" fillId="0" borderId="43" xfId="0" applyFont="1" applyFill="1" applyBorder="1" applyAlignment="1">
      <alignment horizontal="center" vertical="center" wrapText="1" shrinkToFit="1"/>
    </xf>
    <xf numFmtId="0" fontId="0" fillId="0" borderId="0" xfId="0"/>
    <xf numFmtId="0" fontId="106" fillId="0" borderId="0" xfId="0" applyFont="1" applyBorder="1" applyAlignment="1">
      <alignment vertical="center" wrapText="1" shrinkToFit="1"/>
    </xf>
    <xf numFmtId="0" fontId="36" fillId="0" borderId="0" xfId="0" applyFont="1" applyBorder="1" applyAlignment="1">
      <alignment vertical="center" wrapText="1" shrinkToFit="1"/>
    </xf>
    <xf numFmtId="0" fontId="106" fillId="65" borderId="0" xfId="0" applyFont="1" applyFill="1" applyBorder="1" applyAlignment="1">
      <alignment horizontal="left" vertical="center" wrapText="1" shrinkToFit="1"/>
    </xf>
    <xf numFmtId="0" fontId="0" fillId="0" borderId="0" xfId="0"/>
    <xf numFmtId="0" fontId="36" fillId="0" borderId="0" xfId="0" applyFont="1" applyBorder="1" applyAlignment="1">
      <alignment vertical="center" wrapText="1" shrinkToFit="1"/>
    </xf>
    <xf numFmtId="0" fontId="106" fillId="0" borderId="15" xfId="0" applyFont="1" applyFill="1" applyBorder="1" applyAlignment="1">
      <alignment horizontal="center" vertical="center" wrapText="1" shrinkToFit="1"/>
    </xf>
    <xf numFmtId="0" fontId="108" fillId="4" borderId="14" xfId="0" applyFont="1" applyFill="1" applyBorder="1" applyAlignment="1">
      <alignment horizontal="center" vertical="center" wrapText="1" shrinkToFit="1"/>
    </xf>
    <xf numFmtId="0" fontId="13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49" fontId="25" fillId="0" borderId="10" xfId="0" applyNumberFormat="1" applyFont="1" applyBorder="1" applyAlignment="1">
      <alignment horizontal="center" vertical="center"/>
    </xf>
    <xf numFmtId="49" fontId="25" fillId="0" borderId="11" xfId="0" applyNumberFormat="1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20" fillId="0" borderId="11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0" fillId="63" borderId="0" xfId="0" applyFont="1" applyFill="1" applyBorder="1" applyAlignment="1">
      <alignment horizontal="left" vertical="center" wrapText="1" indent="5" shrinkToFit="1"/>
    </xf>
    <xf numFmtId="0" fontId="0" fillId="63" borderId="0" xfId="0" applyFill="1" applyBorder="1" applyAlignment="1">
      <alignment horizontal="left" vertical="center" wrapText="1" indent="5" shrinkToFit="1"/>
    </xf>
    <xf numFmtId="0" fontId="128" fillId="63" borderId="1" xfId="0" applyFont="1" applyFill="1" applyBorder="1" applyAlignment="1">
      <alignment horizontal="left" vertical="center" wrapText="1" shrinkToFit="1"/>
    </xf>
    <xf numFmtId="0" fontId="129" fillId="63" borderId="2" xfId="0" applyFont="1" applyFill="1" applyBorder="1" applyAlignment="1">
      <alignment horizontal="left" vertical="center" wrapText="1" shrinkToFit="1"/>
    </xf>
    <xf numFmtId="0" fontId="129" fillId="63" borderId="8" xfId="0" applyFont="1" applyFill="1" applyBorder="1" applyAlignment="1">
      <alignment horizontal="left" vertical="center" wrapText="1" shrinkToFit="1"/>
    </xf>
    <xf numFmtId="0" fontId="128" fillId="63" borderId="3" xfId="0" applyFont="1" applyFill="1" applyBorder="1" applyAlignment="1">
      <alignment horizontal="left" vertical="center" wrapText="1" shrinkToFit="1"/>
    </xf>
    <xf numFmtId="0" fontId="129" fillId="63" borderId="0" xfId="0" applyFont="1" applyFill="1" applyBorder="1" applyAlignment="1">
      <alignment horizontal="left" vertical="center" wrapText="1" shrinkToFit="1"/>
    </xf>
    <xf numFmtId="0" fontId="129" fillId="63" borderId="6" xfId="0" applyFont="1" applyFill="1" applyBorder="1" applyAlignment="1">
      <alignment horizontal="left" vertical="center" wrapText="1" shrinkToFit="1"/>
    </xf>
    <xf numFmtId="0" fontId="129" fillId="63" borderId="3" xfId="0" applyFont="1" applyFill="1" applyBorder="1" applyAlignment="1">
      <alignment horizontal="left" vertical="center" wrapText="1" shrinkToFit="1"/>
    </xf>
    <xf numFmtId="0" fontId="129" fillId="63" borderId="7" xfId="0" applyFont="1" applyFill="1" applyBorder="1" applyAlignment="1">
      <alignment horizontal="left" vertical="center" wrapText="1" shrinkToFit="1"/>
    </xf>
    <xf numFmtId="0" fontId="129" fillId="63" borderId="4" xfId="0" applyFont="1" applyFill="1" applyBorder="1" applyAlignment="1">
      <alignment horizontal="left" vertical="center" wrapText="1" shrinkToFit="1"/>
    </xf>
    <xf numFmtId="0" fontId="129" fillId="63" borderId="5" xfId="0" applyFont="1" applyFill="1" applyBorder="1" applyAlignment="1">
      <alignment horizontal="left" vertical="center" wrapText="1" shrinkToFit="1"/>
    </xf>
    <xf numFmtId="0" fontId="123" fillId="63" borderId="4" xfId="0" applyFont="1" applyFill="1" applyBorder="1" applyAlignment="1">
      <alignment horizontal="left" vertical="center" wrapText="1" indent="1" shrinkToFit="1"/>
    </xf>
    <xf numFmtId="0" fontId="122" fillId="63" borderId="7" xfId="0" applyFont="1" applyFill="1" applyBorder="1" applyAlignment="1">
      <alignment horizontal="left" vertical="center" wrapText="1" shrinkToFit="1"/>
    </xf>
    <xf numFmtId="0" fontId="122" fillId="63" borderId="4" xfId="0" applyFont="1" applyFill="1" applyBorder="1" applyAlignment="1">
      <alignment horizontal="left" vertical="center" wrapText="1" shrinkToFit="1"/>
    </xf>
    <xf numFmtId="0" fontId="122" fillId="63" borderId="5" xfId="0" applyFont="1" applyFill="1" applyBorder="1" applyAlignment="1">
      <alignment horizontal="left" vertical="center" wrapText="1" shrinkToFit="1"/>
    </xf>
    <xf numFmtId="0" fontId="106" fillId="63" borderId="0" xfId="0" applyFont="1" applyFill="1" applyBorder="1" applyAlignment="1">
      <alignment horizontal="left" vertical="center" wrapText="1" shrinkToFit="1"/>
    </xf>
    <xf numFmtId="0" fontId="112" fillId="4" borderId="10" xfId="0" applyFont="1" applyFill="1" applyBorder="1" applyAlignment="1">
      <alignment horizontal="left" vertical="center"/>
    </xf>
    <xf numFmtId="0" fontId="112" fillId="4" borderId="11" xfId="0" applyFont="1" applyFill="1" applyBorder="1" applyAlignment="1">
      <alignment horizontal="left" vertical="center"/>
    </xf>
    <xf numFmtId="0" fontId="111" fillId="4" borderId="11" xfId="0" applyFont="1" applyFill="1" applyBorder="1" applyAlignment="1">
      <alignment vertical="center"/>
    </xf>
    <xf numFmtId="0" fontId="111" fillId="4" borderId="12" xfId="0" applyFont="1" applyFill="1" applyBorder="1" applyAlignment="1">
      <alignment vertical="center"/>
    </xf>
    <xf numFmtId="0" fontId="32" fillId="63" borderId="11" xfId="0" applyFont="1" applyFill="1" applyBorder="1" applyAlignment="1">
      <alignment horizontal="center" vertical="center" wrapText="1" shrinkToFit="1"/>
    </xf>
    <xf numFmtId="0" fontId="7" fillId="63" borderId="11" xfId="0" applyFont="1" applyFill="1" applyBorder="1" applyAlignment="1">
      <alignment horizontal="center" vertical="center" wrapText="1" shrinkToFit="1"/>
    </xf>
    <xf numFmtId="0" fontId="112" fillId="4" borderId="2" xfId="0" applyFont="1" applyFill="1" applyBorder="1" applyAlignment="1">
      <alignment horizontal="center" vertical="center"/>
    </xf>
    <xf numFmtId="0" fontId="111" fillId="4" borderId="2" xfId="0" applyFont="1" applyFill="1" applyBorder="1" applyAlignment="1">
      <alignment horizontal="center" vertical="center"/>
    </xf>
    <xf numFmtId="0" fontId="124" fillId="63" borderId="13" xfId="0" applyFont="1" applyFill="1" applyBorder="1" applyAlignment="1">
      <alignment horizontal="center" vertical="center" wrapText="1" shrinkToFit="1"/>
    </xf>
    <xf numFmtId="0" fontId="125" fillId="63" borderId="14" xfId="0" applyFont="1" applyFill="1" applyBorder="1" applyAlignment="1">
      <alignment horizontal="center" vertical="center" wrapText="1" shrinkToFit="1"/>
    </xf>
    <xf numFmtId="0" fontId="124" fillId="63" borderId="2" xfId="0" applyFont="1" applyFill="1" applyBorder="1" applyAlignment="1">
      <alignment horizontal="left" vertical="center" wrapText="1" indent="1" shrinkToFit="1"/>
    </xf>
    <xf numFmtId="0" fontId="126" fillId="63" borderId="2" xfId="0" applyFont="1" applyFill="1" applyBorder="1" applyAlignment="1">
      <alignment horizontal="left" vertical="center" wrapText="1" indent="1" shrinkToFit="1"/>
    </xf>
    <xf numFmtId="183" fontId="32" fillId="63" borderId="8" xfId="0" applyNumberFormat="1" applyFont="1" applyFill="1" applyBorder="1" applyAlignment="1">
      <alignment horizontal="center" vertical="center" wrapText="1" shrinkToFit="1"/>
    </xf>
    <xf numFmtId="183" fontId="32" fillId="63" borderId="5" xfId="0" applyNumberFormat="1" applyFont="1" applyFill="1" applyBorder="1" applyAlignment="1">
      <alignment horizontal="center" vertical="center" wrapText="1" shrinkToFit="1"/>
    </xf>
    <xf numFmtId="0" fontId="114" fillId="4" borderId="7" xfId="0" applyFont="1" applyFill="1" applyBorder="1" applyAlignment="1">
      <alignment horizontal="center" vertical="center" wrapText="1" shrinkToFit="1"/>
    </xf>
    <xf numFmtId="0" fontId="115" fillId="4" borderId="4" xfId="0" applyFont="1" applyFill="1" applyBorder="1" applyAlignment="1">
      <alignment horizontal="center" vertical="center" wrapText="1" shrinkToFit="1"/>
    </xf>
    <xf numFmtId="0" fontId="109" fillId="63" borderId="4" xfId="0" applyFont="1" applyFill="1" applyBorder="1" applyAlignment="1">
      <alignment vertical="center" wrapText="1" shrinkToFit="1"/>
    </xf>
    <xf numFmtId="0" fontId="27" fillId="63" borderId="5" xfId="0" applyFont="1" applyFill="1" applyBorder="1" applyAlignment="1">
      <alignment vertical="center" wrapText="1" shrinkToFit="1"/>
    </xf>
    <xf numFmtId="0" fontId="38" fillId="63" borderId="2" xfId="0" applyFont="1" applyFill="1" applyBorder="1" applyAlignment="1">
      <alignment horizontal="left" vertical="center" wrapText="1" shrinkToFit="1"/>
    </xf>
    <xf numFmtId="0" fontId="38" fillId="63" borderId="8" xfId="0" applyFont="1" applyFill="1" applyBorder="1" applyAlignment="1">
      <alignment horizontal="left" vertical="center" wrapText="1" shrinkToFit="1"/>
    </xf>
    <xf numFmtId="0" fontId="9" fillId="63" borderId="3" xfId="0" applyFont="1" applyFill="1" applyBorder="1" applyAlignment="1">
      <alignment horizontal="left" vertical="center" wrapText="1" shrinkToFit="1"/>
    </xf>
    <xf numFmtId="0" fontId="38" fillId="63" borderId="0" xfId="0" applyFont="1" applyFill="1" applyBorder="1" applyAlignment="1">
      <alignment horizontal="left" vertical="center" wrapText="1" shrinkToFit="1"/>
    </xf>
    <xf numFmtId="0" fontId="38" fillId="63" borderId="6" xfId="0" applyFont="1" applyFill="1" applyBorder="1" applyAlignment="1">
      <alignment horizontal="left" vertical="center" wrapText="1" shrinkToFit="1"/>
    </xf>
    <xf numFmtId="0" fontId="9" fillId="63" borderId="3" xfId="0" applyFont="1" applyFill="1" applyBorder="1" applyAlignment="1" applyProtection="1">
      <alignment horizontal="left" vertical="center" wrapText="1" shrinkToFit="1"/>
      <protection locked="0"/>
    </xf>
    <xf numFmtId="0" fontId="38" fillId="63" borderId="0" xfId="0" applyFont="1" applyFill="1" applyBorder="1" applyAlignment="1" applyProtection="1">
      <alignment horizontal="left" vertical="center" wrapText="1" shrinkToFit="1"/>
      <protection locked="0"/>
    </xf>
    <xf numFmtId="0" fontId="38" fillId="63" borderId="6" xfId="0" applyFont="1" applyFill="1" applyBorder="1" applyAlignment="1" applyProtection="1">
      <alignment horizontal="left" vertical="center" wrapText="1" shrinkToFit="1"/>
      <protection locked="0"/>
    </xf>
    <xf numFmtId="0" fontId="38" fillId="63" borderId="3" xfId="0" applyFont="1" applyFill="1" applyBorder="1" applyAlignment="1">
      <alignment horizontal="left" vertical="center" wrapText="1" indent="9" shrinkToFit="1"/>
    </xf>
    <xf numFmtId="0" fontId="38" fillId="63" borderId="0" xfId="0" applyFont="1" applyFill="1" applyBorder="1" applyAlignment="1">
      <alignment horizontal="left" vertical="center" wrapText="1" indent="9" shrinkToFit="1"/>
    </xf>
    <xf numFmtId="0" fontId="38" fillId="63" borderId="6" xfId="0" applyFont="1" applyFill="1" applyBorder="1" applyAlignment="1">
      <alignment horizontal="left" vertical="center" wrapText="1" indent="9" shrinkToFit="1"/>
    </xf>
    <xf numFmtId="0" fontId="38" fillId="63" borderId="4" xfId="0" applyFont="1" applyFill="1" applyBorder="1" applyAlignment="1">
      <alignment horizontal="left" vertical="center" wrapText="1" indent="9" shrinkToFit="1"/>
    </xf>
    <xf numFmtId="0" fontId="38" fillId="63" borderId="5" xfId="0" applyFont="1" applyFill="1" applyBorder="1" applyAlignment="1">
      <alignment horizontal="left" vertical="center" wrapText="1" indent="9" shrinkToFit="1"/>
    </xf>
    <xf numFmtId="0" fontId="38" fillId="0" borderId="13" xfId="0" applyFont="1" applyFill="1" applyBorder="1" applyAlignment="1">
      <alignment vertical="center" wrapText="1" shrinkToFit="1"/>
    </xf>
    <xf numFmtId="0" fontId="30" fillId="0" borderId="0" xfId="0" applyFont="1" applyFill="1" applyBorder="1" applyAlignment="1">
      <alignment horizontal="left" vertical="center" wrapText="1" indent="5" shrinkToFit="1"/>
    </xf>
    <xf numFmtId="0" fontId="0" fillId="0" borderId="0" xfId="0" applyFill="1" applyBorder="1" applyAlignment="1">
      <alignment horizontal="left" vertical="center" wrapText="1" indent="5" shrinkToFit="1"/>
    </xf>
    <xf numFmtId="0" fontId="128" fillId="0" borderId="3" xfId="0" applyFont="1" applyBorder="1" applyAlignment="1">
      <alignment horizontal="left" vertical="center" wrapText="1" indent="1" shrinkToFit="1"/>
    </xf>
    <xf numFmtId="0" fontId="129" fillId="0" borderId="0" xfId="0" applyFont="1" applyBorder="1" applyAlignment="1">
      <alignment horizontal="left" vertical="center" wrapText="1" indent="1" shrinkToFit="1"/>
    </xf>
    <xf numFmtId="0" fontId="129" fillId="0" borderId="6" xfId="0" applyFont="1" applyBorder="1" applyAlignment="1">
      <alignment horizontal="left" vertical="center" wrapText="1" indent="1" shrinkToFit="1"/>
    </xf>
    <xf numFmtId="0" fontId="129" fillId="0" borderId="3" xfId="0" applyFont="1" applyBorder="1" applyAlignment="1">
      <alignment horizontal="left" vertical="center" wrapText="1" indent="1" shrinkToFit="1"/>
    </xf>
    <xf numFmtId="0" fontId="38" fillId="0" borderId="1" xfId="0" applyFont="1" applyFill="1" applyBorder="1" applyAlignment="1">
      <alignment vertical="center" wrapText="1" shrinkToFit="1"/>
    </xf>
    <xf numFmtId="0" fontId="38" fillId="0" borderId="2" xfId="0" applyFont="1" applyFill="1" applyBorder="1" applyAlignment="1">
      <alignment vertical="center" wrapText="1" shrinkToFit="1"/>
    </xf>
    <xf numFmtId="0" fontId="38" fillId="0" borderId="8" xfId="0" applyFont="1" applyFill="1" applyBorder="1" applyAlignment="1">
      <alignment vertical="center" wrapText="1" shrinkToFit="1"/>
    </xf>
    <xf numFmtId="0" fontId="129" fillId="0" borderId="3" xfId="0" applyFont="1" applyBorder="1" applyAlignment="1">
      <alignment horizontal="center" vertical="center" wrapText="1" shrinkToFit="1"/>
    </xf>
    <xf numFmtId="0" fontId="129" fillId="0" borderId="0" xfId="0" applyFont="1" applyBorder="1" applyAlignment="1">
      <alignment horizontal="center" vertical="center" wrapText="1" shrinkToFit="1"/>
    </xf>
    <xf numFmtId="0" fontId="129" fillId="0" borderId="6" xfId="0" applyFont="1" applyBorder="1" applyAlignment="1">
      <alignment horizontal="center" vertical="center" wrapText="1" shrinkToFit="1"/>
    </xf>
    <xf numFmtId="0" fontId="131" fillId="0" borderId="3" xfId="0" applyFont="1" applyBorder="1" applyAlignment="1">
      <alignment horizontal="left" vertical="center" wrapText="1" indent="1" shrinkToFit="1"/>
    </xf>
    <xf numFmtId="0" fontId="109" fillId="0" borderId="0" xfId="0" applyFont="1" applyBorder="1" applyAlignment="1">
      <alignment horizontal="left" vertical="center" wrapText="1" indent="1" shrinkToFit="1"/>
    </xf>
    <xf numFmtId="0" fontId="109" fillId="0" borderId="6" xfId="0" applyFont="1" applyBorder="1" applyAlignment="1">
      <alignment horizontal="left" vertical="center" wrapText="1" indent="1" shrinkToFit="1"/>
    </xf>
    <xf numFmtId="0" fontId="109" fillId="0" borderId="3" xfId="0" applyFont="1" applyBorder="1" applyAlignment="1">
      <alignment horizontal="left" vertical="center" wrapText="1" indent="1" shrinkToFit="1"/>
    </xf>
    <xf numFmtId="0" fontId="109" fillId="0" borderId="7" xfId="0" applyFont="1" applyBorder="1" applyAlignment="1">
      <alignment horizontal="left" vertical="center" wrapText="1" indent="1" shrinkToFit="1"/>
    </xf>
    <xf numFmtId="0" fontId="109" fillId="0" borderId="4" xfId="0" applyFont="1" applyBorder="1" applyAlignment="1">
      <alignment horizontal="left" vertical="center" wrapText="1" indent="1" shrinkToFit="1"/>
    </xf>
    <xf numFmtId="0" fontId="109" fillId="0" borderId="5" xfId="0" applyFont="1" applyBorder="1" applyAlignment="1">
      <alignment horizontal="left" vertical="center" wrapText="1" indent="1" shrinkToFit="1"/>
    </xf>
    <xf numFmtId="0" fontId="106" fillId="0" borderId="0" xfId="0" applyFont="1" applyFill="1" applyBorder="1" applyAlignment="1">
      <alignment vertical="center" wrapText="1" shrinkToFit="1"/>
    </xf>
    <xf numFmtId="0" fontId="120" fillId="0" borderId="11" xfId="0" applyFont="1" applyBorder="1" applyAlignment="1">
      <alignment horizontal="center" vertical="center" wrapText="1" shrinkToFit="1"/>
    </xf>
    <xf numFmtId="0" fontId="120" fillId="0" borderId="12" xfId="0" applyFont="1" applyBorder="1" applyAlignment="1">
      <alignment horizontal="center" vertical="center" wrapText="1" shrinkToFit="1"/>
    </xf>
    <xf numFmtId="0" fontId="106" fillId="0" borderId="15" xfId="0" applyFont="1" applyFill="1" applyBorder="1" applyAlignment="1">
      <alignment horizontal="center" vertical="center" wrapText="1" shrinkToFit="1"/>
    </xf>
    <xf numFmtId="0" fontId="121" fillId="0" borderId="7" xfId="0" applyFont="1" applyFill="1" applyBorder="1" applyAlignment="1">
      <alignment horizontal="left" vertical="center" wrapText="1" indent="1" shrinkToFit="1"/>
    </xf>
    <xf numFmtId="0" fontId="122" fillId="0" borderId="4" xfId="0" applyFont="1" applyFill="1" applyBorder="1" applyAlignment="1">
      <alignment horizontal="left" vertical="center" wrapText="1" indent="1" shrinkToFit="1"/>
    </xf>
    <xf numFmtId="0" fontId="122" fillId="0" borderId="5" xfId="0" applyFont="1" applyFill="1" applyBorder="1" applyAlignment="1">
      <alignment horizontal="left" vertical="center" wrapText="1" indent="1" shrinkToFit="1"/>
    </xf>
    <xf numFmtId="0" fontId="38" fillId="0" borderId="3" xfId="0" applyFont="1" applyFill="1" applyBorder="1" applyAlignment="1">
      <alignment vertical="center" wrapText="1" shrinkToFit="1"/>
    </xf>
    <xf numFmtId="0" fontId="0" fillId="0" borderId="0" xfId="0" applyAlignment="1">
      <alignment vertical="center" wrapText="1" shrinkToFit="1"/>
    </xf>
    <xf numFmtId="0" fontId="0" fillId="0" borderId="6" xfId="0" applyBorder="1" applyAlignment="1">
      <alignment vertical="center" wrapText="1" shrinkToFit="1"/>
    </xf>
    <xf numFmtId="0" fontId="0" fillId="0" borderId="3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122" fillId="0" borderId="7" xfId="0" applyFont="1" applyFill="1" applyBorder="1" applyAlignment="1">
      <alignment horizontal="left" vertical="center" wrapText="1" indent="1" shrinkToFit="1"/>
    </xf>
    <xf numFmtId="0" fontId="129" fillId="0" borderId="2" xfId="0" applyFont="1" applyFill="1" applyBorder="1" applyAlignment="1">
      <alignment vertical="center" wrapText="1" shrinkToFit="1"/>
    </xf>
    <xf numFmtId="0" fontId="129" fillId="0" borderId="8" xfId="0" applyFont="1" applyFill="1" applyBorder="1" applyAlignment="1">
      <alignment vertical="center" wrapText="1" shrinkToFit="1"/>
    </xf>
    <xf numFmtId="0" fontId="123" fillId="0" borderId="13" xfId="0" applyFont="1" applyBorder="1" applyAlignment="1">
      <alignment horizontal="center" vertical="center" wrapText="1" shrinkToFit="1"/>
    </xf>
    <xf numFmtId="0" fontId="139" fillId="0" borderId="14" xfId="0" applyFont="1" applyBorder="1" applyAlignment="1">
      <alignment horizontal="center" vertical="center" wrapText="1" shrinkToFit="1"/>
    </xf>
    <xf numFmtId="0" fontId="139" fillId="0" borderId="1" xfId="0" applyFont="1" applyBorder="1" applyAlignment="1">
      <alignment horizontal="left" vertical="center" wrapText="1" indent="1" shrinkToFit="1"/>
    </xf>
    <xf numFmtId="0" fontId="139" fillId="0" borderId="8" xfId="0" applyFont="1" applyBorder="1" applyAlignment="1">
      <alignment horizontal="left" vertical="center" wrapText="1" indent="1" shrinkToFit="1"/>
    </xf>
    <xf numFmtId="0" fontId="123" fillId="0" borderId="15" xfId="0" applyFont="1" applyBorder="1" applyAlignment="1">
      <alignment horizontal="center" vertical="center" wrapText="1" shrinkToFit="1"/>
    </xf>
    <xf numFmtId="0" fontId="123" fillId="0" borderId="15" xfId="0" applyFont="1" applyBorder="1" applyAlignment="1">
      <alignment vertical="center" wrapText="1" shrinkToFit="1"/>
    </xf>
    <xf numFmtId="183" fontId="123" fillId="0" borderId="1" xfId="0" applyNumberFormat="1" applyFont="1" applyBorder="1" applyAlignment="1">
      <alignment horizontal="center" vertical="center" wrapText="1" shrinkToFit="1"/>
    </xf>
    <xf numFmtId="183" fontId="139" fillId="0" borderId="8" xfId="0" applyNumberFormat="1" applyFont="1" applyBorder="1" applyAlignment="1">
      <alignment horizontal="center" vertical="center" wrapText="1" shrinkToFit="1"/>
    </xf>
    <xf numFmtId="183" fontId="139" fillId="0" borderId="7" xfId="0" applyNumberFormat="1" applyFont="1" applyBorder="1" applyAlignment="1">
      <alignment horizontal="center" vertical="center" wrapText="1" shrinkToFit="1"/>
    </xf>
    <xf numFmtId="183" fontId="139" fillId="0" borderId="5" xfId="0" applyNumberFormat="1" applyFont="1" applyBorder="1" applyAlignment="1">
      <alignment horizontal="center" vertical="center" wrapText="1" shrinkToFit="1"/>
    </xf>
    <xf numFmtId="0" fontId="140" fillId="0" borderId="3" xfId="0" applyFont="1" applyFill="1" applyBorder="1" applyAlignment="1">
      <alignment horizontal="left" vertical="center" indent="2"/>
    </xf>
    <xf numFmtId="0" fontId="140" fillId="0" borderId="0" xfId="0" applyFont="1" applyAlignment="1">
      <alignment horizontal="left" vertical="center" indent="2"/>
    </xf>
    <xf numFmtId="0" fontId="109" fillId="60" borderId="13" xfId="0" applyFont="1" applyFill="1" applyBorder="1" applyAlignment="1">
      <alignment horizontal="center" vertical="center" wrapText="1" shrinkToFit="1"/>
    </xf>
    <xf numFmtId="0" fontId="109" fillId="60" borderId="14" xfId="0" applyFont="1" applyFill="1" applyBorder="1" applyAlignment="1">
      <alignment horizontal="center" vertical="center" wrapText="1" shrinkToFit="1"/>
    </xf>
    <xf numFmtId="0" fontId="109" fillId="0" borderId="1" xfId="0" applyFont="1" applyBorder="1" applyAlignment="1">
      <alignment horizontal="center" vertical="center" wrapText="1" shrinkToFit="1"/>
    </xf>
    <xf numFmtId="0" fontId="109" fillId="0" borderId="2" xfId="0" applyFont="1" applyBorder="1" applyAlignment="1">
      <alignment horizontal="center" vertical="center" wrapText="1" shrinkToFit="1"/>
    </xf>
    <xf numFmtId="0" fontId="32" fillId="0" borderId="2" xfId="0" applyFont="1" applyBorder="1" applyAlignment="1">
      <alignment horizontal="center" vertical="center" wrapText="1" shrinkToFit="1"/>
    </xf>
    <xf numFmtId="0" fontId="32" fillId="0" borderId="8" xfId="0" applyFont="1" applyBorder="1" applyAlignment="1">
      <alignment horizontal="center" vertical="center" wrapText="1" shrinkToFit="1"/>
    </xf>
    <xf numFmtId="0" fontId="32" fillId="0" borderId="7" xfId="0" applyFont="1" applyBorder="1" applyAlignment="1">
      <alignment horizontal="center" vertical="center" wrapText="1" shrinkToFit="1"/>
    </xf>
    <xf numFmtId="0" fontId="32" fillId="0" borderId="4" xfId="0" applyFont="1" applyBorder="1" applyAlignment="1">
      <alignment horizontal="center" vertical="center" wrapText="1" shrinkToFit="1"/>
    </xf>
    <xf numFmtId="0" fontId="32" fillId="0" borderId="5" xfId="0" applyFont="1" applyBorder="1" applyAlignment="1">
      <alignment horizontal="center" vertical="center" wrapText="1" shrinkToFit="1"/>
    </xf>
    <xf numFmtId="0" fontId="108" fillId="0" borderId="10" xfId="0" applyFont="1" applyBorder="1" applyAlignment="1">
      <alignment horizontal="center" vertical="center" wrapText="1" shrinkToFit="1"/>
    </xf>
    <xf numFmtId="0" fontId="108" fillId="0" borderId="11" xfId="0" applyFont="1" applyBorder="1" applyAlignment="1">
      <alignment horizontal="center" vertical="center" wrapText="1" shrinkToFit="1"/>
    </xf>
    <xf numFmtId="0" fontId="108" fillId="0" borderId="12" xfId="0" applyFont="1" applyBorder="1" applyAlignment="1">
      <alignment horizontal="center" vertical="center" wrapText="1" shrinkToFit="1"/>
    </xf>
    <xf numFmtId="0" fontId="109" fillId="0" borderId="7" xfId="0" applyFont="1" applyFill="1" applyBorder="1" applyAlignment="1">
      <alignment vertical="center" wrapText="1" shrinkToFit="1"/>
    </xf>
    <xf numFmtId="0" fontId="109" fillId="0" borderId="4" xfId="0" applyFont="1" applyFill="1" applyBorder="1" applyAlignment="1">
      <alignment vertical="center" wrapText="1" shrinkToFit="1"/>
    </xf>
    <xf numFmtId="0" fontId="109" fillId="0" borderId="5" xfId="0" applyFont="1" applyFill="1" applyBorder="1" applyAlignment="1">
      <alignment vertical="center" wrapText="1" shrinkToFit="1"/>
    </xf>
    <xf numFmtId="184" fontId="138" fillId="0" borderId="3" xfId="631" applyNumberFormat="1" applyFont="1" applyFill="1" applyBorder="1" applyAlignment="1">
      <alignment horizontal="center" vertical="center" wrapText="1" shrinkToFit="1"/>
    </xf>
    <xf numFmtId="184" fontId="138" fillId="0" borderId="0" xfId="631" applyNumberFormat="1" applyFont="1" applyFill="1" applyBorder="1" applyAlignment="1">
      <alignment horizontal="center" vertical="center" wrapText="1" shrinkToFit="1"/>
    </xf>
    <xf numFmtId="184" fontId="138" fillId="0" borderId="6" xfId="631" applyNumberFormat="1" applyFont="1" applyFill="1" applyBorder="1" applyAlignment="1">
      <alignment horizontal="center" vertical="center" wrapText="1" shrinkToFit="1"/>
    </xf>
    <xf numFmtId="184" fontId="138" fillId="0" borderId="7" xfId="631" applyNumberFormat="1" applyFont="1" applyFill="1" applyBorder="1" applyAlignment="1">
      <alignment horizontal="center" vertical="center" wrapText="1" shrinkToFit="1"/>
    </xf>
    <xf numFmtId="184" fontId="138" fillId="0" borderId="4" xfId="631" applyNumberFormat="1" applyFont="1" applyFill="1" applyBorder="1" applyAlignment="1">
      <alignment horizontal="center" vertical="center" wrapText="1" shrinkToFit="1"/>
    </xf>
    <xf numFmtId="184" fontId="138" fillId="0" borderId="5" xfId="631" applyNumberFormat="1" applyFont="1" applyFill="1" applyBorder="1" applyAlignment="1">
      <alignment horizontal="center" vertical="center" wrapText="1" shrinkToFit="1"/>
    </xf>
    <xf numFmtId="49" fontId="13" fillId="0" borderId="10" xfId="0" applyNumberFormat="1" applyFont="1" applyBorder="1" applyAlignment="1">
      <alignment horizontal="center" vertical="center"/>
    </xf>
    <xf numFmtId="49" fontId="27" fillId="0" borderId="10" xfId="0" applyNumberFormat="1" applyFont="1" applyBorder="1" applyAlignment="1">
      <alignment horizontal="center" vertical="center"/>
    </xf>
    <xf numFmtId="0" fontId="87" fillId="0" borderId="10" xfId="527" applyFont="1" applyBorder="1" applyAlignment="1">
      <alignment horizontal="center" vertical="center"/>
    </xf>
    <xf numFmtId="0" fontId="87" fillId="0" borderId="11" xfId="527" applyFont="1" applyBorder="1" applyAlignment="1">
      <alignment horizontal="center" vertical="center"/>
    </xf>
    <xf numFmtId="0" fontId="87" fillId="0" borderId="12" xfId="527" applyFont="1" applyBorder="1" applyAlignment="1">
      <alignment horizontal="center" vertical="center"/>
    </xf>
    <xf numFmtId="0" fontId="90" fillId="60" borderId="10" xfId="527" applyFont="1" applyFill="1" applyBorder="1" applyAlignment="1">
      <alignment horizontal="center" vertical="center" wrapText="1"/>
    </xf>
    <xf numFmtId="0" fontId="90" fillId="60" borderId="11" xfId="527" applyFont="1" applyFill="1" applyBorder="1" applyAlignment="1">
      <alignment horizontal="center" vertical="center" wrapText="1"/>
    </xf>
    <xf numFmtId="0" fontId="90" fillId="60" borderId="12" xfId="527" applyFont="1" applyFill="1" applyBorder="1" applyAlignment="1">
      <alignment horizontal="center" vertical="center" wrapText="1"/>
    </xf>
    <xf numFmtId="0" fontId="80" fillId="0" borderId="0" xfId="527" applyFont="1" applyAlignment="1">
      <alignment horizontal="left" vertical="top"/>
    </xf>
    <xf numFmtId="0" fontId="84" fillId="0" borderId="0" xfId="527" applyFont="1" applyAlignment="1">
      <alignment horizontal="left" vertical="top"/>
    </xf>
    <xf numFmtId="0" fontId="86" fillId="0" borderId="0" xfId="527" applyFont="1" applyAlignment="1">
      <alignment horizontal="center" vertical="center"/>
    </xf>
    <xf numFmtId="0" fontId="86" fillId="0" borderId="4" xfId="527" applyFont="1" applyBorder="1" applyAlignment="1">
      <alignment horizontal="center" vertical="center"/>
    </xf>
    <xf numFmtId="0" fontId="84" fillId="0" borderId="4" xfId="527" applyFont="1" applyBorder="1" applyAlignment="1">
      <alignment horizontal="center" vertical="center"/>
    </xf>
    <xf numFmtId="0" fontId="87" fillId="0" borderId="10" xfId="527" applyFont="1" applyBorder="1" applyAlignment="1">
      <alignment horizontal="center" vertical="center" wrapText="1"/>
    </xf>
    <xf numFmtId="0" fontId="88" fillId="0" borderId="10" xfId="527" applyFont="1" applyBorder="1" applyAlignment="1">
      <alignment horizontal="center" vertical="center" wrapText="1"/>
    </xf>
    <xf numFmtId="0" fontId="88" fillId="0" borderId="11" xfId="527" applyFont="1" applyBorder="1" applyAlignment="1">
      <alignment horizontal="center" vertical="center"/>
    </xf>
    <xf numFmtId="0" fontId="88" fillId="0" borderId="12" xfId="527" applyFont="1" applyBorder="1" applyAlignment="1">
      <alignment horizontal="center" vertical="center"/>
    </xf>
    <xf numFmtId="0" fontId="91" fillId="0" borderId="10" xfId="527" applyFont="1" applyFill="1" applyBorder="1" applyAlignment="1">
      <alignment horizontal="center" vertical="center" wrapText="1"/>
    </xf>
    <xf numFmtId="0" fontId="91" fillId="0" borderId="11" xfId="527" applyFont="1" applyFill="1" applyBorder="1" applyAlignment="1">
      <alignment horizontal="center" vertical="center"/>
    </xf>
    <xf numFmtId="0" fontId="91" fillId="0" borderId="12" xfId="527" applyFont="1" applyFill="1" applyBorder="1" applyAlignment="1">
      <alignment horizontal="center" vertical="center"/>
    </xf>
    <xf numFmtId="0" fontId="87" fillId="0" borderId="11" xfId="0" applyFont="1" applyBorder="1"/>
    <xf numFmtId="0" fontId="87" fillId="0" borderId="12" xfId="0" applyFont="1" applyBorder="1"/>
    <xf numFmtId="0" fontId="97" fillId="0" borderId="10" xfId="527" applyFont="1" applyBorder="1" applyAlignment="1">
      <alignment horizontal="center" vertical="center" wrapText="1"/>
    </xf>
    <xf numFmtId="0" fontId="88" fillId="0" borderId="11" xfId="0" applyFont="1" applyBorder="1"/>
    <xf numFmtId="0" fontId="88" fillId="0" borderId="12" xfId="0" applyFont="1" applyBorder="1"/>
    <xf numFmtId="0" fontId="98" fillId="0" borderId="10" xfId="527" applyFont="1" applyBorder="1" applyAlignment="1">
      <alignment horizontal="center" vertical="center"/>
    </xf>
    <xf numFmtId="0" fontId="99" fillId="0" borderId="11" xfId="0" applyFont="1" applyBorder="1"/>
    <xf numFmtId="0" fontId="99" fillId="0" borderId="12" xfId="0" applyFont="1" applyBorder="1"/>
    <xf numFmtId="0" fontId="88" fillId="0" borderId="10" xfId="527" applyFont="1" applyBorder="1" applyAlignment="1">
      <alignment horizontal="center" vertical="center"/>
    </xf>
    <xf numFmtId="0" fontId="101" fillId="0" borderId="10" xfId="527" applyFont="1" applyBorder="1" applyAlignment="1">
      <alignment horizontal="center" vertical="center"/>
    </xf>
    <xf numFmtId="0" fontId="101" fillId="0" borderId="11" xfId="527" applyFont="1" applyBorder="1" applyAlignment="1">
      <alignment horizontal="center" vertical="center"/>
    </xf>
    <xf numFmtId="0" fontId="101" fillId="0" borderId="12" xfId="527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104" fillId="60" borderId="34" xfId="0" applyFont="1" applyFill="1" applyBorder="1" applyAlignment="1">
      <alignment horizontal="center" vertical="center" wrapText="1"/>
    </xf>
    <xf numFmtId="0" fontId="104" fillId="60" borderId="35" xfId="0" applyFont="1" applyFill="1" applyBorder="1" applyAlignment="1">
      <alignment horizontal="center" vertical="center" wrapText="1"/>
    </xf>
    <xf numFmtId="0" fontId="104" fillId="60" borderId="36" xfId="0" applyFont="1" applyFill="1" applyBorder="1" applyAlignment="1">
      <alignment horizontal="center" vertical="center" wrapText="1"/>
    </xf>
    <xf numFmtId="0" fontId="104" fillId="60" borderId="37" xfId="0" applyFont="1" applyFill="1" applyBorder="1" applyAlignment="1">
      <alignment horizontal="center" vertical="center" wrapText="1"/>
    </xf>
    <xf numFmtId="0" fontId="104" fillId="60" borderId="0" xfId="0" applyFont="1" applyFill="1" applyBorder="1" applyAlignment="1">
      <alignment horizontal="center" vertical="center" wrapText="1"/>
    </xf>
    <xf numFmtId="0" fontId="104" fillId="60" borderId="38" xfId="0" applyFont="1" applyFill="1" applyBorder="1" applyAlignment="1">
      <alignment horizontal="center" vertical="center" wrapText="1"/>
    </xf>
    <xf numFmtId="0" fontId="104" fillId="60" borderId="39" xfId="0" applyFont="1" applyFill="1" applyBorder="1" applyAlignment="1">
      <alignment horizontal="center" vertical="center" wrapText="1"/>
    </xf>
    <xf numFmtId="0" fontId="104" fillId="60" borderId="40" xfId="0" applyFont="1" applyFill="1" applyBorder="1" applyAlignment="1">
      <alignment horizontal="center" vertical="center" wrapText="1"/>
    </xf>
    <xf numFmtId="0" fontId="104" fillId="60" borderId="41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7" fillId="2" borderId="7" xfId="15" applyFill="1" applyBorder="1">
      <alignment vertical="center"/>
    </xf>
    <xf numFmtId="0" fontId="0" fillId="2" borderId="4" xfId="15" applyFont="1" applyFill="1" applyBorder="1">
      <alignment vertical="center"/>
    </xf>
    <xf numFmtId="0" fontId="0" fillId="3" borderId="7" xfId="15" applyFont="1" applyFill="1" applyBorder="1">
      <alignment vertical="center"/>
    </xf>
    <xf numFmtId="0" fontId="0" fillId="0" borderId="4" xfId="15" applyFont="1" applyBorder="1">
      <alignment vertical="center"/>
    </xf>
    <xf numFmtId="0" fontId="9" fillId="63" borderId="0" xfId="0" applyFont="1" applyFill="1" applyBorder="1" applyAlignment="1">
      <alignment horizontal="left" vertical="center" wrapText="1" shrinkToFit="1"/>
    </xf>
    <xf numFmtId="0" fontId="9" fillId="63" borderId="0" xfId="0" applyFont="1" applyFill="1" applyBorder="1" applyAlignment="1" applyProtection="1">
      <alignment horizontal="left" vertical="center" wrapText="1" shrinkToFit="1"/>
      <protection locked="0"/>
    </xf>
    <xf numFmtId="0" fontId="106" fillId="0" borderId="3" xfId="0" applyFont="1" applyBorder="1" applyAlignment="1">
      <alignment horizontal="center" vertical="center" wrapText="1" shrinkToFit="1"/>
    </xf>
    <xf numFmtId="0" fontId="106" fillId="0" borderId="0" xfId="0" applyFont="1" applyBorder="1" applyAlignment="1">
      <alignment horizontal="center" vertical="center" wrapText="1" shrinkToFit="1"/>
    </xf>
    <xf numFmtId="0" fontId="106" fillId="0" borderId="6" xfId="0" applyFont="1" applyBorder="1" applyAlignment="1">
      <alignment horizontal="center" vertical="center" wrapText="1" shrinkToFit="1"/>
    </xf>
    <xf numFmtId="0" fontId="107" fillId="63" borderId="0" xfId="0" applyFont="1" applyFill="1" applyBorder="1" applyAlignment="1">
      <alignment horizontal="left" vertical="center" wrapText="1" shrinkToFit="1"/>
    </xf>
    <xf numFmtId="0" fontId="141" fillId="63" borderId="3" xfId="0" applyFont="1" applyFill="1" applyBorder="1" applyAlignment="1">
      <alignment horizontal="left" vertical="center" wrapText="1" shrinkToFit="1"/>
    </xf>
    <xf numFmtId="0" fontId="141" fillId="63" borderId="0" xfId="0" applyFont="1" applyFill="1" applyBorder="1" applyAlignment="1">
      <alignment horizontal="left" vertical="center" wrapText="1" shrinkToFit="1"/>
    </xf>
    <xf numFmtId="0" fontId="129" fillId="63" borderId="1" xfId="0" applyFont="1" applyFill="1" applyBorder="1" applyAlignment="1">
      <alignment horizontal="left" vertical="center" wrapText="1" shrinkToFit="1"/>
    </xf>
    <xf numFmtId="0" fontId="129" fillId="0" borderId="7" xfId="0" applyFont="1" applyBorder="1" applyAlignment="1">
      <alignment horizontal="left" vertical="center" wrapText="1" indent="1" shrinkToFit="1"/>
    </xf>
    <xf numFmtId="0" fontId="129" fillId="0" borderId="4" xfId="0" applyFont="1" applyBorder="1" applyAlignment="1">
      <alignment horizontal="left" vertical="center" wrapText="1" indent="1" shrinkToFit="1"/>
    </xf>
    <xf numFmtId="0" fontId="129" fillId="0" borderId="7" xfId="0" applyFont="1" applyFill="1" applyBorder="1" applyAlignment="1">
      <alignment horizontal="left" vertical="center" wrapText="1" indent="1" shrinkToFit="1"/>
    </xf>
    <xf numFmtId="0" fontId="129" fillId="0" borderId="5" xfId="0" applyFont="1" applyFill="1" applyBorder="1" applyAlignment="1">
      <alignment horizontal="left" vertical="center" wrapText="1" indent="1" shrinkToFit="1"/>
    </xf>
    <xf numFmtId="49" fontId="129" fillId="0" borderId="7" xfId="0" applyNumberFormat="1" applyFont="1" applyBorder="1" applyAlignment="1">
      <alignment horizontal="center" vertical="center" wrapText="1" shrinkToFit="1"/>
    </xf>
    <xf numFmtId="0" fontId="128" fillId="0" borderId="4" xfId="0" applyFont="1" applyBorder="1" applyAlignment="1">
      <alignment horizontal="left" vertical="center" wrapText="1" shrinkToFit="1"/>
    </xf>
    <xf numFmtId="0" fontId="129" fillId="0" borderId="5" xfId="0" applyFont="1" applyBorder="1" applyAlignment="1">
      <alignment horizontal="left" vertical="center" wrapText="1" shrinkToFit="1"/>
    </xf>
    <xf numFmtId="0" fontId="108" fillId="0" borderId="0" xfId="0" applyFont="1" applyBorder="1" applyAlignment="1">
      <alignment horizontal="left"/>
    </xf>
    <xf numFmtId="0" fontId="116" fillId="0" borderId="0" xfId="0" applyFont="1" applyBorder="1" applyAlignment="1">
      <alignment horizontal="left"/>
    </xf>
    <xf numFmtId="0" fontId="142" fillId="0" borderId="0" xfId="0" applyFont="1" applyBorder="1" applyAlignment="1">
      <alignment horizontal="center" vertical="center" wrapText="1" shrinkToFit="1"/>
    </xf>
    <xf numFmtId="0" fontId="141" fillId="63" borderId="1" xfId="0" applyFont="1" applyFill="1" applyBorder="1" applyAlignment="1">
      <alignment horizontal="left" vertical="center" wrapText="1" shrinkToFit="1"/>
    </xf>
    <xf numFmtId="0" fontId="141" fillId="63" borderId="2" xfId="0" applyFont="1" applyFill="1" applyBorder="1" applyAlignment="1">
      <alignment horizontal="left" vertical="center" wrapText="1" shrinkToFit="1"/>
    </xf>
    <xf numFmtId="0" fontId="38" fillId="63" borderId="7" xfId="0" applyFont="1" applyFill="1" applyBorder="1" applyAlignment="1">
      <alignment horizontal="left" vertical="center" wrapText="1" indent="9" shrinkToFit="1"/>
    </xf>
  </cellXfs>
  <cellStyles count="634">
    <cellStyle name="20% - 강조색1 10" xfId="16"/>
    <cellStyle name="20% - 강조색1 2" xfId="17"/>
    <cellStyle name="20% - 강조색1 2 2" xfId="18"/>
    <cellStyle name="20% - 강조색1 2 3" xfId="19"/>
    <cellStyle name="20% - 강조색1 3" xfId="20"/>
    <cellStyle name="20% - 강조색1 4" xfId="21"/>
    <cellStyle name="20% - 강조색1 5" xfId="22"/>
    <cellStyle name="20% - 강조색1 6" xfId="23"/>
    <cellStyle name="20% - 강조색1 7" xfId="24"/>
    <cellStyle name="20% - 강조색1 8" xfId="25"/>
    <cellStyle name="20% - 강조색1 9" xfId="26"/>
    <cellStyle name="20% - 강조색2 10" xfId="27"/>
    <cellStyle name="20% - 강조색2 2" xfId="28"/>
    <cellStyle name="20% - 강조색2 2 2" xfId="29"/>
    <cellStyle name="20% - 강조색2 2 3" xfId="30"/>
    <cellStyle name="20% - 강조색2 3" xfId="31"/>
    <cellStyle name="20% - 강조색2 4" xfId="32"/>
    <cellStyle name="20% - 강조색2 5" xfId="33"/>
    <cellStyle name="20% - 강조색2 6" xfId="34"/>
    <cellStyle name="20% - 강조색2 7" xfId="35"/>
    <cellStyle name="20% - 강조색2 8" xfId="36"/>
    <cellStyle name="20% - 강조색2 9" xfId="37"/>
    <cellStyle name="20% - 강조색3 10" xfId="38"/>
    <cellStyle name="20% - 강조색3 2" xfId="39"/>
    <cellStyle name="20% - 강조색3 2 2" xfId="40"/>
    <cellStyle name="20% - 강조색3 2 3" xfId="41"/>
    <cellStyle name="20% - 강조색3 3" xfId="42"/>
    <cellStyle name="20% - 강조색3 4" xfId="43"/>
    <cellStyle name="20% - 강조색3 5" xfId="44"/>
    <cellStyle name="20% - 강조색3 6" xfId="45"/>
    <cellStyle name="20% - 강조색3 7" xfId="46"/>
    <cellStyle name="20% - 강조색3 8" xfId="47"/>
    <cellStyle name="20% - 강조색3 9" xfId="48"/>
    <cellStyle name="20% - 강조색4 10" xfId="49"/>
    <cellStyle name="20% - 강조색4 2" xfId="50"/>
    <cellStyle name="20% - 강조색4 2 2" xfId="51"/>
    <cellStyle name="20% - 강조색4 2 3" xfId="52"/>
    <cellStyle name="20% - 강조색4 3" xfId="53"/>
    <cellStyle name="20% - 강조색4 4" xfId="54"/>
    <cellStyle name="20% - 강조색4 5" xfId="55"/>
    <cellStyle name="20% - 강조색4 6" xfId="56"/>
    <cellStyle name="20% - 강조색4 7" xfId="57"/>
    <cellStyle name="20% - 강조색4 8" xfId="58"/>
    <cellStyle name="20% - 강조색4 9" xfId="59"/>
    <cellStyle name="20% - 강조색5 10" xfId="60"/>
    <cellStyle name="20% - 강조색5 2" xfId="61"/>
    <cellStyle name="20% - 강조색5 2 2" xfId="62"/>
    <cellStyle name="20% - 강조색5 2 3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 10" xfId="71"/>
    <cellStyle name="20% - 강조색6 2" xfId="72"/>
    <cellStyle name="20% - 강조색6 2 2" xfId="73"/>
    <cellStyle name="20% - 강조색6 2 3" xfId="74"/>
    <cellStyle name="20% - 강조색6 3" xfId="75"/>
    <cellStyle name="20% - 강조색6 4" xfId="76"/>
    <cellStyle name="20% - 강조색6 5" xfId="77"/>
    <cellStyle name="20% - 강조색6 6" xfId="78"/>
    <cellStyle name="20% - 강조색6 7" xfId="79"/>
    <cellStyle name="20% - 강조색6 8" xfId="80"/>
    <cellStyle name="20% - 강조색6 9" xfId="81"/>
    <cellStyle name="40% - 강조색1 10" xfId="82"/>
    <cellStyle name="40% - 강조색1 2" xfId="83"/>
    <cellStyle name="40% - 강조색1 2 2" xfId="84"/>
    <cellStyle name="40% - 강조색1 2 3" xfId="85"/>
    <cellStyle name="40% - 강조색1 3" xfId="86"/>
    <cellStyle name="40% - 강조색1 4" xfId="87"/>
    <cellStyle name="40% - 강조색1 5" xfId="88"/>
    <cellStyle name="40% - 강조색1 6" xfId="89"/>
    <cellStyle name="40% - 강조색1 7" xfId="90"/>
    <cellStyle name="40% - 강조색1 8" xfId="91"/>
    <cellStyle name="40% - 강조색1 9" xfId="92"/>
    <cellStyle name="40% - 강조색2 10" xfId="93"/>
    <cellStyle name="40% - 강조색2 2" xfId="94"/>
    <cellStyle name="40% - 강조색2 2 2" xfId="95"/>
    <cellStyle name="40% - 강조색2 2 3" xfId="96"/>
    <cellStyle name="40% - 강조색2 3" xfId="97"/>
    <cellStyle name="40% - 강조색2 4" xfId="98"/>
    <cellStyle name="40% - 강조색2 5" xfId="99"/>
    <cellStyle name="40% - 강조색2 6" xfId="100"/>
    <cellStyle name="40% - 강조색2 7" xfId="101"/>
    <cellStyle name="40% - 강조색2 8" xfId="102"/>
    <cellStyle name="40% - 강조색2 9" xfId="103"/>
    <cellStyle name="40% - 강조색3 10" xfId="104"/>
    <cellStyle name="40% - 강조색3 2" xfId="105"/>
    <cellStyle name="40% - 강조색3 2 2" xfId="106"/>
    <cellStyle name="40% - 강조색3 2 3" xfId="107"/>
    <cellStyle name="40% - 강조색3 3" xfId="108"/>
    <cellStyle name="40% - 강조색3 4" xfId="109"/>
    <cellStyle name="40% - 강조색3 5" xfId="110"/>
    <cellStyle name="40% - 강조색3 6" xfId="111"/>
    <cellStyle name="40% - 강조색3 7" xfId="112"/>
    <cellStyle name="40% - 강조색3 8" xfId="113"/>
    <cellStyle name="40% - 강조색3 9" xfId="114"/>
    <cellStyle name="40% - 강조색4 10" xfId="115"/>
    <cellStyle name="40% - 강조색4 2" xfId="116"/>
    <cellStyle name="40% - 강조색4 2 2" xfId="117"/>
    <cellStyle name="40% - 강조색4 2 3" xfId="118"/>
    <cellStyle name="40% - 강조색4 3" xfId="119"/>
    <cellStyle name="40% - 강조색4 4" xfId="120"/>
    <cellStyle name="40% - 강조색4 5" xfId="121"/>
    <cellStyle name="40% - 강조색4 6" xfId="122"/>
    <cellStyle name="40% - 강조색4 7" xfId="123"/>
    <cellStyle name="40% - 강조색4 8" xfId="124"/>
    <cellStyle name="40% - 강조색4 9" xfId="125"/>
    <cellStyle name="40% - 강조색5 10" xfId="126"/>
    <cellStyle name="40% - 강조색5 2" xfId="127"/>
    <cellStyle name="40% - 강조색5 2 2" xfId="128"/>
    <cellStyle name="40% - 강조색5 2 3" xfId="129"/>
    <cellStyle name="40% - 강조색5 3" xfId="130"/>
    <cellStyle name="40% - 강조색5 4" xfId="131"/>
    <cellStyle name="40% - 강조색5 5" xfId="132"/>
    <cellStyle name="40% - 강조색5 6" xfId="133"/>
    <cellStyle name="40% - 강조색5 7" xfId="134"/>
    <cellStyle name="40% - 강조색5 8" xfId="135"/>
    <cellStyle name="40% - 강조색5 9" xfId="136"/>
    <cellStyle name="40% - 강조색6 10" xfId="137"/>
    <cellStyle name="40% - 강조색6 2" xfId="138"/>
    <cellStyle name="40% - 강조색6 2 2" xfId="139"/>
    <cellStyle name="40% - 강조색6 2 3" xfId="140"/>
    <cellStyle name="40% - 강조색6 3" xfId="141"/>
    <cellStyle name="40% - 강조색6 4" xfId="142"/>
    <cellStyle name="40% - 강조색6 5" xfId="143"/>
    <cellStyle name="40% - 강조색6 6" xfId="144"/>
    <cellStyle name="40% - 강조색6 7" xfId="145"/>
    <cellStyle name="40% - 강조색6 8" xfId="146"/>
    <cellStyle name="40% - 강조색6 9" xfId="147"/>
    <cellStyle name="60% - 강조색1 10" xfId="148"/>
    <cellStyle name="60% - 강조색1 2" xfId="149"/>
    <cellStyle name="60% - 강조색1 2 2" xfId="150"/>
    <cellStyle name="60% - 강조색1 2 3" xfId="151"/>
    <cellStyle name="60% - 강조색1 3" xfId="152"/>
    <cellStyle name="60% - 강조색1 4" xfId="153"/>
    <cellStyle name="60% - 강조색1 5" xfId="154"/>
    <cellStyle name="60% - 강조색1 6" xfId="155"/>
    <cellStyle name="60% - 강조색1 7" xfId="156"/>
    <cellStyle name="60% - 강조색1 8" xfId="157"/>
    <cellStyle name="60% - 강조색1 9" xfId="158"/>
    <cellStyle name="60% - 강조색2 10" xfId="159"/>
    <cellStyle name="60% - 강조색2 2" xfId="160"/>
    <cellStyle name="60% - 강조색2 2 2" xfId="161"/>
    <cellStyle name="60% - 강조색2 2 3" xfId="162"/>
    <cellStyle name="60% - 강조색2 3" xfId="163"/>
    <cellStyle name="60% - 강조색2 4" xfId="164"/>
    <cellStyle name="60% - 강조색2 5" xfId="165"/>
    <cellStyle name="60% - 강조색2 6" xfId="166"/>
    <cellStyle name="60% - 강조색2 7" xfId="167"/>
    <cellStyle name="60% - 강조색2 8" xfId="168"/>
    <cellStyle name="60% - 강조색2 9" xfId="169"/>
    <cellStyle name="60% - 강조색3 10" xfId="170"/>
    <cellStyle name="60% - 강조색3 2" xfId="171"/>
    <cellStyle name="60% - 강조색3 2 2" xfId="172"/>
    <cellStyle name="60% - 강조색3 2 3" xfId="173"/>
    <cellStyle name="60% - 강조색3 3" xfId="174"/>
    <cellStyle name="60% - 강조색3 4" xfId="175"/>
    <cellStyle name="60% - 강조색3 5" xfId="176"/>
    <cellStyle name="60% - 강조색3 6" xfId="177"/>
    <cellStyle name="60% - 강조색3 7" xfId="178"/>
    <cellStyle name="60% - 강조색3 8" xfId="179"/>
    <cellStyle name="60% - 강조색3 9" xfId="180"/>
    <cellStyle name="60% - 강조색4 10" xfId="181"/>
    <cellStyle name="60% - 강조색4 2" xfId="182"/>
    <cellStyle name="60% - 강조색4 2 2" xfId="183"/>
    <cellStyle name="60% - 강조색4 2 3" xfId="184"/>
    <cellStyle name="60% - 강조색4 3" xfId="185"/>
    <cellStyle name="60% - 강조색4 4" xfId="186"/>
    <cellStyle name="60% - 강조색4 5" xfId="187"/>
    <cellStyle name="60% - 강조색4 6" xfId="188"/>
    <cellStyle name="60% - 강조색4 7" xfId="189"/>
    <cellStyle name="60% - 강조색4 8" xfId="190"/>
    <cellStyle name="60% - 강조색4 9" xfId="191"/>
    <cellStyle name="60% - 강조색5 10" xfId="192"/>
    <cellStyle name="60% - 강조색5 2" xfId="193"/>
    <cellStyle name="60% - 강조색5 2 2" xfId="194"/>
    <cellStyle name="60% - 강조색5 2 3" xfId="195"/>
    <cellStyle name="60% - 강조색5 3" xfId="196"/>
    <cellStyle name="60% - 강조색5 4" xfId="197"/>
    <cellStyle name="60% - 강조색5 5" xfId="198"/>
    <cellStyle name="60% - 강조색5 6" xfId="199"/>
    <cellStyle name="60% - 강조색5 7" xfId="200"/>
    <cellStyle name="60% - 강조색5 8" xfId="201"/>
    <cellStyle name="60% - 강조색5 9" xfId="202"/>
    <cellStyle name="60% - 강조색6 10" xfId="203"/>
    <cellStyle name="60% - 강조색6 2" xfId="204"/>
    <cellStyle name="60% - 강조색6 2 2" xfId="205"/>
    <cellStyle name="60% - 강조색6 2 3" xfId="206"/>
    <cellStyle name="60% - 강조색6 3" xfId="207"/>
    <cellStyle name="60% - 강조색6 4" xfId="208"/>
    <cellStyle name="60% - 강조색6 5" xfId="209"/>
    <cellStyle name="60% - 강조색6 6" xfId="210"/>
    <cellStyle name="60% - 강조색6 7" xfId="211"/>
    <cellStyle name="60% - 강조색6 8" xfId="212"/>
    <cellStyle name="60% - 강조색6 9" xfId="213"/>
    <cellStyle name="Comma [0]_Inputs" xfId="6"/>
    <cellStyle name="Comma_Capex" xfId="7"/>
    <cellStyle name="Currency [0]_Inputs" xfId="8"/>
    <cellStyle name="Currency_Inputs" xfId="9"/>
    <cellStyle name="Grey" xfId="10"/>
    <cellStyle name="Input [yellow]" xfId="11"/>
    <cellStyle name="Normal - Style1" xfId="12"/>
    <cellStyle name="Normal_Capex" xfId="13"/>
    <cellStyle name="Percent [2]" xfId="14"/>
    <cellStyle name="강조색1 10" xfId="214"/>
    <cellStyle name="강조색1 2" xfId="215"/>
    <cellStyle name="강조색1 2 2" xfId="216"/>
    <cellStyle name="강조색1 2 3" xfId="217"/>
    <cellStyle name="강조색1 3" xfId="218"/>
    <cellStyle name="강조색1 4" xfId="219"/>
    <cellStyle name="강조색1 5" xfId="220"/>
    <cellStyle name="강조색1 6" xfId="221"/>
    <cellStyle name="강조색1 7" xfId="222"/>
    <cellStyle name="강조색1 8" xfId="223"/>
    <cellStyle name="강조색1 9" xfId="224"/>
    <cellStyle name="강조색2 10" xfId="225"/>
    <cellStyle name="강조색2 2" xfId="226"/>
    <cellStyle name="강조색2 2 2" xfId="227"/>
    <cellStyle name="강조색2 2 3" xfId="228"/>
    <cellStyle name="강조색2 3" xfId="229"/>
    <cellStyle name="강조색2 4" xfId="230"/>
    <cellStyle name="강조색2 5" xfId="231"/>
    <cellStyle name="강조색2 6" xfId="232"/>
    <cellStyle name="강조색2 7" xfId="233"/>
    <cellStyle name="강조색2 8" xfId="234"/>
    <cellStyle name="강조색2 9" xfId="235"/>
    <cellStyle name="강조색3 10" xfId="236"/>
    <cellStyle name="강조색3 2" xfId="237"/>
    <cellStyle name="강조색3 2 2" xfId="238"/>
    <cellStyle name="강조색3 2 3" xfId="239"/>
    <cellStyle name="강조색3 3" xfId="240"/>
    <cellStyle name="강조색3 4" xfId="241"/>
    <cellStyle name="강조색3 5" xfId="242"/>
    <cellStyle name="강조색3 6" xfId="243"/>
    <cellStyle name="강조색3 7" xfId="244"/>
    <cellStyle name="강조색3 8" xfId="245"/>
    <cellStyle name="강조색3 9" xfId="246"/>
    <cellStyle name="강조색4 10" xfId="247"/>
    <cellStyle name="강조색4 2" xfId="248"/>
    <cellStyle name="강조색4 2 2" xfId="249"/>
    <cellStyle name="강조색4 2 3" xfId="250"/>
    <cellStyle name="강조색4 3" xfId="251"/>
    <cellStyle name="강조색4 4" xfId="252"/>
    <cellStyle name="강조색4 5" xfId="253"/>
    <cellStyle name="강조색4 6" xfId="254"/>
    <cellStyle name="강조색4 7" xfId="255"/>
    <cellStyle name="강조색4 8" xfId="256"/>
    <cellStyle name="강조색4 9" xfId="257"/>
    <cellStyle name="강조색5 10" xfId="258"/>
    <cellStyle name="강조색5 2" xfId="259"/>
    <cellStyle name="강조색5 2 2" xfId="260"/>
    <cellStyle name="강조색5 2 3" xfId="261"/>
    <cellStyle name="강조색5 3" xfId="262"/>
    <cellStyle name="강조색5 4" xfId="263"/>
    <cellStyle name="강조색5 5" xfId="264"/>
    <cellStyle name="강조색5 6" xfId="265"/>
    <cellStyle name="강조색5 7" xfId="266"/>
    <cellStyle name="강조색5 8" xfId="267"/>
    <cellStyle name="강조색5 9" xfId="268"/>
    <cellStyle name="강조색6 10" xfId="269"/>
    <cellStyle name="강조색6 2" xfId="270"/>
    <cellStyle name="강조색6 2 2" xfId="271"/>
    <cellStyle name="강조색6 2 3" xfId="272"/>
    <cellStyle name="강조색6 3" xfId="273"/>
    <cellStyle name="강조색6 4" xfId="274"/>
    <cellStyle name="강조색6 5" xfId="275"/>
    <cellStyle name="강조색6 6" xfId="276"/>
    <cellStyle name="강조색6 7" xfId="277"/>
    <cellStyle name="강조색6 8" xfId="278"/>
    <cellStyle name="강조색6 9" xfId="279"/>
    <cellStyle name="경고문 10" xfId="280"/>
    <cellStyle name="경고문 2" xfId="281"/>
    <cellStyle name="경고문 2 2" xfId="282"/>
    <cellStyle name="경고문 2 3" xfId="283"/>
    <cellStyle name="경고문 3" xfId="284"/>
    <cellStyle name="경고문 4" xfId="285"/>
    <cellStyle name="경고문 5" xfId="286"/>
    <cellStyle name="경고문 6" xfId="287"/>
    <cellStyle name="경고문 7" xfId="288"/>
    <cellStyle name="경고문 8" xfId="289"/>
    <cellStyle name="경고문 9" xfId="290"/>
    <cellStyle name="계산 10" xfId="291"/>
    <cellStyle name="계산 2" xfId="292"/>
    <cellStyle name="계산 2 2" xfId="293"/>
    <cellStyle name="계산 2 3" xfId="294"/>
    <cellStyle name="계산 3" xfId="295"/>
    <cellStyle name="계산 4" xfId="296"/>
    <cellStyle name="계산 5" xfId="297"/>
    <cellStyle name="계산 6" xfId="298"/>
    <cellStyle name="계산 7" xfId="299"/>
    <cellStyle name="계산 8" xfId="300"/>
    <cellStyle name="계산 9" xfId="301"/>
    <cellStyle name="나쁨 10" xfId="302"/>
    <cellStyle name="나쁨 2" xfId="303"/>
    <cellStyle name="나쁨 2 2" xfId="304"/>
    <cellStyle name="나쁨 2 3" xfId="305"/>
    <cellStyle name="나쁨 3" xfId="306"/>
    <cellStyle name="나쁨 4" xfId="307"/>
    <cellStyle name="나쁨 5" xfId="308"/>
    <cellStyle name="나쁨 6" xfId="309"/>
    <cellStyle name="나쁨 7" xfId="310"/>
    <cellStyle name="나쁨 8" xfId="311"/>
    <cellStyle name="나쁨 9" xfId="312"/>
    <cellStyle name="메모 10" xfId="313"/>
    <cellStyle name="메모 2" xfId="314"/>
    <cellStyle name="메모 2 2" xfId="315"/>
    <cellStyle name="메모 2 3" xfId="316"/>
    <cellStyle name="메모 3" xfId="317"/>
    <cellStyle name="메모 4" xfId="318"/>
    <cellStyle name="메모 5" xfId="319"/>
    <cellStyle name="메모 6" xfId="320"/>
    <cellStyle name="메모 7" xfId="321"/>
    <cellStyle name="메모 8" xfId="322"/>
    <cellStyle name="메모 9" xfId="323"/>
    <cellStyle name="백분율 2" xfId="631"/>
    <cellStyle name="보통 10" xfId="324"/>
    <cellStyle name="보통 2" xfId="325"/>
    <cellStyle name="보통 2 2" xfId="326"/>
    <cellStyle name="보통 2 3" xfId="327"/>
    <cellStyle name="보통 3" xfId="328"/>
    <cellStyle name="보통 4" xfId="329"/>
    <cellStyle name="보통 5" xfId="330"/>
    <cellStyle name="보통 6" xfId="331"/>
    <cellStyle name="보통 7" xfId="332"/>
    <cellStyle name="보통 8" xfId="333"/>
    <cellStyle name="보통 9" xfId="334"/>
    <cellStyle name="설명 텍스트 10" xfId="335"/>
    <cellStyle name="설명 텍스트 2" xfId="336"/>
    <cellStyle name="설명 텍스트 2 2" xfId="337"/>
    <cellStyle name="설명 텍스트 2 3" xfId="338"/>
    <cellStyle name="설명 텍스트 3" xfId="339"/>
    <cellStyle name="설명 텍스트 4" xfId="340"/>
    <cellStyle name="설명 텍스트 5" xfId="341"/>
    <cellStyle name="설명 텍스트 6" xfId="342"/>
    <cellStyle name="설명 텍스트 7" xfId="343"/>
    <cellStyle name="설명 텍스트 8" xfId="344"/>
    <cellStyle name="설명 텍스트 9" xfId="345"/>
    <cellStyle name="셀 확인 10" xfId="346"/>
    <cellStyle name="셀 확인 2" xfId="347"/>
    <cellStyle name="셀 확인 2 2" xfId="348"/>
    <cellStyle name="셀 확인 2 3" xfId="349"/>
    <cellStyle name="셀 확인 3" xfId="350"/>
    <cellStyle name="셀 확인 4" xfId="351"/>
    <cellStyle name="셀 확인 5" xfId="352"/>
    <cellStyle name="셀 확인 6" xfId="353"/>
    <cellStyle name="셀 확인 7" xfId="354"/>
    <cellStyle name="셀 확인 8" xfId="355"/>
    <cellStyle name="셀 확인 9" xfId="356"/>
    <cellStyle name="쉼표 [0] 2" xfId="504"/>
    <cellStyle name="연결된 셀 10" xfId="357"/>
    <cellStyle name="연결된 셀 2" xfId="358"/>
    <cellStyle name="연결된 셀 2 2" xfId="359"/>
    <cellStyle name="연결된 셀 2 3" xfId="360"/>
    <cellStyle name="연결된 셀 3" xfId="361"/>
    <cellStyle name="연결된 셀 4" xfId="362"/>
    <cellStyle name="연결된 셀 5" xfId="363"/>
    <cellStyle name="연결된 셀 6" xfId="364"/>
    <cellStyle name="연결된 셀 7" xfId="365"/>
    <cellStyle name="연결된 셀 8" xfId="366"/>
    <cellStyle name="연결된 셀 9" xfId="367"/>
    <cellStyle name="요약 10" xfId="368"/>
    <cellStyle name="요약 2" xfId="369"/>
    <cellStyle name="요약 2 2" xfId="370"/>
    <cellStyle name="요약 2 3" xfId="371"/>
    <cellStyle name="요약 3" xfId="372"/>
    <cellStyle name="요약 4" xfId="373"/>
    <cellStyle name="요약 5" xfId="374"/>
    <cellStyle name="요약 6" xfId="375"/>
    <cellStyle name="요약 7" xfId="376"/>
    <cellStyle name="요약 8" xfId="377"/>
    <cellStyle name="요약 9" xfId="378"/>
    <cellStyle name="입력 10" xfId="379"/>
    <cellStyle name="입력 2" xfId="380"/>
    <cellStyle name="입력 2 2" xfId="381"/>
    <cellStyle name="입력 2 3" xfId="382"/>
    <cellStyle name="입력 3" xfId="383"/>
    <cellStyle name="입력 4" xfId="384"/>
    <cellStyle name="입력 5" xfId="385"/>
    <cellStyle name="입력 6" xfId="386"/>
    <cellStyle name="입력 7" xfId="387"/>
    <cellStyle name="입력 8" xfId="388"/>
    <cellStyle name="입력 9" xfId="389"/>
    <cellStyle name="제목 1 10" xfId="390"/>
    <cellStyle name="제목 1 2" xfId="391"/>
    <cellStyle name="제목 1 2 2" xfId="392"/>
    <cellStyle name="제목 1 2 3" xfId="393"/>
    <cellStyle name="제목 1 3" xfId="394"/>
    <cellStyle name="제목 1 4" xfId="395"/>
    <cellStyle name="제목 1 5" xfId="396"/>
    <cellStyle name="제목 1 6" xfId="397"/>
    <cellStyle name="제목 1 7" xfId="398"/>
    <cellStyle name="제목 1 8" xfId="399"/>
    <cellStyle name="제목 1 9" xfId="400"/>
    <cellStyle name="제목 10" xfId="401"/>
    <cellStyle name="제목 11" xfId="402"/>
    <cellStyle name="제목 12" xfId="403"/>
    <cellStyle name="제목 13" xfId="404"/>
    <cellStyle name="제목 2 10" xfId="405"/>
    <cellStyle name="제목 2 2" xfId="406"/>
    <cellStyle name="제목 2 2 2" xfId="407"/>
    <cellStyle name="제목 2 2 3" xfId="408"/>
    <cellStyle name="제목 2 3" xfId="409"/>
    <cellStyle name="제목 2 4" xfId="410"/>
    <cellStyle name="제목 2 5" xfId="411"/>
    <cellStyle name="제목 2 6" xfId="412"/>
    <cellStyle name="제목 2 7" xfId="413"/>
    <cellStyle name="제목 2 8" xfId="414"/>
    <cellStyle name="제목 2 9" xfId="415"/>
    <cellStyle name="제목 3 10" xfId="416"/>
    <cellStyle name="제목 3 2" xfId="417"/>
    <cellStyle name="제목 3 2 2" xfId="418"/>
    <cellStyle name="제목 3 2 3" xfId="419"/>
    <cellStyle name="제목 3 3" xfId="420"/>
    <cellStyle name="제목 3 4" xfId="421"/>
    <cellStyle name="제목 3 5" xfId="422"/>
    <cellStyle name="제목 3 6" xfId="423"/>
    <cellStyle name="제목 3 7" xfId="424"/>
    <cellStyle name="제목 3 8" xfId="425"/>
    <cellStyle name="제목 3 9" xfId="426"/>
    <cellStyle name="제목 4 10" xfId="427"/>
    <cellStyle name="제목 4 2" xfId="428"/>
    <cellStyle name="제목 4 2 2" xfId="429"/>
    <cellStyle name="제목 4 2 3" xfId="430"/>
    <cellStyle name="제목 4 3" xfId="431"/>
    <cellStyle name="제목 4 4" xfId="432"/>
    <cellStyle name="제목 4 5" xfId="433"/>
    <cellStyle name="제목 4 6" xfId="434"/>
    <cellStyle name="제목 4 7" xfId="435"/>
    <cellStyle name="제목 4 8" xfId="436"/>
    <cellStyle name="제목 4 9" xfId="437"/>
    <cellStyle name="제목 5" xfId="438"/>
    <cellStyle name="제목 5 2" xfId="439"/>
    <cellStyle name="제목 5 3" xfId="440"/>
    <cellStyle name="제목 6" xfId="441"/>
    <cellStyle name="제목 7" xfId="442"/>
    <cellStyle name="제목 8" xfId="443"/>
    <cellStyle name="제목 9" xfId="444"/>
    <cellStyle name="좋음 10" xfId="445"/>
    <cellStyle name="좋음 2" xfId="446"/>
    <cellStyle name="좋음 2 2" xfId="447"/>
    <cellStyle name="좋음 2 3" xfId="448"/>
    <cellStyle name="좋음 3" xfId="449"/>
    <cellStyle name="좋음 4" xfId="450"/>
    <cellStyle name="좋음 5" xfId="451"/>
    <cellStyle name="좋음 6" xfId="452"/>
    <cellStyle name="좋음 7" xfId="453"/>
    <cellStyle name="좋음 8" xfId="454"/>
    <cellStyle name="좋음 9" xfId="455"/>
    <cellStyle name="출력 10" xfId="456"/>
    <cellStyle name="출력 2" xfId="457"/>
    <cellStyle name="출력 2 2" xfId="458"/>
    <cellStyle name="출력 2 3" xfId="459"/>
    <cellStyle name="출력 3" xfId="460"/>
    <cellStyle name="출력 4" xfId="461"/>
    <cellStyle name="출력 5" xfId="462"/>
    <cellStyle name="출력 6" xfId="463"/>
    <cellStyle name="출력 7" xfId="464"/>
    <cellStyle name="출력 8" xfId="465"/>
    <cellStyle name="출력 9" xfId="466"/>
    <cellStyle name="콤마 [0]_PLDT" xfId="4"/>
    <cellStyle name="콤마_PLDT" xfId="5"/>
    <cellStyle name="통화 [0] 2" xfId="468"/>
    <cellStyle name="통화 [0] 2 2" xfId="503"/>
    <cellStyle name="통화 [0] 3" xfId="469"/>
    <cellStyle name="통화 [0] 4" xfId="470"/>
    <cellStyle name="통화 [0] 5" xfId="467"/>
    <cellStyle name="통화 [0] 6" xfId="506"/>
    <cellStyle name="통화 [0] 7" xfId="632"/>
    <cellStyle name="표준" xfId="0" builtinId="0"/>
    <cellStyle name="표준 10" xfId="471"/>
    <cellStyle name="표준 11" xfId="472"/>
    <cellStyle name="표준 12" xfId="473"/>
    <cellStyle name="표준 13" xfId="474"/>
    <cellStyle name="표준 14" xfId="475"/>
    <cellStyle name="표준 15" xfId="476"/>
    <cellStyle name="표준 16" xfId="477"/>
    <cellStyle name="표준 17" xfId="498"/>
    <cellStyle name="표준 18" xfId="500"/>
    <cellStyle name="표준 19" xfId="15"/>
    <cellStyle name="표준 2" xfId="2"/>
    <cellStyle name="표준 2 10" xfId="531"/>
    <cellStyle name="표준 2 11" xfId="633"/>
    <cellStyle name="표준 2 2" xfId="499"/>
    <cellStyle name="표준 2 2 10" xfId="532"/>
    <cellStyle name="표준 2 2 2" xfId="510"/>
    <cellStyle name="표준 2 2 2 2" xfId="521"/>
    <cellStyle name="표준 2 2 2 3" xfId="526"/>
    <cellStyle name="표준 2 2 2 3 2" xfId="587"/>
    <cellStyle name="표준 2 2 2 3 2 2" xfId="627"/>
    <cellStyle name="표준 2 2 2 3 3" xfId="567"/>
    <cellStyle name="표준 2 2 2 3 4" xfId="607"/>
    <cellStyle name="표준 2 2 2 3 5" xfId="547"/>
    <cellStyle name="표준 2 2 2 4" xfId="517"/>
    <cellStyle name="표준 2 2 2 4 2" xfId="580"/>
    <cellStyle name="표준 2 2 2 4 2 2" xfId="620"/>
    <cellStyle name="표준 2 2 2 4 3" xfId="560"/>
    <cellStyle name="표준 2 2 2 4 4" xfId="600"/>
    <cellStyle name="표준 2 2 2 4 5" xfId="540"/>
    <cellStyle name="표준 2 2 2 5" xfId="575"/>
    <cellStyle name="표준 2 2 2 5 2" xfId="615"/>
    <cellStyle name="표준 2 2 2 6" xfId="555"/>
    <cellStyle name="표준 2 2 2 7" xfId="595"/>
    <cellStyle name="표준 2 2 2 8" xfId="535"/>
    <cellStyle name="표준 2 2 3" xfId="512"/>
    <cellStyle name="표준 2 2 4" xfId="514"/>
    <cellStyle name="표준 2 2 5" xfId="507"/>
    <cellStyle name="표준 2 2 6" xfId="530"/>
    <cellStyle name="표준 2 2 6 2" xfId="590"/>
    <cellStyle name="표준 2 2 6 2 2" xfId="630"/>
    <cellStyle name="표준 2 2 6 3" xfId="570"/>
    <cellStyle name="표준 2 2 6 4" xfId="610"/>
    <cellStyle name="표준 2 2 6 5" xfId="550"/>
    <cellStyle name="표준 2 2 7" xfId="572"/>
    <cellStyle name="표준 2 2 7 2" xfId="612"/>
    <cellStyle name="표준 2 2 8" xfId="552"/>
    <cellStyle name="표준 2 2 9" xfId="592"/>
    <cellStyle name="표준 2 3" xfId="478"/>
    <cellStyle name="표준 2 4" xfId="509"/>
    <cellStyle name="표준 2 4 2" xfId="522"/>
    <cellStyle name="표준 2 4 3" xfId="525"/>
    <cellStyle name="표준 2 4 3 2" xfId="586"/>
    <cellStyle name="표준 2 4 3 2 2" xfId="626"/>
    <cellStyle name="표준 2 4 3 3" xfId="566"/>
    <cellStyle name="표준 2 4 3 4" xfId="606"/>
    <cellStyle name="표준 2 4 3 5" xfId="546"/>
    <cellStyle name="표준 2 4 4" xfId="516"/>
    <cellStyle name="표준 2 4 4 2" xfId="579"/>
    <cellStyle name="표준 2 4 4 2 2" xfId="619"/>
    <cellStyle name="표준 2 4 4 3" xfId="559"/>
    <cellStyle name="표준 2 4 4 4" xfId="599"/>
    <cellStyle name="표준 2 4 4 5" xfId="539"/>
    <cellStyle name="표준 2 4 5" xfId="574"/>
    <cellStyle name="표준 2 4 5 2" xfId="614"/>
    <cellStyle name="표준 2 4 6" xfId="554"/>
    <cellStyle name="표준 2 4 7" xfId="594"/>
    <cellStyle name="표준 2 4 8" xfId="534"/>
    <cellStyle name="표준 2 5" xfId="523"/>
    <cellStyle name="표준 2 5 2" xfId="584"/>
    <cellStyle name="표준 2 5 2 2" xfId="624"/>
    <cellStyle name="표준 2 5 3" xfId="564"/>
    <cellStyle name="표준 2 5 4" xfId="604"/>
    <cellStyle name="표준 2 5 5" xfId="544"/>
    <cellStyle name="표준 2 6" xfId="528"/>
    <cellStyle name="표준 2 6 2" xfId="588"/>
    <cellStyle name="표준 2 6 2 2" xfId="628"/>
    <cellStyle name="표준 2 6 3" xfId="568"/>
    <cellStyle name="표준 2 6 4" xfId="608"/>
    <cellStyle name="표준 2 6 5" xfId="548"/>
    <cellStyle name="표준 2 7" xfId="571"/>
    <cellStyle name="표준 2 7 2" xfId="611"/>
    <cellStyle name="표준 2 8" xfId="551"/>
    <cellStyle name="표준 2 9" xfId="591"/>
    <cellStyle name="표준 20" xfId="508"/>
    <cellStyle name="표준 21" xfId="502"/>
    <cellStyle name="표준 22" xfId="511"/>
    <cellStyle name="표준 22 2" xfId="518"/>
    <cellStyle name="표준 22 2 2" xfId="581"/>
    <cellStyle name="표준 22 2 2 2" xfId="621"/>
    <cellStyle name="표준 22 2 3" xfId="561"/>
    <cellStyle name="표준 22 2 4" xfId="601"/>
    <cellStyle name="표준 22 2 5" xfId="541"/>
    <cellStyle name="표준 22 3" xfId="576"/>
    <cellStyle name="표준 22 3 2" xfId="616"/>
    <cellStyle name="표준 22 4" xfId="556"/>
    <cellStyle name="표준 22 5" xfId="596"/>
    <cellStyle name="표준 22 6" xfId="536"/>
    <cellStyle name="표준 23" xfId="513"/>
    <cellStyle name="표준 23 2" xfId="519"/>
    <cellStyle name="표준 23 2 2" xfId="582"/>
    <cellStyle name="표준 23 2 2 2" xfId="622"/>
    <cellStyle name="표준 23 2 3" xfId="562"/>
    <cellStyle name="표준 23 2 4" xfId="602"/>
    <cellStyle name="표준 23 2 5" xfId="542"/>
    <cellStyle name="표준 23 3" xfId="577"/>
    <cellStyle name="표준 23 3 2" xfId="617"/>
    <cellStyle name="표준 23 4" xfId="557"/>
    <cellStyle name="표준 23 5" xfId="597"/>
    <cellStyle name="표준 23 6" xfId="537"/>
    <cellStyle name="표준 24" xfId="501"/>
    <cellStyle name="표준 24 2" xfId="520"/>
    <cellStyle name="표준 24 2 2" xfId="583"/>
    <cellStyle name="표준 24 2 2 2" xfId="623"/>
    <cellStyle name="표준 24 2 3" xfId="563"/>
    <cellStyle name="표준 24 2 4" xfId="603"/>
    <cellStyle name="표준 24 2 5" xfId="543"/>
    <cellStyle name="표준 24 3" xfId="573"/>
    <cellStyle name="표준 24 3 2" xfId="613"/>
    <cellStyle name="표준 24 4" xfId="553"/>
    <cellStyle name="표준 24 5" xfId="593"/>
    <cellStyle name="표준 24 6" xfId="533"/>
    <cellStyle name="표준 25" xfId="505"/>
    <cellStyle name="표준 26" xfId="524"/>
    <cellStyle name="표준 26 2" xfId="585"/>
    <cellStyle name="표준 26 2 2" xfId="625"/>
    <cellStyle name="표준 26 3" xfId="565"/>
    <cellStyle name="표준 26 4" xfId="605"/>
    <cellStyle name="표준 26 5" xfId="545"/>
    <cellStyle name="표준 27" xfId="515"/>
    <cellStyle name="표준 27 2" xfId="578"/>
    <cellStyle name="표준 27 2 2" xfId="618"/>
    <cellStyle name="표준 27 3" xfId="558"/>
    <cellStyle name="표준 27 4" xfId="598"/>
    <cellStyle name="표준 27 5" xfId="538"/>
    <cellStyle name="표준 3" xfId="479"/>
    <cellStyle name="표준 3 2" xfId="529"/>
    <cellStyle name="표준 3 2 2" xfId="589"/>
    <cellStyle name="표준 3 2 2 2" xfId="629"/>
    <cellStyle name="표준 3 2 3" xfId="569"/>
    <cellStyle name="표준 3 2 4" xfId="609"/>
    <cellStyle name="표준 3 2 5" xfId="549"/>
    <cellStyle name="표준 4" xfId="480"/>
    <cellStyle name="표준 5" xfId="481"/>
    <cellStyle name="표준 5 2" xfId="482"/>
    <cellStyle name="표준 5 3" xfId="483"/>
    <cellStyle name="표준 6" xfId="484"/>
    <cellStyle name="표준 7" xfId="485"/>
    <cellStyle name="표준 8" xfId="486"/>
    <cellStyle name="표준 9" xfId="487"/>
    <cellStyle name="표준_Sheet1" xfId="1"/>
    <cellStyle name="표준_SHIPPING MARK" xfId="527"/>
    <cellStyle name="하이퍼링크" xfId="3" builtinId="8"/>
    <cellStyle name="하이퍼링크 2" xfId="489"/>
    <cellStyle name="하이퍼링크 2 2" xfId="490"/>
    <cellStyle name="하이퍼링크 2 3" xfId="491"/>
    <cellStyle name="하이퍼링크 3" xfId="492"/>
    <cellStyle name="하이퍼링크 3 2" xfId="493"/>
    <cellStyle name="하이퍼링크 3 3" xfId="494"/>
    <cellStyle name="하이퍼링크 4" xfId="495"/>
    <cellStyle name="하이퍼링크 5" xfId="496"/>
    <cellStyle name="하이퍼링크 6" xfId="497"/>
    <cellStyle name="하이퍼링크 7" xfId="488"/>
  </cellStyles>
  <dxfs count="0"/>
  <tableStyles count="0" defaultTableStyle="TableStyleMedium9" defaultPivotStyle="PivotStyleLight16"/>
  <colors>
    <mruColors>
      <color rgb="FFF9E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939800</xdr:colOff>
      <xdr:row>35</xdr:row>
      <xdr:rowOff>228600</xdr:rowOff>
    </xdr:from>
    <xdr:to>
      <xdr:col>8</xdr:col>
      <xdr:colOff>3176</xdr:colOff>
      <xdr:row>41</xdr:row>
      <xdr:rowOff>62866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9194800"/>
          <a:ext cx="2263776" cy="13582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711200</xdr:colOff>
      <xdr:row>35</xdr:row>
      <xdr:rowOff>190500</xdr:rowOff>
    </xdr:from>
    <xdr:to>
      <xdr:col>8</xdr:col>
      <xdr:colOff>98425</xdr:colOff>
      <xdr:row>41</xdr:row>
      <xdr:rowOff>219075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9156700"/>
          <a:ext cx="2587625" cy="15525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711200</xdr:colOff>
      <xdr:row>38</xdr:row>
      <xdr:rowOff>190500</xdr:rowOff>
    </xdr:from>
    <xdr:to>
      <xdr:col>8</xdr:col>
      <xdr:colOff>1889125</xdr:colOff>
      <xdr:row>44</xdr:row>
      <xdr:rowOff>219075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00" y="9918700"/>
          <a:ext cx="2587625" cy="15525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695325</xdr:colOff>
      <xdr:row>38</xdr:row>
      <xdr:rowOff>9525</xdr:rowOff>
    </xdr:from>
    <xdr:to>
      <xdr:col>5</xdr:col>
      <xdr:colOff>742950</xdr:colOff>
      <xdr:row>46</xdr:row>
      <xdr:rowOff>9525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8010525"/>
          <a:ext cx="2333625" cy="1400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0</xdr:row>
      <xdr:rowOff>85725</xdr:rowOff>
    </xdr:from>
    <xdr:to>
      <xdr:col>19</xdr:col>
      <xdr:colOff>592375</xdr:colOff>
      <xdr:row>44</xdr:row>
      <xdr:rowOff>161925</xdr:rowOff>
    </xdr:to>
    <xdr:pic>
      <xdr:nvPicPr>
        <xdr:cNvPr id="2" name="Picture 1" descr="http://cfile10.uf.tistory.com/image/1530AA174C2AA0DE01C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81875" y="85725"/>
          <a:ext cx="7688500" cy="82677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523875</xdr:colOff>
      <xdr:row>0</xdr:row>
      <xdr:rowOff>85725</xdr:rowOff>
    </xdr:from>
    <xdr:to>
      <xdr:col>19</xdr:col>
      <xdr:colOff>592375</xdr:colOff>
      <xdr:row>44</xdr:row>
      <xdr:rowOff>133350</xdr:rowOff>
    </xdr:to>
    <xdr:pic>
      <xdr:nvPicPr>
        <xdr:cNvPr id="4" name="Picture 1" descr="http://cfile10.uf.tistory.com/image/1530AA174C2AA0DE01C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5075" y="85725"/>
          <a:ext cx="7688500" cy="84010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523875</xdr:colOff>
      <xdr:row>0</xdr:row>
      <xdr:rowOff>85725</xdr:rowOff>
    </xdr:from>
    <xdr:to>
      <xdr:col>19</xdr:col>
      <xdr:colOff>592375</xdr:colOff>
      <xdr:row>43</xdr:row>
      <xdr:rowOff>171450</xdr:rowOff>
    </xdr:to>
    <xdr:pic>
      <xdr:nvPicPr>
        <xdr:cNvPr id="5" name="Picture 1" descr="http://cfile10.uf.tistory.com/image/1530AA174C2AA0DE01C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25075" y="85725"/>
          <a:ext cx="7688500" cy="82581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523875</xdr:colOff>
      <xdr:row>0</xdr:row>
      <xdr:rowOff>85725</xdr:rowOff>
    </xdr:from>
    <xdr:to>
      <xdr:col>19</xdr:col>
      <xdr:colOff>592375</xdr:colOff>
      <xdr:row>45</xdr:row>
      <xdr:rowOff>123825</xdr:rowOff>
    </xdr:to>
    <xdr:pic>
      <xdr:nvPicPr>
        <xdr:cNvPr id="6" name="Picture 1" descr="http://cfile10.uf.tistory.com/image/1530AA174C2AA0DE01C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6975" y="85725"/>
          <a:ext cx="7688500" cy="84010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523875</xdr:colOff>
      <xdr:row>0</xdr:row>
      <xdr:rowOff>85725</xdr:rowOff>
    </xdr:from>
    <xdr:to>
      <xdr:col>19</xdr:col>
      <xdr:colOff>592375</xdr:colOff>
      <xdr:row>46</xdr:row>
      <xdr:rowOff>85725</xdr:rowOff>
    </xdr:to>
    <xdr:pic>
      <xdr:nvPicPr>
        <xdr:cNvPr id="7" name="Picture 1" descr="http://cfile10.uf.tistory.com/image/1530AA174C2AA0DE01C69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86975" y="85725"/>
          <a:ext cx="7688500" cy="851535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44</xdr:row>
      <xdr:rowOff>5714</xdr:rowOff>
    </xdr:from>
    <xdr:to>
      <xdr:col>11</xdr:col>
      <xdr:colOff>15876</xdr:colOff>
      <xdr:row>51</xdr:row>
      <xdr:rowOff>66675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8063864"/>
          <a:ext cx="2244726" cy="13468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431443</xdr:colOff>
      <xdr:row>3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3943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889000</xdr:colOff>
      <xdr:row>35</xdr:row>
      <xdr:rowOff>177800</xdr:rowOff>
    </xdr:from>
    <xdr:to>
      <xdr:col>8</xdr:col>
      <xdr:colOff>314325</xdr:colOff>
      <xdr:row>41</xdr:row>
      <xdr:rowOff>206375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9144000"/>
          <a:ext cx="2587625" cy="1552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38</xdr:row>
      <xdr:rowOff>190500</xdr:rowOff>
    </xdr:from>
    <xdr:to>
      <xdr:col>8</xdr:col>
      <xdr:colOff>1876425</xdr:colOff>
      <xdr:row>44</xdr:row>
      <xdr:rowOff>219075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9918700"/>
          <a:ext cx="2587625" cy="1552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104775</xdr:rowOff>
    </xdr:from>
    <xdr:to>
      <xdr:col>7</xdr:col>
      <xdr:colOff>9525</xdr:colOff>
      <xdr:row>4</xdr:row>
      <xdr:rowOff>114300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790575" y="447675"/>
          <a:ext cx="45529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ctr" rtl="0">
            <a:defRPr sz="1000"/>
          </a:pPr>
          <a:r>
            <a:rPr lang="en-US" altLang="ko-KR" sz="21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PROFORMA   INVOICE</a:t>
          </a:r>
        </a:p>
      </xdr:txBody>
    </xdr:sp>
    <xdr:clientData/>
  </xdr:twoCellAnchor>
  <xdr:twoCellAnchor>
    <xdr:from>
      <xdr:col>0</xdr:col>
      <xdr:colOff>0</xdr:colOff>
      <xdr:row>0</xdr:row>
      <xdr:rowOff>2627</xdr:rowOff>
    </xdr:from>
    <xdr:to>
      <xdr:col>7</xdr:col>
      <xdr:colOff>38100</xdr:colOff>
      <xdr:row>2</xdr:row>
      <xdr:rowOff>26276</xdr:rowOff>
    </xdr:to>
    <xdr:sp macro="" textlink="">
      <xdr:nvSpPr>
        <xdr:cNvPr id="5" name="직사각형 4"/>
        <xdr:cNvSpPr/>
      </xdr:nvSpPr>
      <xdr:spPr>
        <a:xfrm>
          <a:off x="0" y="2627"/>
          <a:ext cx="6534150" cy="366549"/>
        </a:xfrm>
        <a:prstGeom prst="rect">
          <a:avLst/>
        </a:prstGeom>
        <a:solidFill>
          <a:srgbClr val="F9E1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745577</xdr:colOff>
      <xdr:row>0</xdr:row>
      <xdr:rowOff>1</xdr:rowOff>
    </xdr:from>
    <xdr:to>
      <xdr:col>6</xdr:col>
      <xdr:colOff>1573956</xdr:colOff>
      <xdr:row>2</xdr:row>
      <xdr:rowOff>16728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477" y="1"/>
          <a:ext cx="828379" cy="3596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24</xdr:row>
      <xdr:rowOff>133350</xdr:rowOff>
    </xdr:from>
    <xdr:to>
      <xdr:col>5</xdr:col>
      <xdr:colOff>414337</xdr:colOff>
      <xdr:row>25</xdr:row>
      <xdr:rowOff>219075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57337" y="5381625"/>
          <a:ext cx="34194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b" upright="1"/>
        <a:lstStyle/>
        <a:p>
          <a:pPr algn="ctr" rtl="1">
            <a:defRPr sz="1000"/>
          </a:pP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USED VEHICLES </a:t>
          </a:r>
          <a:r>
            <a:rPr lang="en-US" altLang="ko-KR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</a:t>
          </a: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 UNIT</a:t>
          </a:r>
        </a:p>
      </xdr:txBody>
    </xdr:sp>
    <xdr:clientData/>
  </xdr:twoCellAnchor>
  <xdr:twoCellAnchor editAs="oneCell">
    <xdr:from>
      <xdr:col>4</xdr:col>
      <xdr:colOff>819151</xdr:colOff>
      <xdr:row>32</xdr:row>
      <xdr:rowOff>238126</xdr:rowOff>
    </xdr:from>
    <xdr:to>
      <xdr:col>7</xdr:col>
      <xdr:colOff>3176</xdr:colOff>
      <xdr:row>34</xdr:row>
      <xdr:rowOff>742951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6" y="6800851"/>
          <a:ext cx="2127250" cy="1276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2626</xdr:rowOff>
    </xdr:from>
    <xdr:to>
      <xdr:col>8</xdr:col>
      <xdr:colOff>28575</xdr:colOff>
      <xdr:row>2</xdr:row>
      <xdr:rowOff>26275</xdr:rowOff>
    </xdr:to>
    <xdr:sp macro="" textlink="">
      <xdr:nvSpPr>
        <xdr:cNvPr id="5" name="직사각형 4"/>
        <xdr:cNvSpPr/>
      </xdr:nvSpPr>
      <xdr:spPr>
        <a:xfrm>
          <a:off x="0" y="2626"/>
          <a:ext cx="6543675" cy="366549"/>
        </a:xfrm>
        <a:prstGeom prst="rect">
          <a:avLst/>
        </a:prstGeom>
        <a:solidFill>
          <a:srgbClr val="F9E1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202652</xdr:colOff>
      <xdr:row>0</xdr:row>
      <xdr:rowOff>0</xdr:rowOff>
    </xdr:from>
    <xdr:to>
      <xdr:col>8</xdr:col>
      <xdr:colOff>2331</xdr:colOff>
      <xdr:row>2</xdr:row>
      <xdr:rowOff>16727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9052" y="0"/>
          <a:ext cx="828379" cy="35962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114300</xdr:rowOff>
    </xdr:from>
    <xdr:to>
      <xdr:col>7</xdr:col>
      <xdr:colOff>0</xdr:colOff>
      <xdr:row>5</xdr:row>
      <xdr:rowOff>123825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95250" y="628650"/>
          <a:ext cx="63246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ctr" rtl="0">
            <a:defRPr sz="1000"/>
          </a:pPr>
          <a:r>
            <a:rPr lang="en-US" altLang="ko-KR" sz="21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PACKING</a:t>
          </a:r>
          <a:r>
            <a:rPr lang="en-US" altLang="ko-KR" sz="21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LIST</a:t>
          </a:r>
          <a:endParaRPr lang="en-US" altLang="ko-KR" sz="21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24</xdr:row>
      <xdr:rowOff>123825</xdr:rowOff>
    </xdr:from>
    <xdr:to>
      <xdr:col>5</xdr:col>
      <xdr:colOff>495300</xdr:colOff>
      <xdr:row>25</xdr:row>
      <xdr:rowOff>209550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1571625" y="4962525"/>
          <a:ext cx="32956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b" upright="1"/>
        <a:lstStyle/>
        <a:p>
          <a:pPr algn="ctr" rtl="1">
            <a:defRPr sz="1000"/>
          </a:pP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USED VEHICLES </a:t>
          </a:r>
          <a:r>
            <a:rPr lang="en-US" altLang="ko-KR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</a:t>
          </a: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 UNIT</a:t>
          </a:r>
        </a:p>
      </xdr:txBody>
    </xdr:sp>
    <xdr:clientData/>
  </xdr:twoCellAnchor>
  <xdr:twoCellAnchor>
    <xdr:from>
      <xdr:col>1</xdr:col>
      <xdr:colOff>19050</xdr:colOff>
      <xdr:row>3</xdr:row>
      <xdr:rowOff>85725</xdr:rowOff>
    </xdr:from>
    <xdr:to>
      <xdr:col>7</xdr:col>
      <xdr:colOff>0</xdr:colOff>
      <xdr:row>5</xdr:row>
      <xdr:rowOff>95250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81050" y="600075"/>
          <a:ext cx="762952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ctr" rtl="0">
            <a:defRPr sz="1000"/>
          </a:pPr>
          <a:r>
            <a:rPr lang="en-US" altLang="ko-KR" sz="21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COMMERCIAL INVOICE</a:t>
          </a:r>
        </a:p>
      </xdr:txBody>
    </xdr:sp>
    <xdr:clientData/>
  </xdr:twoCellAnchor>
  <xdr:twoCellAnchor editAs="oneCell">
    <xdr:from>
      <xdr:col>4</xdr:col>
      <xdr:colOff>771525</xdr:colOff>
      <xdr:row>36</xdr:row>
      <xdr:rowOff>104775</xdr:rowOff>
    </xdr:from>
    <xdr:to>
      <xdr:col>8</xdr:col>
      <xdr:colOff>25401</xdr:colOff>
      <xdr:row>38</xdr:row>
      <xdr:rowOff>847726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6838950"/>
          <a:ext cx="2301876" cy="138112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2626</xdr:rowOff>
    </xdr:from>
    <xdr:to>
      <xdr:col>8</xdr:col>
      <xdr:colOff>28575</xdr:colOff>
      <xdr:row>2</xdr:row>
      <xdr:rowOff>26275</xdr:rowOff>
    </xdr:to>
    <xdr:sp macro="" textlink="">
      <xdr:nvSpPr>
        <xdr:cNvPr id="6" name="직사각형 5"/>
        <xdr:cNvSpPr/>
      </xdr:nvSpPr>
      <xdr:spPr>
        <a:xfrm>
          <a:off x="0" y="2626"/>
          <a:ext cx="8648700" cy="366549"/>
        </a:xfrm>
        <a:prstGeom prst="rect">
          <a:avLst/>
        </a:prstGeom>
        <a:solidFill>
          <a:srgbClr val="F9E1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78827</xdr:colOff>
      <xdr:row>0</xdr:row>
      <xdr:rowOff>0</xdr:rowOff>
    </xdr:from>
    <xdr:to>
      <xdr:col>8</xdr:col>
      <xdr:colOff>2331</xdr:colOff>
      <xdr:row>2</xdr:row>
      <xdr:rowOff>16727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6652" y="0"/>
          <a:ext cx="828379" cy="3596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43</xdr:row>
      <xdr:rowOff>19050</xdr:rowOff>
    </xdr:from>
    <xdr:to>
      <xdr:col>8</xdr:col>
      <xdr:colOff>387350</xdr:colOff>
      <xdr:row>51</xdr:row>
      <xdr:rowOff>133350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7953375"/>
          <a:ext cx="2587625" cy="1552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621943</xdr:colOff>
      <xdr:row>3</xdr:row>
      <xdr:rowOff>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3943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tel:+822-1599-0392%20FAX:+8270-8282-8266%20CELL:+8210-9649-177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tel:+822-1599-0392%20FAX:+8270-8282-8266%20CELL:+8210-9649-177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66"/>
  <sheetViews>
    <sheetView workbookViewId="0">
      <selection activeCell="B18" sqref="B18"/>
    </sheetView>
  </sheetViews>
  <sheetFormatPr defaultRowHeight="13.5" x14ac:dyDescent="0.15"/>
  <cols>
    <col min="1" max="1" width="36.33203125" bestFit="1" customWidth="1"/>
    <col min="2" max="2" width="11.44140625" bestFit="1" customWidth="1"/>
  </cols>
  <sheetData>
    <row r="1" spans="1:15" ht="14.25" x14ac:dyDescent="0.15">
      <c r="A1" s="222" t="s">
        <v>275</v>
      </c>
      <c r="B1" s="224" t="s">
        <v>274</v>
      </c>
      <c r="C1" s="225"/>
      <c r="D1" s="225"/>
      <c r="E1" s="225"/>
      <c r="F1" s="226"/>
      <c r="G1" s="231" t="s">
        <v>307</v>
      </c>
      <c r="H1" s="231"/>
      <c r="I1" s="231"/>
      <c r="J1" s="231"/>
      <c r="K1" s="231"/>
      <c r="L1" s="231"/>
      <c r="M1" s="231"/>
      <c r="N1" s="231"/>
      <c r="O1" s="231"/>
    </row>
    <row r="2" spans="1:15" x14ac:dyDescent="0.15">
      <c r="A2" s="223" t="s">
        <v>277</v>
      </c>
      <c r="B2" s="223" t="s">
        <v>278</v>
      </c>
      <c r="C2" s="227"/>
      <c r="D2" s="228"/>
      <c r="E2" s="228"/>
      <c r="F2" s="229"/>
    </row>
    <row r="3" spans="1:15" x14ac:dyDescent="0.15">
      <c r="A3" s="105" t="s">
        <v>195</v>
      </c>
      <c r="B3" s="218"/>
      <c r="C3" s="107"/>
      <c r="D3" s="107"/>
      <c r="E3" s="107"/>
      <c r="F3" s="111"/>
      <c r="G3" s="188" t="s">
        <v>300</v>
      </c>
      <c r="H3" s="188" t="s">
        <v>308</v>
      </c>
    </row>
    <row r="4" spans="1:15" x14ac:dyDescent="0.15">
      <c r="A4" s="105" t="s">
        <v>194</v>
      </c>
      <c r="B4" s="219"/>
      <c r="C4" s="107"/>
      <c r="D4" s="107"/>
      <c r="E4" s="107"/>
      <c r="F4" s="111"/>
      <c r="H4" s="188" t="s">
        <v>309</v>
      </c>
    </row>
    <row r="5" spans="1:15" x14ac:dyDescent="0.15">
      <c r="A5" s="112" t="s">
        <v>135</v>
      </c>
      <c r="B5" s="110"/>
      <c r="C5" s="107"/>
      <c r="D5" s="107"/>
      <c r="E5" s="107"/>
      <c r="F5" s="111"/>
      <c r="H5" s="188" t="s">
        <v>310</v>
      </c>
    </row>
    <row r="6" spans="1:15" x14ac:dyDescent="0.15">
      <c r="A6" s="110" t="s">
        <v>136</v>
      </c>
      <c r="B6" s="110"/>
      <c r="C6" s="107"/>
      <c r="D6" s="107"/>
      <c r="E6" s="107"/>
      <c r="F6" s="111"/>
      <c r="G6" s="188" t="s">
        <v>301</v>
      </c>
    </row>
    <row r="7" spans="1:15" x14ac:dyDescent="0.15">
      <c r="A7" s="110" t="s">
        <v>137</v>
      </c>
      <c r="B7" s="110"/>
      <c r="C7" s="107"/>
      <c r="D7" s="107"/>
      <c r="E7" s="107"/>
      <c r="F7" s="111"/>
      <c r="G7" s="188" t="s">
        <v>300</v>
      </c>
    </row>
    <row r="8" spans="1:15" x14ac:dyDescent="0.15">
      <c r="A8" s="110" t="s">
        <v>138</v>
      </c>
      <c r="B8" s="171"/>
      <c r="C8" s="107"/>
      <c r="D8" s="107"/>
      <c r="E8" s="107"/>
      <c r="F8" s="111"/>
      <c r="G8" s="188" t="s">
        <v>300</v>
      </c>
    </row>
    <row r="9" spans="1:15" x14ac:dyDescent="0.15">
      <c r="A9" s="110" t="s">
        <v>139</v>
      </c>
      <c r="B9" s="191"/>
      <c r="C9" s="107"/>
      <c r="D9" s="107"/>
      <c r="E9" s="107"/>
      <c r="F9" s="111"/>
      <c r="G9" s="188" t="s">
        <v>300</v>
      </c>
    </row>
    <row r="10" spans="1:15" x14ac:dyDescent="0.15">
      <c r="A10" s="110" t="s">
        <v>140</v>
      </c>
      <c r="B10" s="219"/>
      <c r="C10" s="124">
        <f>B10*0.001</f>
        <v>0</v>
      </c>
      <c r="D10" s="107"/>
      <c r="E10" s="107"/>
      <c r="F10" s="111"/>
    </row>
    <row r="11" spans="1:15" x14ac:dyDescent="0.15">
      <c r="A11" s="110" t="s">
        <v>141</v>
      </c>
      <c r="B11" s="219"/>
      <c r="C11" s="124">
        <f t="shared" ref="C11:C12" si="0">B11*0.001</f>
        <v>0</v>
      </c>
      <c r="D11" s="107"/>
      <c r="E11" s="107"/>
      <c r="F11" s="111"/>
    </row>
    <row r="12" spans="1:15" x14ac:dyDescent="0.15">
      <c r="A12" s="110" t="s">
        <v>142</v>
      </c>
      <c r="B12" s="219"/>
      <c r="C12" s="124">
        <f t="shared" si="0"/>
        <v>0</v>
      </c>
      <c r="D12" s="107"/>
      <c r="E12" s="107"/>
      <c r="F12" s="111"/>
    </row>
    <row r="13" spans="1:15" x14ac:dyDescent="0.15">
      <c r="A13" s="110" t="s">
        <v>143</v>
      </c>
      <c r="B13" s="219"/>
      <c r="C13" s="121"/>
      <c r="D13" s="121" t="s">
        <v>260</v>
      </c>
      <c r="E13" s="107"/>
      <c r="F13" s="111"/>
      <c r="G13" s="188" t="s">
        <v>302</v>
      </c>
    </row>
    <row r="14" spans="1:15" x14ac:dyDescent="0.15">
      <c r="A14" s="110" t="s">
        <v>144</v>
      </c>
      <c r="B14" s="123">
        <f>C10*C11*C12</f>
        <v>0</v>
      </c>
      <c r="C14" s="107"/>
      <c r="D14" s="126" t="s">
        <v>182</v>
      </c>
      <c r="E14" s="107"/>
      <c r="F14" s="111"/>
    </row>
    <row r="15" spans="1:15" x14ac:dyDescent="0.15">
      <c r="A15" s="110" t="s">
        <v>145</v>
      </c>
      <c r="B15" s="165" t="s">
        <v>200</v>
      </c>
      <c r="C15" s="174" t="s">
        <v>147</v>
      </c>
      <c r="E15" s="107"/>
      <c r="F15" s="111"/>
    </row>
    <row r="16" spans="1:15" x14ac:dyDescent="0.15">
      <c r="A16" s="110"/>
      <c r="B16" s="171" t="s">
        <v>146</v>
      </c>
      <c r="C16" s="189" t="s">
        <v>147</v>
      </c>
      <c r="E16" s="107"/>
      <c r="F16" s="111"/>
    </row>
    <row r="17" spans="1:8" x14ac:dyDescent="0.15">
      <c r="A17" s="110"/>
      <c r="B17" s="171" t="s">
        <v>148</v>
      </c>
      <c r="C17" s="189" t="s">
        <v>147</v>
      </c>
      <c r="D17" s="121"/>
      <c r="E17" s="107"/>
      <c r="F17" s="111"/>
    </row>
    <row r="18" spans="1:8" x14ac:dyDescent="0.15">
      <c r="A18" s="105" t="s">
        <v>206</v>
      </c>
      <c r="B18" s="218"/>
      <c r="C18" s="107"/>
      <c r="D18" s="107"/>
      <c r="E18" s="107"/>
      <c r="F18" s="111"/>
    </row>
    <row r="19" spans="1:8" x14ac:dyDescent="0.15">
      <c r="A19" s="112" t="s">
        <v>149</v>
      </c>
      <c r="B19" s="218" t="s">
        <v>279</v>
      </c>
      <c r="C19" s="192"/>
      <c r="D19" s="192"/>
      <c r="E19" s="107"/>
      <c r="F19" s="111"/>
    </row>
    <row r="20" spans="1:8" x14ac:dyDescent="0.15">
      <c r="A20" s="112" t="s">
        <v>150</v>
      </c>
      <c r="B20" s="218" t="s">
        <v>280</v>
      </c>
      <c r="C20" s="192"/>
      <c r="D20" s="192"/>
      <c r="E20" s="189"/>
      <c r="F20" s="190"/>
    </row>
    <row r="21" spans="1:8" x14ac:dyDescent="0.15">
      <c r="A21" s="112" t="s">
        <v>151</v>
      </c>
      <c r="B21" s="218" t="s">
        <v>281</v>
      </c>
      <c r="C21" s="192"/>
      <c r="D21" s="192"/>
      <c r="E21" s="189"/>
      <c r="F21" s="190"/>
    </row>
    <row r="22" spans="1:8" x14ac:dyDescent="0.15">
      <c r="A22" s="112" t="s">
        <v>152</v>
      </c>
      <c r="B22" s="218" t="s">
        <v>282</v>
      </c>
      <c r="C22" s="192"/>
      <c r="D22" s="192"/>
      <c r="E22" s="189"/>
      <c r="F22" s="190"/>
      <c r="G22" s="162" t="s">
        <v>263</v>
      </c>
    </row>
    <row r="23" spans="1:8" x14ac:dyDescent="0.15">
      <c r="A23" s="110" t="s">
        <v>153</v>
      </c>
      <c r="B23" s="194" t="s">
        <v>285</v>
      </c>
      <c r="C23" s="107"/>
      <c r="D23" s="107"/>
      <c r="E23" s="107"/>
      <c r="F23" s="111"/>
    </row>
    <row r="24" spans="1:8" ht="15" x14ac:dyDescent="0.2">
      <c r="A24" s="112" t="s">
        <v>154</v>
      </c>
      <c r="B24" s="219" t="s">
        <v>155</v>
      </c>
      <c r="C24" s="221" t="s">
        <v>447</v>
      </c>
      <c r="D24" s="107"/>
      <c r="E24" s="107"/>
      <c r="F24" s="111"/>
      <c r="H24" s="125"/>
    </row>
    <row r="25" spans="1:8" x14ac:dyDescent="0.15">
      <c r="A25" s="112" t="s">
        <v>156</v>
      </c>
      <c r="B25" s="218" t="s">
        <v>279</v>
      </c>
      <c r="C25" s="220"/>
      <c r="D25" s="107"/>
      <c r="E25" s="107"/>
      <c r="F25" s="111"/>
    </row>
    <row r="26" spans="1:8" x14ac:dyDescent="0.15">
      <c r="A26" s="133" t="s">
        <v>192</v>
      </c>
      <c r="B26" s="218" t="s">
        <v>278</v>
      </c>
      <c r="C26" s="221" t="s">
        <v>276</v>
      </c>
      <c r="E26" s="107"/>
      <c r="F26" s="111"/>
      <c r="G26" s="162" t="s">
        <v>191</v>
      </c>
    </row>
    <row r="27" spans="1:8" x14ac:dyDescent="0.15">
      <c r="A27" s="133" t="s">
        <v>193</v>
      </c>
      <c r="B27" s="218" t="s">
        <v>283</v>
      </c>
      <c r="C27" s="221" t="s">
        <v>284</v>
      </c>
      <c r="D27" s="107"/>
      <c r="E27" s="107"/>
      <c r="F27" s="111"/>
    </row>
    <row r="28" spans="1:8" x14ac:dyDescent="0.15">
      <c r="A28" s="112" t="s">
        <v>157</v>
      </c>
      <c r="B28" s="171"/>
      <c r="C28" s="107"/>
      <c r="D28" s="107"/>
      <c r="E28" s="107"/>
      <c r="F28" s="111"/>
    </row>
    <row r="29" spans="1:8" s="188" customFormat="1" x14ac:dyDescent="0.15">
      <c r="A29" s="133" t="s">
        <v>262</v>
      </c>
      <c r="B29" s="191"/>
      <c r="C29" s="121"/>
      <c r="D29" s="189"/>
      <c r="E29" s="189"/>
      <c r="F29" s="190"/>
    </row>
    <row r="30" spans="1:8" x14ac:dyDescent="0.15">
      <c r="A30" s="113" t="s">
        <v>158</v>
      </c>
      <c r="B30" s="128" t="s">
        <v>190</v>
      </c>
      <c r="C30" s="108"/>
      <c r="D30" s="108"/>
      <c r="E30" s="108"/>
      <c r="F30" s="109"/>
    </row>
    <row r="31" spans="1:8" x14ac:dyDescent="0.15">
      <c r="A31" s="110" t="s">
        <v>159</v>
      </c>
      <c r="B31" s="110"/>
      <c r="C31" s="107"/>
      <c r="D31" s="107"/>
      <c r="E31" s="107"/>
      <c r="F31" s="111"/>
    </row>
    <row r="32" spans="1:8" x14ac:dyDescent="0.15">
      <c r="A32" s="110" t="s">
        <v>160</v>
      </c>
      <c r="B32" s="110"/>
      <c r="C32" s="107"/>
      <c r="D32" s="107"/>
      <c r="E32" s="107"/>
      <c r="F32" s="111"/>
    </row>
    <row r="33" spans="1:7" x14ac:dyDescent="0.15">
      <c r="A33" s="110" t="s">
        <v>161</v>
      </c>
      <c r="B33" s="110"/>
      <c r="C33" s="107"/>
      <c r="D33" s="107"/>
      <c r="E33" s="107"/>
      <c r="F33" s="111"/>
    </row>
    <row r="34" spans="1:7" x14ac:dyDescent="0.15">
      <c r="A34" s="110" t="s">
        <v>162</v>
      </c>
      <c r="B34" s="110"/>
      <c r="C34" s="107"/>
      <c r="D34" s="107"/>
      <c r="E34" s="107"/>
      <c r="F34" s="111"/>
    </row>
    <row r="35" spans="1:7" x14ac:dyDescent="0.15">
      <c r="A35" s="110" t="s">
        <v>163</v>
      </c>
      <c r="B35" s="110"/>
      <c r="C35" s="107"/>
      <c r="D35" s="107"/>
      <c r="E35" s="107"/>
      <c r="F35" s="111"/>
    </row>
    <row r="36" spans="1:7" x14ac:dyDescent="0.15">
      <c r="A36" s="168" t="s">
        <v>164</v>
      </c>
      <c r="B36" s="168"/>
      <c r="C36" s="169"/>
      <c r="D36" s="169"/>
      <c r="E36" s="169"/>
      <c r="F36" s="170"/>
    </row>
    <row r="37" spans="1:7" x14ac:dyDescent="0.15">
      <c r="A37" s="171" t="s">
        <v>165</v>
      </c>
      <c r="B37" s="171"/>
      <c r="C37" s="166"/>
      <c r="D37" s="166"/>
      <c r="E37" s="166"/>
      <c r="F37" s="172"/>
    </row>
    <row r="38" spans="1:7" x14ac:dyDescent="0.15">
      <c r="A38" s="105" t="s">
        <v>259</v>
      </c>
      <c r="B38" s="171"/>
      <c r="C38" s="166"/>
      <c r="D38" s="166"/>
      <c r="E38" s="166"/>
      <c r="F38" s="172"/>
    </row>
    <row r="39" spans="1:7" x14ac:dyDescent="0.15">
      <c r="A39" s="105" t="s">
        <v>203</v>
      </c>
      <c r="B39" s="171"/>
      <c r="C39" s="166"/>
      <c r="D39" s="166"/>
      <c r="E39" s="166"/>
      <c r="F39" s="172"/>
    </row>
    <row r="40" spans="1:7" x14ac:dyDescent="0.15">
      <c r="A40" s="105" t="s">
        <v>258</v>
      </c>
      <c r="B40" s="171"/>
      <c r="C40" s="166"/>
      <c r="D40" s="166"/>
      <c r="E40" s="166"/>
      <c r="F40" s="172"/>
    </row>
    <row r="41" spans="1:7" x14ac:dyDescent="0.15">
      <c r="A41" s="171" t="s">
        <v>197</v>
      </c>
      <c r="B41" s="171"/>
      <c r="C41" s="166"/>
      <c r="D41" s="166"/>
      <c r="E41" s="166"/>
      <c r="F41" s="172"/>
    </row>
    <row r="42" spans="1:7" x14ac:dyDescent="0.15">
      <c r="A42" s="164" t="s">
        <v>196</v>
      </c>
      <c r="B42" s="171"/>
      <c r="C42" s="166"/>
      <c r="D42" s="166"/>
      <c r="E42" s="166"/>
      <c r="F42" s="172"/>
    </row>
    <row r="43" spans="1:7" x14ac:dyDescent="0.15">
      <c r="A43" s="171" t="s">
        <v>166</v>
      </c>
      <c r="B43" s="171"/>
      <c r="C43" s="166"/>
      <c r="D43" s="166"/>
      <c r="E43" s="166"/>
      <c r="F43" s="172"/>
    </row>
    <row r="44" spans="1:7" x14ac:dyDescent="0.15">
      <c r="A44" s="171" t="s">
        <v>198</v>
      </c>
      <c r="B44" s="171" t="s">
        <v>199</v>
      </c>
      <c r="C44" s="166"/>
      <c r="D44" s="166"/>
      <c r="E44" s="166"/>
      <c r="F44" s="172"/>
    </row>
    <row r="45" spans="1:7" x14ac:dyDescent="0.15">
      <c r="A45" s="171" t="s">
        <v>167</v>
      </c>
      <c r="B45" s="171"/>
      <c r="C45" s="166"/>
      <c r="D45" s="166"/>
      <c r="E45" s="166"/>
      <c r="F45" s="172"/>
    </row>
    <row r="46" spans="1:7" s="188" customFormat="1" x14ac:dyDescent="0.15">
      <c r="A46" s="191" t="s">
        <v>266</v>
      </c>
      <c r="B46" s="191" t="s">
        <v>267</v>
      </c>
      <c r="C46" s="189"/>
      <c r="D46" s="189"/>
      <c r="E46" s="189"/>
      <c r="F46" s="190"/>
    </row>
    <row r="47" spans="1:7" s="188" customFormat="1" x14ac:dyDescent="0.15">
      <c r="A47" s="191" t="s">
        <v>269</v>
      </c>
      <c r="B47" s="191"/>
      <c r="C47" s="189"/>
      <c r="D47" s="189"/>
      <c r="E47" s="189"/>
      <c r="F47" s="190"/>
    </row>
    <row r="48" spans="1:7" x14ac:dyDescent="0.15">
      <c r="A48" s="171" t="s">
        <v>168</v>
      </c>
      <c r="B48" s="165" t="s">
        <v>200</v>
      </c>
      <c r="C48" s="174" t="s">
        <v>147</v>
      </c>
      <c r="D48" s="121"/>
      <c r="E48" s="167"/>
      <c r="F48" s="190"/>
      <c r="G48" s="167" t="s">
        <v>265</v>
      </c>
    </row>
    <row r="49" spans="1:6" x14ac:dyDescent="0.15">
      <c r="A49" s="171" t="s">
        <v>169</v>
      </c>
      <c r="B49" s="171" t="s">
        <v>146</v>
      </c>
      <c r="C49" s="166" t="s">
        <v>147</v>
      </c>
      <c r="D49" s="166"/>
      <c r="E49" s="166"/>
      <c r="F49" s="172"/>
    </row>
    <row r="50" spans="1:6" x14ac:dyDescent="0.15">
      <c r="A50" s="171"/>
      <c r="B50" s="171" t="s">
        <v>148</v>
      </c>
      <c r="C50" s="166" t="s">
        <v>147</v>
      </c>
      <c r="D50" s="166"/>
      <c r="E50" s="166"/>
      <c r="F50" s="172"/>
    </row>
    <row r="51" spans="1:6" s="188" customFormat="1" x14ac:dyDescent="0.15">
      <c r="A51" s="121" t="s">
        <v>264</v>
      </c>
      <c r="B51" s="171"/>
      <c r="C51" s="189"/>
      <c r="D51" s="189"/>
      <c r="E51" s="189"/>
      <c r="F51" s="190"/>
    </row>
    <row r="52" spans="1:6" s="188" customFormat="1" x14ac:dyDescent="0.15">
      <c r="A52" s="126" t="s">
        <v>272</v>
      </c>
      <c r="B52" s="171"/>
      <c r="C52" s="189"/>
      <c r="D52" s="189"/>
      <c r="E52" s="189"/>
      <c r="F52" s="190"/>
    </row>
    <row r="53" spans="1:6" s="188" customFormat="1" x14ac:dyDescent="0.15">
      <c r="A53" s="126" t="s">
        <v>273</v>
      </c>
      <c r="B53" s="171"/>
      <c r="C53" s="189"/>
      <c r="D53" s="189"/>
      <c r="E53" s="189"/>
      <c r="F53" s="190"/>
    </row>
    <row r="54" spans="1:6" s="188" customFormat="1" x14ac:dyDescent="0.15">
      <c r="A54" s="126" t="s">
        <v>270</v>
      </c>
      <c r="B54" s="171"/>
      <c r="C54" s="189"/>
      <c r="D54" s="189"/>
      <c r="E54" s="189"/>
      <c r="F54" s="190"/>
    </row>
    <row r="55" spans="1:6" s="188" customFormat="1" x14ac:dyDescent="0.15">
      <c r="A55" s="126" t="s">
        <v>271</v>
      </c>
      <c r="B55" s="171"/>
      <c r="C55" s="189"/>
      <c r="D55" s="189"/>
      <c r="E55" s="189"/>
      <c r="F55" s="190"/>
    </row>
    <row r="56" spans="1:6" x14ac:dyDescent="0.15">
      <c r="A56" s="171" t="s">
        <v>170</v>
      </c>
      <c r="B56" s="171"/>
      <c r="C56" s="166"/>
      <c r="D56" s="166"/>
      <c r="E56" s="166"/>
      <c r="F56" s="172"/>
    </row>
    <row r="57" spans="1:6" x14ac:dyDescent="0.15">
      <c r="A57" s="173" t="s">
        <v>171</v>
      </c>
      <c r="B57" s="168"/>
      <c r="C57" s="169"/>
      <c r="D57" s="169"/>
      <c r="E57" s="169"/>
      <c r="F57" s="170"/>
    </row>
    <row r="58" spans="1:6" x14ac:dyDescent="0.15">
      <c r="A58" s="127" t="s">
        <v>255</v>
      </c>
      <c r="B58" s="105" t="s">
        <v>256</v>
      </c>
      <c r="C58" s="166"/>
      <c r="D58" s="166"/>
      <c r="E58" s="166"/>
      <c r="F58" s="172"/>
    </row>
    <row r="59" spans="1:6" x14ac:dyDescent="0.15">
      <c r="A59" s="171" t="s">
        <v>172</v>
      </c>
      <c r="B59" s="171"/>
      <c r="C59" s="166"/>
      <c r="D59" s="166"/>
      <c r="E59" s="166"/>
      <c r="F59" s="172"/>
    </row>
    <row r="60" spans="1:6" x14ac:dyDescent="0.15">
      <c r="A60" s="171" t="s">
        <v>173</v>
      </c>
      <c r="B60" s="171" t="s">
        <v>174</v>
      </c>
      <c r="C60" s="166"/>
      <c r="D60" s="166"/>
      <c r="E60" s="166"/>
      <c r="F60" s="172"/>
    </row>
    <row r="61" spans="1:6" x14ac:dyDescent="0.15">
      <c r="A61" s="171"/>
      <c r="B61" s="105" t="s">
        <v>257</v>
      </c>
      <c r="C61" s="166"/>
      <c r="D61" s="166"/>
      <c r="E61" s="166"/>
      <c r="F61" s="172"/>
    </row>
    <row r="62" spans="1:6" ht="11.25" customHeight="1" x14ac:dyDescent="0.15">
      <c r="A62" s="171"/>
      <c r="B62" s="171" t="s">
        <v>175</v>
      </c>
      <c r="C62" s="166"/>
      <c r="D62" s="166"/>
      <c r="E62" s="166"/>
      <c r="F62" s="172"/>
    </row>
    <row r="63" spans="1:6" ht="16.5" customHeight="1" x14ac:dyDescent="0.15">
      <c r="A63" s="171"/>
      <c r="B63" s="191" t="s">
        <v>261</v>
      </c>
      <c r="C63" s="166"/>
      <c r="D63" s="166"/>
      <c r="E63" s="166"/>
      <c r="F63" s="172"/>
    </row>
    <row r="64" spans="1:6" x14ac:dyDescent="0.15">
      <c r="A64" s="171" t="s">
        <v>201</v>
      </c>
      <c r="B64" s="171"/>
      <c r="C64" s="166"/>
      <c r="D64" s="166"/>
      <c r="E64" s="166"/>
      <c r="F64" s="172"/>
    </row>
    <row r="65" spans="1:6" x14ac:dyDescent="0.15">
      <c r="A65" s="171" t="s">
        <v>202</v>
      </c>
      <c r="B65" s="171"/>
      <c r="C65" s="166"/>
      <c r="D65" s="166"/>
      <c r="E65" s="166"/>
      <c r="F65" s="172"/>
    </row>
    <row r="66" spans="1:6" x14ac:dyDescent="0.15">
      <c r="A66" s="168" t="s">
        <v>176</v>
      </c>
      <c r="B66" s="168" t="s">
        <v>177</v>
      </c>
      <c r="C66" s="169"/>
      <c r="D66" s="169"/>
      <c r="E66" s="169"/>
      <c r="F66" s="17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5"/>
  <sheetViews>
    <sheetView workbookViewId="0">
      <selection activeCell="J6" sqref="J6"/>
    </sheetView>
  </sheetViews>
  <sheetFormatPr defaultRowHeight="13.5" x14ac:dyDescent="0.15"/>
  <cols>
    <col min="1" max="1" width="1.109375" customWidth="1"/>
    <col min="2" max="2" width="14.33203125" customWidth="1"/>
    <col min="3" max="3" width="12.109375" customWidth="1"/>
    <col min="4" max="4" width="10.109375" customWidth="1"/>
    <col min="5" max="5" width="13.33203125" customWidth="1"/>
    <col min="6" max="6" width="11.6640625" customWidth="1"/>
    <col min="7" max="7" width="9.5546875" customWidth="1"/>
    <col min="8" max="8" width="1" customWidth="1"/>
  </cols>
  <sheetData>
    <row r="1" spans="1:10" x14ac:dyDescent="0.15">
      <c r="A1" s="309"/>
      <c r="B1" s="309"/>
      <c r="C1" s="309"/>
      <c r="D1" s="309"/>
      <c r="E1" s="309"/>
      <c r="F1" s="309"/>
      <c r="G1" s="309"/>
      <c r="H1" s="309"/>
    </row>
    <row r="2" spans="1:10" x14ac:dyDescent="0.15">
      <c r="A2" s="309"/>
      <c r="B2" s="309"/>
      <c r="C2" s="309"/>
      <c r="D2" s="309"/>
      <c r="E2" s="309"/>
      <c r="F2" s="309"/>
      <c r="G2" s="309"/>
      <c r="H2" s="309"/>
    </row>
    <row r="3" spans="1:10" x14ac:dyDescent="0.15">
      <c r="A3" s="309"/>
      <c r="B3" s="309"/>
      <c r="C3" s="309"/>
      <c r="D3" s="309"/>
      <c r="E3" s="309"/>
      <c r="F3" s="309"/>
      <c r="G3" s="309"/>
      <c r="H3" s="309"/>
    </row>
    <row r="4" spans="1:10" ht="7.5" customHeight="1" x14ac:dyDescent="0.15">
      <c r="A4" s="309"/>
      <c r="B4" s="309"/>
      <c r="C4" s="309"/>
      <c r="D4" s="309"/>
      <c r="E4" s="309"/>
      <c r="F4" s="309"/>
      <c r="G4" s="309"/>
      <c r="H4" s="309"/>
    </row>
    <row r="5" spans="1:10" x14ac:dyDescent="0.15">
      <c r="A5" s="309"/>
      <c r="B5" s="309"/>
      <c r="C5" s="309"/>
      <c r="D5" s="309"/>
      <c r="E5" s="309"/>
      <c r="F5" s="309"/>
      <c r="G5" s="422"/>
      <c r="H5" s="423"/>
    </row>
    <row r="6" spans="1:10" x14ac:dyDescent="0.15">
      <c r="A6" s="309"/>
      <c r="B6" s="309"/>
      <c r="C6" s="309"/>
      <c r="D6" s="309"/>
      <c r="E6" s="309"/>
      <c r="F6" s="309"/>
      <c r="G6" s="309"/>
      <c r="H6" s="309"/>
      <c r="J6" s="354" t="s">
        <v>461</v>
      </c>
    </row>
    <row r="7" spans="1:10" x14ac:dyDescent="0.15">
      <c r="A7" s="283"/>
      <c r="B7" s="421" t="s">
        <v>397</v>
      </c>
      <c r="C7" s="421"/>
      <c r="D7" s="421"/>
      <c r="E7" s="421" t="s">
        <v>398</v>
      </c>
      <c r="F7" s="421"/>
      <c r="G7" s="421"/>
      <c r="H7" s="283"/>
    </row>
    <row r="8" spans="1:10" x14ac:dyDescent="0.15">
      <c r="A8" s="302"/>
      <c r="B8" s="424" t="s">
        <v>362</v>
      </c>
      <c r="C8" s="425"/>
      <c r="D8" s="426"/>
      <c r="E8" s="562" t="str">
        <f>입력기_수정!A1</f>
        <v>JM008-177</v>
      </c>
      <c r="F8" s="563" t="str">
        <f>"/ "&amp;입력기_수정!B1</f>
        <v>/ AUG. 06, 2013</v>
      </c>
      <c r="G8" s="564"/>
      <c r="H8" s="302"/>
    </row>
    <row r="9" spans="1:10" x14ac:dyDescent="0.15">
      <c r="A9" s="302"/>
      <c r="B9" s="424" t="s">
        <v>368</v>
      </c>
      <c r="C9" s="425"/>
      <c r="D9" s="426"/>
      <c r="E9" s="428" t="s">
        <v>399</v>
      </c>
      <c r="F9" s="429"/>
      <c r="G9" s="430"/>
      <c r="H9" s="302"/>
    </row>
    <row r="10" spans="1:10" x14ac:dyDescent="0.15">
      <c r="A10" s="302"/>
      <c r="B10" s="427"/>
      <c r="C10" s="425"/>
      <c r="D10" s="426"/>
      <c r="E10" s="431" t="s">
        <v>400</v>
      </c>
      <c r="F10" s="432"/>
      <c r="G10" s="433"/>
      <c r="H10" s="302"/>
    </row>
    <row r="11" spans="1:10" ht="23.25" customHeight="1" x14ac:dyDescent="0.15">
      <c r="A11" s="302"/>
      <c r="B11" s="313" t="s">
        <v>429</v>
      </c>
      <c r="C11" s="285" t="s">
        <v>428</v>
      </c>
      <c r="D11" s="286" t="s">
        <v>451</v>
      </c>
      <c r="E11" s="431"/>
      <c r="F11" s="432"/>
      <c r="G11" s="433"/>
      <c r="H11" s="302"/>
    </row>
    <row r="12" spans="1:10" ht="21.75" customHeight="1" x14ac:dyDescent="0.15">
      <c r="A12" s="283"/>
      <c r="B12" s="298" t="s">
        <v>401</v>
      </c>
      <c r="C12" s="311" t="s">
        <v>402</v>
      </c>
      <c r="D12" s="286"/>
      <c r="E12" s="295"/>
      <c r="F12" s="296"/>
      <c r="G12" s="297"/>
      <c r="H12" s="283"/>
    </row>
    <row r="13" spans="1:10" x14ac:dyDescent="0.15">
      <c r="A13" s="283"/>
      <c r="B13" s="421" t="s">
        <v>403</v>
      </c>
      <c r="C13" s="421"/>
      <c r="D13" s="421"/>
      <c r="E13" s="421" t="s">
        <v>404</v>
      </c>
      <c r="F13" s="421"/>
      <c r="G13" s="421"/>
      <c r="H13" s="283"/>
    </row>
    <row r="14" spans="1:10" x14ac:dyDescent="0.15">
      <c r="A14" s="283"/>
      <c r="B14" s="427" t="str">
        <f>PACKING_수정!B14</f>
        <v>MT-SERVICE LTD</v>
      </c>
      <c r="C14" s="425"/>
      <c r="D14" s="426"/>
      <c r="E14" s="434"/>
      <c r="F14" s="435"/>
      <c r="G14" s="436"/>
      <c r="H14" s="283"/>
    </row>
    <row r="15" spans="1:10" ht="24" customHeight="1" x14ac:dyDescent="0.15">
      <c r="A15" s="283"/>
      <c r="B15" s="424" t="str">
        <f>PACKING_수정!B15</f>
        <v>2, Dastana Street, city of Bishkek, Kyrgyz Republic</v>
      </c>
      <c r="C15" s="425"/>
      <c r="D15" s="426"/>
      <c r="E15" s="437"/>
      <c r="F15" s="435"/>
      <c r="G15" s="436"/>
      <c r="H15" s="283"/>
    </row>
    <row r="16" spans="1:10" ht="16.5" customHeight="1" x14ac:dyDescent="0.15">
      <c r="A16" s="283"/>
      <c r="B16" s="558" t="str">
        <f>PACKING_수정!B16</f>
        <v>TEL :  +996(555) 97 71 17</v>
      </c>
      <c r="C16" s="559"/>
      <c r="D16" s="323"/>
      <c r="E16" s="438"/>
      <c r="F16" s="439"/>
      <c r="G16" s="440"/>
      <c r="H16" s="283"/>
    </row>
    <row r="17" spans="1:8" x14ac:dyDescent="0.15">
      <c r="A17" s="283"/>
      <c r="B17" s="421" t="s">
        <v>405</v>
      </c>
      <c r="C17" s="421"/>
      <c r="D17" s="421"/>
      <c r="E17" s="421" t="s">
        <v>406</v>
      </c>
      <c r="F17" s="421"/>
      <c r="G17" s="421"/>
      <c r="H17" s="283"/>
    </row>
    <row r="18" spans="1:8" ht="30" customHeight="1" x14ac:dyDescent="0.15">
      <c r="A18" s="283"/>
      <c r="B18" s="445">
        <f>입력기_수정!B20</f>
        <v>0</v>
      </c>
      <c r="C18" s="446"/>
      <c r="D18" s="447"/>
      <c r="E18" s="482"/>
      <c r="F18" s="483"/>
      <c r="G18" s="484"/>
      <c r="H18" s="283"/>
    </row>
    <row r="19" spans="1:8" ht="13.5" customHeight="1" x14ac:dyDescent="0.15">
      <c r="A19" s="283"/>
      <c r="B19" s="299" t="s">
        <v>407</v>
      </c>
      <c r="C19" s="428" t="s">
        <v>408</v>
      </c>
      <c r="D19" s="430"/>
      <c r="E19" s="428" t="s">
        <v>409</v>
      </c>
      <c r="F19" s="429"/>
      <c r="G19" s="430"/>
      <c r="H19" s="283"/>
    </row>
    <row r="20" spans="1:8" x14ac:dyDescent="0.15">
      <c r="A20" s="283"/>
      <c r="B20" s="312" t="s">
        <v>410</v>
      </c>
      <c r="C20" s="560" t="str">
        <f>입력기_수정!B19&amp;" PORT"</f>
        <v>INCHEON PORT</v>
      </c>
      <c r="D20" s="561"/>
      <c r="E20" s="485" t="s">
        <v>411</v>
      </c>
      <c r="F20" s="486"/>
      <c r="G20" s="487"/>
      <c r="H20" s="283"/>
    </row>
    <row r="21" spans="1:8" x14ac:dyDescent="0.15">
      <c r="A21" s="283"/>
      <c r="B21" s="300" t="s">
        <v>412</v>
      </c>
      <c r="C21" s="456"/>
      <c r="D21" s="457"/>
      <c r="E21" s="485"/>
      <c r="F21" s="486"/>
      <c r="G21" s="487"/>
      <c r="H21" s="283"/>
    </row>
    <row r="22" spans="1:8" x14ac:dyDescent="0.15">
      <c r="A22" s="283"/>
      <c r="B22" s="455" t="str">
        <f>입력기_수정!B2</f>
        <v>KYRGYZ REPUBLIC</v>
      </c>
      <c r="C22" s="446"/>
      <c r="D22" s="447"/>
      <c r="E22" s="488"/>
      <c r="F22" s="489"/>
      <c r="G22" s="490"/>
      <c r="H22" s="283"/>
    </row>
    <row r="23" spans="1:8" x14ac:dyDescent="0.15">
      <c r="A23" s="283"/>
      <c r="B23" s="283"/>
      <c r="C23" s="283"/>
      <c r="D23" s="283"/>
      <c r="E23" s="310"/>
      <c r="F23" s="283"/>
      <c r="G23" s="283"/>
      <c r="H23" s="283"/>
    </row>
    <row r="24" spans="1:8" ht="28.5" customHeight="1" x14ac:dyDescent="0.15">
      <c r="A24" s="302"/>
      <c r="B24" s="306" t="s">
        <v>413</v>
      </c>
      <c r="C24" s="307" t="s">
        <v>414</v>
      </c>
      <c r="D24" s="307" t="s">
        <v>415</v>
      </c>
      <c r="E24" s="307" t="s">
        <v>416</v>
      </c>
      <c r="F24" s="307" t="s">
        <v>417</v>
      </c>
      <c r="G24" s="308" t="s">
        <v>418</v>
      </c>
      <c r="H24" s="302"/>
    </row>
    <row r="25" spans="1:8" ht="14.25" customHeight="1" x14ac:dyDescent="0.15">
      <c r="A25" s="282"/>
      <c r="B25" s="551"/>
      <c r="C25" s="552"/>
      <c r="D25" s="552"/>
      <c r="E25" s="552"/>
      <c r="F25" s="552"/>
      <c r="G25" s="553"/>
      <c r="H25" s="282"/>
    </row>
    <row r="26" spans="1:8" ht="18" customHeight="1" x14ac:dyDescent="0.15">
      <c r="A26" s="282"/>
      <c r="B26" s="287"/>
      <c r="C26" s="284"/>
      <c r="D26" s="284"/>
      <c r="E26" s="284"/>
      <c r="F26" s="284"/>
      <c r="G26" s="288"/>
      <c r="H26" s="282"/>
    </row>
    <row r="27" spans="1:8" ht="3" customHeight="1" x14ac:dyDescent="0.2">
      <c r="A27" s="283"/>
      <c r="B27" s="289"/>
      <c r="C27" s="292"/>
      <c r="D27" s="290"/>
      <c r="E27" s="290"/>
      <c r="F27" s="290"/>
      <c r="G27" s="291"/>
      <c r="H27" s="283"/>
    </row>
    <row r="28" spans="1:8" x14ac:dyDescent="0.15">
      <c r="A28" s="283"/>
      <c r="B28" s="301" t="s">
        <v>382</v>
      </c>
      <c r="C28" s="444" t="s">
        <v>383</v>
      </c>
      <c r="D28" s="444"/>
      <c r="E28" s="301" t="s">
        <v>287</v>
      </c>
      <c r="F28" s="444" t="s">
        <v>419</v>
      </c>
      <c r="G28" s="444"/>
      <c r="H28" s="283"/>
    </row>
    <row r="29" spans="1:8" x14ac:dyDescent="0.15">
      <c r="A29" s="282"/>
      <c r="B29" s="458" t="s">
        <v>420</v>
      </c>
      <c r="C29" s="460" t="s">
        <v>421</v>
      </c>
      <c r="D29" s="461"/>
      <c r="E29" s="462">
        <v>1</v>
      </c>
      <c r="F29" s="464" t="s">
        <v>147</v>
      </c>
      <c r="G29" s="465"/>
      <c r="H29" s="282"/>
    </row>
    <row r="30" spans="1:8" x14ac:dyDescent="0.15">
      <c r="A30" s="282"/>
      <c r="B30" s="459"/>
      <c r="C30" s="468" t="s">
        <v>390</v>
      </c>
      <c r="D30" s="469"/>
      <c r="E30" s="463"/>
      <c r="F30" s="466"/>
      <c r="G30" s="467"/>
      <c r="H30" s="282"/>
    </row>
    <row r="31" spans="1:8" x14ac:dyDescent="0.15">
      <c r="A31" s="283"/>
      <c r="B31" s="470" t="s">
        <v>422</v>
      </c>
      <c r="C31" s="472" t="s">
        <v>423</v>
      </c>
      <c r="D31" s="473"/>
      <c r="E31" s="474"/>
      <c r="F31" s="474"/>
      <c r="G31" s="475"/>
      <c r="H31" s="283"/>
    </row>
    <row r="32" spans="1:8" ht="7.5" customHeight="1" x14ac:dyDescent="0.15">
      <c r="A32" s="283"/>
      <c r="B32" s="471"/>
      <c r="C32" s="476"/>
      <c r="D32" s="477"/>
      <c r="E32" s="477"/>
      <c r="F32" s="477"/>
      <c r="G32" s="478"/>
      <c r="H32" s="283"/>
    </row>
    <row r="33" spans="1:8" x14ac:dyDescent="0.15">
      <c r="A33" s="283"/>
      <c r="B33" s="470" t="s">
        <v>424</v>
      </c>
      <c r="C33" s="472" t="s">
        <v>423</v>
      </c>
      <c r="D33" s="473"/>
      <c r="E33" s="474"/>
      <c r="F33" s="474"/>
      <c r="G33" s="475"/>
      <c r="H33" s="283"/>
    </row>
    <row r="34" spans="1:8" ht="6" customHeight="1" x14ac:dyDescent="0.15">
      <c r="A34" s="283"/>
      <c r="B34" s="471"/>
      <c r="C34" s="476"/>
      <c r="D34" s="477"/>
      <c r="E34" s="477"/>
      <c r="F34" s="477"/>
      <c r="G34" s="478"/>
      <c r="H34" s="283"/>
    </row>
    <row r="35" spans="1:8" ht="30" customHeight="1" x14ac:dyDescent="0.15">
      <c r="A35" s="283"/>
      <c r="B35" s="293" t="s">
        <v>392</v>
      </c>
      <c r="C35" s="479" t="s">
        <v>425</v>
      </c>
      <c r="D35" s="480"/>
      <c r="E35" s="480"/>
      <c r="F35" s="480"/>
      <c r="G35" s="481"/>
      <c r="H35" s="283"/>
    </row>
    <row r="36" spans="1:8" ht="3" customHeight="1" x14ac:dyDescent="0.15">
      <c r="A36" s="282"/>
      <c r="B36" s="294"/>
      <c r="C36" s="294"/>
      <c r="D36" s="294"/>
      <c r="E36" s="294"/>
      <c r="F36" s="294"/>
      <c r="G36" s="294"/>
      <c r="H36" s="282"/>
    </row>
    <row r="37" spans="1:8" ht="36.75" customHeight="1" x14ac:dyDescent="0.15">
      <c r="A37" s="282"/>
      <c r="B37" s="284"/>
      <c r="C37" s="284"/>
      <c r="D37" s="284"/>
      <c r="E37" s="284"/>
      <c r="F37" s="284"/>
      <c r="G37" s="284"/>
      <c r="H37" s="282"/>
    </row>
    <row r="38" spans="1:8" x14ac:dyDescent="0.15">
      <c r="A38" s="281"/>
      <c r="B38" s="281"/>
      <c r="C38" s="281"/>
      <c r="D38" s="281"/>
      <c r="E38" s="441" t="s">
        <v>426</v>
      </c>
      <c r="F38" s="441"/>
      <c r="G38" s="441"/>
      <c r="H38" s="281"/>
    </row>
    <row r="39" spans="1:8" ht="69" customHeight="1" x14ac:dyDescent="0.15">
      <c r="A39" s="280"/>
      <c r="B39" s="280"/>
      <c r="C39" s="280" t="s">
        <v>427</v>
      </c>
      <c r="D39" s="280"/>
      <c r="E39" s="280"/>
      <c r="F39" s="280"/>
      <c r="G39" s="280"/>
      <c r="H39" s="280"/>
    </row>
    <row r="40" spans="1:8" ht="15.75" x14ac:dyDescent="0.25">
      <c r="A40" s="280"/>
      <c r="B40" s="565" t="str">
        <f>B8</f>
        <v>HEAVYCAR SLOGUP LTD.</v>
      </c>
      <c r="C40" s="279"/>
      <c r="D40" s="304"/>
      <c r="E40" s="304"/>
      <c r="F40" s="282"/>
      <c r="G40" s="282"/>
      <c r="H40" s="282"/>
    </row>
    <row r="41" spans="1:8" x14ac:dyDescent="0.15">
      <c r="A41" s="280"/>
      <c r="B41" s="566" t="str">
        <f>B9</f>
        <v>Office. 459-4, 4th Floor, Seogyo-dong, Mapo-gu, Seoul, South Korea</v>
      </c>
      <c r="C41" s="279"/>
      <c r="D41" s="304"/>
      <c r="E41" s="304"/>
      <c r="F41" s="304"/>
      <c r="G41" s="304"/>
      <c r="H41" s="282"/>
    </row>
    <row r="42" spans="1:8" x14ac:dyDescent="0.15">
      <c r="A42" s="280"/>
      <c r="B42" s="337" t="str">
        <f>B11&amp;" "&amp;C11&amp;" "</f>
        <v xml:space="preserve">TEL)+82-2-1599-0392 FAX)+82-70-8282-8266  </v>
      </c>
      <c r="C42" s="279"/>
      <c r="D42" s="303"/>
      <c r="E42" s="303"/>
      <c r="F42" s="303"/>
      <c r="G42" s="303"/>
      <c r="H42" s="282"/>
    </row>
    <row r="43" spans="1:8" x14ac:dyDescent="0.15">
      <c r="A43" s="279"/>
      <c r="B43" s="305" t="s">
        <v>396</v>
      </c>
      <c r="C43" s="279"/>
      <c r="D43" s="303"/>
      <c r="E43" s="303"/>
      <c r="F43" s="303"/>
      <c r="G43" s="303"/>
      <c r="H43" s="282"/>
    </row>
    <row r="44" spans="1:8" x14ac:dyDescent="0.15">
      <c r="A44" s="279"/>
      <c r="B44" s="305"/>
      <c r="C44" s="279"/>
      <c r="D44" s="303"/>
      <c r="E44" s="303"/>
      <c r="F44" s="303"/>
      <c r="G44" s="303"/>
      <c r="H44" s="282"/>
    </row>
    <row r="45" spans="1:8" ht="9" customHeight="1" x14ac:dyDescent="0.15">
      <c r="A45" s="314"/>
      <c r="B45" s="314"/>
      <c r="C45" s="314"/>
      <c r="D45" s="315"/>
      <c r="E45" s="314"/>
      <c r="F45" s="314"/>
      <c r="G45" s="314"/>
      <c r="H45" s="314"/>
    </row>
  </sheetData>
  <mergeCells count="37">
    <mergeCell ref="B9:D10"/>
    <mergeCell ref="E9:G9"/>
    <mergeCell ref="E10:G11"/>
    <mergeCell ref="G5:H5"/>
    <mergeCell ref="B7:D7"/>
    <mergeCell ref="E7:G7"/>
    <mergeCell ref="B8:D8"/>
    <mergeCell ref="F8:G8"/>
    <mergeCell ref="B13:D13"/>
    <mergeCell ref="E13:G13"/>
    <mergeCell ref="B14:D14"/>
    <mergeCell ref="E14:G16"/>
    <mergeCell ref="B17:D17"/>
    <mergeCell ref="E17:G17"/>
    <mergeCell ref="B15:D15"/>
    <mergeCell ref="B16:C16"/>
    <mergeCell ref="B18:D18"/>
    <mergeCell ref="E18:G18"/>
    <mergeCell ref="C19:D19"/>
    <mergeCell ref="E19:G19"/>
    <mergeCell ref="C20:D20"/>
    <mergeCell ref="E20:G22"/>
    <mergeCell ref="C21:D21"/>
    <mergeCell ref="B22:D22"/>
    <mergeCell ref="B31:B32"/>
    <mergeCell ref="C31:G32"/>
    <mergeCell ref="C35:G35"/>
    <mergeCell ref="E38:G38"/>
    <mergeCell ref="C28:D28"/>
    <mergeCell ref="F28:G28"/>
    <mergeCell ref="B29:B30"/>
    <mergeCell ref="C29:D29"/>
    <mergeCell ref="E29:E30"/>
    <mergeCell ref="F29:G30"/>
    <mergeCell ref="C30:D30"/>
    <mergeCell ref="B33:B34"/>
    <mergeCell ref="C33:G34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0"/>
  <sheetViews>
    <sheetView topLeftCell="A19" workbookViewId="0">
      <selection activeCell="A39" sqref="A39"/>
    </sheetView>
  </sheetViews>
  <sheetFormatPr defaultRowHeight="13.5" x14ac:dyDescent="0.15"/>
  <cols>
    <col min="1" max="2" width="8.88671875" style="60"/>
    <col min="3" max="3" width="5.33203125" style="60" customWidth="1"/>
    <col min="4" max="4" width="8.88671875" style="60"/>
    <col min="5" max="5" width="15.21875" style="60" customWidth="1"/>
    <col min="6" max="6" width="8.88671875" style="90"/>
    <col min="7" max="7" width="8" style="60" customWidth="1"/>
    <col min="8" max="8" width="17.21875" style="60" customWidth="1"/>
    <col min="9" max="16384" width="8.88671875" style="60"/>
  </cols>
  <sheetData>
    <row r="1" spans="1:14" ht="20.25" x14ac:dyDescent="0.15">
      <c r="A1" s="364" t="s">
        <v>435</v>
      </c>
      <c r="B1" s="365"/>
      <c r="C1" s="365"/>
      <c r="D1" s="365"/>
      <c r="E1" s="365"/>
      <c r="F1" s="365"/>
      <c r="G1" s="365"/>
      <c r="H1" s="365"/>
    </row>
    <row r="2" spans="1:14" x14ac:dyDescent="0.15">
      <c r="A2" s="366" t="s">
        <v>368</v>
      </c>
      <c r="B2" s="366"/>
      <c r="C2" s="366"/>
      <c r="D2" s="366"/>
      <c r="E2" s="366"/>
      <c r="F2" s="366"/>
      <c r="G2" s="366"/>
      <c r="H2" s="366"/>
    </row>
    <row r="3" spans="1:14" x14ac:dyDescent="0.15">
      <c r="A3" s="366" t="s">
        <v>366</v>
      </c>
      <c r="B3" s="366"/>
      <c r="C3" s="366"/>
      <c r="D3" s="366"/>
      <c r="E3" s="366"/>
      <c r="F3" s="366"/>
      <c r="G3" s="366"/>
      <c r="H3" s="366"/>
    </row>
    <row r="4" spans="1:14" ht="14.25" x14ac:dyDescent="0.15">
      <c r="A4" s="61"/>
      <c r="B4" s="61"/>
      <c r="C4" s="61"/>
      <c r="D4" s="61"/>
      <c r="E4" s="61"/>
      <c r="F4" s="61"/>
      <c r="G4" s="61"/>
      <c r="H4" s="61"/>
    </row>
    <row r="5" spans="1:14" ht="18.75" x14ac:dyDescent="0.15">
      <c r="A5" s="367" t="s">
        <v>110</v>
      </c>
      <c r="B5" s="367"/>
      <c r="C5" s="367"/>
      <c r="D5" s="367"/>
      <c r="E5" s="367"/>
      <c r="F5" s="367"/>
      <c r="G5" s="367"/>
      <c r="H5" s="367"/>
    </row>
    <row r="6" spans="1:14" ht="14.25" x14ac:dyDescent="0.15">
      <c r="A6" s="61"/>
      <c r="B6" s="61"/>
      <c r="C6" s="61"/>
      <c r="D6" s="61"/>
      <c r="E6" s="61"/>
      <c r="F6" s="61"/>
      <c r="G6" s="61"/>
      <c r="H6" s="61"/>
    </row>
    <row r="7" spans="1:14" ht="14.25" x14ac:dyDescent="0.15">
      <c r="A7" s="62"/>
      <c r="B7" s="62"/>
      <c r="C7" s="62"/>
      <c r="D7" s="62"/>
      <c r="E7" s="62"/>
      <c r="F7" s="62"/>
      <c r="G7" s="62"/>
      <c r="H7" s="62"/>
    </row>
    <row r="8" spans="1:14" ht="15.75" x14ac:dyDescent="0.15">
      <c r="A8" s="63" t="s">
        <v>103</v>
      </c>
      <c r="B8" s="64" t="s">
        <v>84</v>
      </c>
      <c r="C8" s="65"/>
      <c r="D8" s="66"/>
      <c r="E8" s="66"/>
      <c r="F8" s="63" t="s">
        <v>105</v>
      </c>
      <c r="G8" s="66"/>
      <c r="H8" s="66"/>
    </row>
    <row r="9" spans="1:14" ht="14.25" x14ac:dyDescent="0.15">
      <c r="A9" s="66" t="s">
        <v>104</v>
      </c>
      <c r="B9" s="66"/>
      <c r="C9" s="66"/>
      <c r="D9" s="66"/>
      <c r="E9" s="66"/>
      <c r="F9" s="91" t="s">
        <v>106</v>
      </c>
      <c r="G9" s="66" t="s">
        <v>86</v>
      </c>
      <c r="H9" s="66"/>
    </row>
    <row r="10" spans="1:14" ht="14.25" x14ac:dyDescent="0.15">
      <c r="A10" s="67"/>
      <c r="B10" s="67"/>
      <c r="C10" s="67"/>
      <c r="D10" s="67"/>
      <c r="E10" s="67"/>
      <c r="F10" s="67"/>
      <c r="G10" s="67"/>
      <c r="H10" s="67"/>
    </row>
    <row r="11" spans="1:14" ht="14.25" x14ac:dyDescent="0.15">
      <c r="A11" s="61"/>
      <c r="B11" s="61"/>
      <c r="C11" s="61"/>
      <c r="D11" s="61"/>
      <c r="E11" s="61"/>
      <c r="F11" s="61"/>
      <c r="G11" s="61"/>
      <c r="H11" s="61"/>
      <c r="N11" s="60" t="s">
        <v>87</v>
      </c>
    </row>
    <row r="12" spans="1:14" ht="14.25" x14ac:dyDescent="0.15">
      <c r="A12" s="68" t="s">
        <v>88</v>
      </c>
      <c r="B12" s="61"/>
      <c r="C12" s="61"/>
      <c r="D12" s="61"/>
      <c r="E12" s="61"/>
      <c r="F12" s="61"/>
      <c r="G12" s="61"/>
      <c r="H12" s="61"/>
    </row>
    <row r="13" spans="1:14" ht="14.25" x14ac:dyDescent="0.15">
      <c r="A13" s="68" t="s">
        <v>89</v>
      </c>
      <c r="B13" s="61"/>
      <c r="C13" s="61"/>
      <c r="D13" s="61"/>
      <c r="E13" s="61"/>
      <c r="F13" s="61"/>
      <c r="G13" s="61"/>
      <c r="H13" s="61"/>
    </row>
    <row r="14" spans="1:14" ht="14.25" x14ac:dyDescent="0.15">
      <c r="A14" s="61"/>
      <c r="B14" s="61"/>
      <c r="C14" s="61"/>
      <c r="D14" s="61"/>
      <c r="E14" s="61"/>
      <c r="F14" s="61"/>
      <c r="G14" s="61"/>
      <c r="H14" s="61"/>
    </row>
    <row r="15" spans="1:14" ht="14.25" x14ac:dyDescent="0.15">
      <c r="A15" s="492" t="s">
        <v>107</v>
      </c>
      <c r="B15" s="369"/>
      <c r="C15" s="370"/>
      <c r="D15" s="492" t="s">
        <v>108</v>
      </c>
      <c r="E15" s="370"/>
      <c r="F15" s="492" t="s">
        <v>80</v>
      </c>
      <c r="G15" s="370"/>
      <c r="H15" s="92" t="s">
        <v>109</v>
      </c>
    </row>
    <row r="16" spans="1:14" ht="14.25" x14ac:dyDescent="0.15">
      <c r="A16" s="69"/>
      <c r="B16" s="62"/>
      <c r="C16" s="70"/>
      <c r="D16" s="71"/>
      <c r="E16" s="72"/>
      <c r="F16" s="71"/>
      <c r="G16" s="72"/>
      <c r="H16" s="73"/>
    </row>
    <row r="17" spans="1:8" ht="14.25" x14ac:dyDescent="0.15">
      <c r="A17" s="74" t="s">
        <v>113</v>
      </c>
      <c r="B17" s="66"/>
      <c r="C17" s="72"/>
      <c r="D17" s="71"/>
      <c r="E17" s="72"/>
      <c r="F17" s="71"/>
      <c r="G17" s="72"/>
      <c r="H17" s="75"/>
    </row>
    <row r="18" spans="1:8" ht="14.25" x14ac:dyDescent="0.15">
      <c r="A18" s="76" t="s">
        <v>115</v>
      </c>
      <c r="B18" s="66"/>
      <c r="C18" s="72"/>
      <c r="D18" s="66"/>
      <c r="E18" s="72"/>
      <c r="F18" s="66"/>
      <c r="G18" s="72"/>
      <c r="H18" s="75"/>
    </row>
    <row r="19" spans="1:8" ht="14.25" x14ac:dyDescent="0.15">
      <c r="A19" s="76" t="s">
        <v>117</v>
      </c>
      <c r="B19" s="66"/>
      <c r="C19" s="72"/>
      <c r="D19" s="66"/>
      <c r="E19" s="72"/>
      <c r="F19" s="66"/>
      <c r="G19" s="72"/>
      <c r="H19" s="75"/>
    </row>
    <row r="20" spans="1:8" ht="14.25" x14ac:dyDescent="0.15">
      <c r="A20" s="76" t="s">
        <v>120</v>
      </c>
      <c r="B20" s="66"/>
      <c r="C20" s="72"/>
      <c r="D20" s="66"/>
      <c r="E20" s="72"/>
      <c r="F20" s="66"/>
      <c r="G20" s="72"/>
      <c r="H20" s="75"/>
    </row>
    <row r="21" spans="1:8" ht="14.25" x14ac:dyDescent="0.2">
      <c r="A21" s="76" t="s">
        <v>114</v>
      </c>
      <c r="B21" s="66"/>
      <c r="C21" s="72"/>
      <c r="D21" s="77" t="s">
        <v>111</v>
      </c>
      <c r="E21" s="72"/>
      <c r="F21" s="78" t="s">
        <v>94</v>
      </c>
      <c r="G21" s="72"/>
      <c r="H21" s="79" t="s">
        <v>94</v>
      </c>
    </row>
    <row r="22" spans="1:8" ht="14.25" x14ac:dyDescent="0.2">
      <c r="A22" s="76"/>
      <c r="B22" s="66"/>
      <c r="C22" s="72"/>
      <c r="D22" s="77"/>
      <c r="E22" s="72"/>
      <c r="F22" s="78"/>
      <c r="G22" s="72"/>
      <c r="H22" s="79"/>
    </row>
    <row r="23" spans="1:8" ht="14.25" x14ac:dyDescent="0.2">
      <c r="A23" s="76" t="s">
        <v>116</v>
      </c>
      <c r="B23" s="66"/>
      <c r="C23" s="72"/>
      <c r="D23" s="77"/>
      <c r="E23" s="72"/>
      <c r="F23" s="78"/>
      <c r="G23" s="72"/>
      <c r="H23" s="79"/>
    </row>
    <row r="24" spans="1:8" ht="14.25" x14ac:dyDescent="0.2">
      <c r="A24" s="76" t="s">
        <v>118</v>
      </c>
      <c r="B24" s="66"/>
      <c r="C24" s="72"/>
      <c r="D24" s="77"/>
      <c r="E24" s="72"/>
      <c r="F24" s="78"/>
      <c r="G24" s="72"/>
      <c r="H24" s="79"/>
    </row>
    <row r="25" spans="1:8" ht="14.25" x14ac:dyDescent="0.2">
      <c r="A25" s="76" t="s">
        <v>121</v>
      </c>
      <c r="B25" s="66"/>
      <c r="C25" s="72"/>
      <c r="D25" s="77"/>
      <c r="E25" s="72"/>
      <c r="F25" s="78"/>
      <c r="G25" s="72"/>
      <c r="H25" s="79"/>
    </row>
    <row r="26" spans="1:8" ht="14.25" x14ac:dyDescent="0.2">
      <c r="A26" s="76" t="s">
        <v>119</v>
      </c>
      <c r="B26" s="80"/>
      <c r="C26" s="72"/>
      <c r="D26" s="77" t="s">
        <v>111</v>
      </c>
      <c r="E26" s="72"/>
      <c r="F26" s="78" t="s">
        <v>95</v>
      </c>
      <c r="G26" s="72"/>
      <c r="H26" s="79" t="s">
        <v>95</v>
      </c>
    </row>
    <row r="27" spans="1:8" ht="14.25" x14ac:dyDescent="0.2">
      <c r="A27" s="76"/>
      <c r="B27" s="66"/>
      <c r="C27" s="72"/>
      <c r="D27" s="77"/>
      <c r="E27" s="72"/>
      <c r="F27" s="78"/>
      <c r="G27" s="72"/>
      <c r="H27" s="79"/>
    </row>
    <row r="28" spans="1:8" ht="14.25" x14ac:dyDescent="0.2">
      <c r="A28" s="76"/>
      <c r="B28" s="66"/>
      <c r="C28" s="72"/>
      <c r="D28" s="77"/>
      <c r="E28" s="72"/>
      <c r="F28" s="78"/>
      <c r="G28" s="72"/>
      <c r="H28" s="79"/>
    </row>
    <row r="29" spans="1:8" ht="14.25" x14ac:dyDescent="0.2">
      <c r="A29" s="76" t="s">
        <v>122</v>
      </c>
      <c r="B29" s="66"/>
      <c r="C29" s="72"/>
      <c r="D29" s="77" t="s">
        <v>112</v>
      </c>
      <c r="E29" s="72"/>
      <c r="F29" s="78" t="s">
        <v>96</v>
      </c>
      <c r="G29" s="72"/>
      <c r="H29" s="79" t="s">
        <v>96</v>
      </c>
    </row>
    <row r="30" spans="1:8" ht="14.25" x14ac:dyDescent="0.2">
      <c r="A30" s="76" t="s">
        <v>123</v>
      </c>
      <c r="B30" s="66"/>
      <c r="C30" s="72"/>
      <c r="D30" s="77"/>
      <c r="E30" s="72"/>
      <c r="F30" s="78"/>
      <c r="G30" s="72"/>
      <c r="H30" s="79"/>
    </row>
    <row r="31" spans="1:8" ht="14.25" x14ac:dyDescent="0.2">
      <c r="A31" s="76" t="s">
        <v>124</v>
      </c>
      <c r="B31" s="80"/>
      <c r="C31" s="72"/>
      <c r="D31" s="77"/>
      <c r="E31" s="72"/>
      <c r="F31" s="78"/>
      <c r="G31" s="72"/>
      <c r="H31" s="79"/>
    </row>
    <row r="32" spans="1:8" ht="14.25" x14ac:dyDescent="0.15">
      <c r="A32" s="81"/>
      <c r="B32" s="66"/>
      <c r="C32" s="72"/>
      <c r="D32" s="82"/>
      <c r="E32" s="72"/>
      <c r="F32" s="71"/>
      <c r="G32" s="72"/>
      <c r="H32" s="83"/>
    </row>
    <row r="33" spans="1:8" ht="15.75" x14ac:dyDescent="0.2">
      <c r="A33" s="491" t="s">
        <v>109</v>
      </c>
      <c r="B33" s="362"/>
      <c r="C33" s="363"/>
      <c r="D33" s="84" t="s">
        <v>125</v>
      </c>
      <c r="E33" s="85"/>
      <c r="F33" s="86"/>
      <c r="G33" s="85"/>
      <c r="H33" s="87" t="s">
        <v>98</v>
      </c>
    </row>
    <row r="34" spans="1:8" ht="14.25" x14ac:dyDescent="0.15">
      <c r="A34" s="61"/>
      <c r="B34" s="61"/>
      <c r="C34" s="61"/>
      <c r="D34" s="61"/>
      <c r="E34" s="61"/>
      <c r="F34" s="61"/>
      <c r="G34" s="61"/>
      <c r="H34" s="61"/>
    </row>
    <row r="35" spans="1:8" ht="14.25" x14ac:dyDescent="0.15">
      <c r="A35" s="88" t="s">
        <v>126</v>
      </c>
      <c r="B35" s="88"/>
      <c r="C35" s="61"/>
      <c r="D35" s="61"/>
      <c r="E35" s="61"/>
      <c r="F35" s="61"/>
      <c r="G35" s="61"/>
      <c r="H35" s="61"/>
    </row>
    <row r="36" spans="1:8" ht="14.25" x14ac:dyDescent="0.15">
      <c r="A36" s="88" t="s">
        <v>127</v>
      </c>
      <c r="B36" s="88"/>
      <c r="C36" s="61"/>
      <c r="D36" s="61"/>
      <c r="E36" s="61"/>
      <c r="F36" s="61"/>
      <c r="G36" s="61"/>
      <c r="H36" s="61"/>
    </row>
    <row r="37" spans="1:8" ht="14.25" x14ac:dyDescent="0.15">
      <c r="A37" s="88" t="s">
        <v>128</v>
      </c>
      <c r="B37" s="88"/>
      <c r="C37" s="61"/>
      <c r="D37" s="61"/>
      <c r="E37" s="61"/>
      <c r="F37" s="61"/>
      <c r="G37" s="61"/>
      <c r="H37" s="61"/>
    </row>
    <row r="38" spans="1:8" ht="14.25" x14ac:dyDescent="0.15">
      <c r="A38" s="88" t="s">
        <v>129</v>
      </c>
      <c r="B38" s="88"/>
      <c r="C38" s="61"/>
      <c r="D38" s="61"/>
      <c r="E38" s="61"/>
      <c r="F38" s="61"/>
      <c r="G38" s="61"/>
      <c r="H38" s="61"/>
    </row>
    <row r="39" spans="1:8" ht="14.25" x14ac:dyDescent="0.15">
      <c r="A39" s="88" t="s">
        <v>130</v>
      </c>
      <c r="B39" s="88"/>
      <c r="C39" s="61"/>
      <c r="D39" s="61"/>
      <c r="E39" s="61"/>
      <c r="F39" s="61"/>
      <c r="G39" s="61"/>
      <c r="H39" s="61"/>
    </row>
    <row r="40" spans="1:8" ht="14.25" x14ac:dyDescent="0.15">
      <c r="A40" s="88"/>
      <c r="B40" s="88"/>
      <c r="C40" s="61"/>
      <c r="D40" s="61"/>
      <c r="E40" s="61"/>
      <c r="F40" s="61"/>
      <c r="G40" s="61"/>
      <c r="H40" s="61"/>
    </row>
    <row r="41" spans="1:8" ht="14.25" x14ac:dyDescent="0.15">
      <c r="A41" s="88" t="s">
        <v>369</v>
      </c>
      <c r="B41" s="61"/>
      <c r="C41" s="61"/>
      <c r="D41" s="61"/>
      <c r="E41" s="61"/>
      <c r="F41" s="61"/>
      <c r="G41" s="61"/>
      <c r="H41" s="61"/>
    </row>
    <row r="42" spans="1:8" ht="14.25" x14ac:dyDescent="0.15">
      <c r="A42" s="61"/>
      <c r="B42" s="68" t="s">
        <v>370</v>
      </c>
      <c r="C42" s="61"/>
      <c r="D42" s="61"/>
      <c r="E42" s="61"/>
      <c r="F42" s="61"/>
      <c r="G42" s="61"/>
      <c r="H42" s="61"/>
    </row>
    <row r="43" spans="1:8" ht="14.25" x14ac:dyDescent="0.15">
      <c r="A43" s="61"/>
      <c r="B43" s="68"/>
      <c r="C43" s="61"/>
      <c r="D43" s="61"/>
      <c r="E43" s="61"/>
      <c r="F43" s="61"/>
      <c r="G43" s="61"/>
      <c r="H43" s="61"/>
    </row>
    <row r="44" spans="1:8" ht="14.25" x14ac:dyDescent="0.15">
      <c r="A44" s="61"/>
      <c r="B44" s="247" t="s">
        <v>359</v>
      </c>
      <c r="C44" s="61"/>
      <c r="D44" s="61"/>
      <c r="E44" s="61"/>
      <c r="F44" s="61"/>
      <c r="G44" s="61"/>
      <c r="H44" s="61"/>
    </row>
    <row r="45" spans="1:8" ht="14.25" x14ac:dyDescent="0.15">
      <c r="A45" s="61"/>
      <c r="B45" s="248" t="s">
        <v>358</v>
      </c>
      <c r="C45" s="61"/>
      <c r="D45" s="61"/>
      <c r="E45" s="61"/>
      <c r="F45" s="61"/>
      <c r="G45" s="61"/>
      <c r="H45" s="61"/>
    </row>
    <row r="46" spans="1:8" ht="14.25" x14ac:dyDescent="0.15">
      <c r="A46" s="61"/>
      <c r="B46" s="61"/>
      <c r="C46" s="61"/>
      <c r="D46" s="61"/>
      <c r="E46" s="61"/>
      <c r="F46" s="61"/>
      <c r="G46" s="61"/>
      <c r="H46" s="61"/>
    </row>
    <row r="47" spans="1:8" ht="14.25" x14ac:dyDescent="0.15">
      <c r="A47" s="88" t="s">
        <v>99</v>
      </c>
      <c r="B47" s="88"/>
      <c r="C47" s="88"/>
      <c r="D47" s="88"/>
      <c r="E47" s="88"/>
      <c r="F47" s="88"/>
      <c r="G47" s="61"/>
      <c r="H47" s="61"/>
    </row>
    <row r="48" spans="1:8" ht="14.25" x14ac:dyDescent="0.2">
      <c r="A48" s="89" t="s">
        <v>100</v>
      </c>
      <c r="B48" s="89"/>
      <c r="C48" s="89"/>
      <c r="D48" s="89"/>
      <c r="E48" s="89"/>
      <c r="F48" s="89" t="s">
        <v>100</v>
      </c>
      <c r="G48" s="61"/>
      <c r="H48" s="61"/>
    </row>
    <row r="49" spans="1:8" ht="14.25" x14ac:dyDescent="0.2">
      <c r="A49" s="89" t="s">
        <v>101</v>
      </c>
      <c r="B49" s="89"/>
      <c r="C49" s="89"/>
      <c r="D49" s="89"/>
      <c r="E49" s="89"/>
      <c r="F49" s="89" t="s">
        <v>101</v>
      </c>
      <c r="G49" s="61"/>
      <c r="H49" s="61"/>
    </row>
    <row r="50" spans="1:8" ht="14.25" x14ac:dyDescent="0.2">
      <c r="A50" s="89" t="s">
        <v>102</v>
      </c>
      <c r="B50" s="89"/>
      <c r="C50" s="89"/>
      <c r="D50" s="89"/>
      <c r="E50" s="89"/>
      <c r="F50" s="89" t="s">
        <v>102</v>
      </c>
      <c r="G50" s="61"/>
      <c r="H50" s="61"/>
    </row>
  </sheetData>
  <mergeCells count="8">
    <mergeCell ref="A33:C33"/>
    <mergeCell ref="A1:H1"/>
    <mergeCell ref="A2:H2"/>
    <mergeCell ref="A3:H3"/>
    <mergeCell ref="A5:H5"/>
    <mergeCell ref="A15:C15"/>
    <mergeCell ref="D15:E15"/>
    <mergeCell ref="F15:G15"/>
  </mergeCells>
  <phoneticPr fontId="9" type="noConversion"/>
  <pageMargins left="0.39370078740157483" right="0.39370078740157483" top="0.74803149606299213" bottom="0.74803149606299213" header="0" footer="0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I44"/>
  <sheetViews>
    <sheetView zoomScale="75" workbookViewId="0">
      <selection activeCell="B23" sqref="B23"/>
    </sheetView>
  </sheetViews>
  <sheetFormatPr defaultRowHeight="14.25" x14ac:dyDescent="0.15"/>
  <cols>
    <col min="1" max="1" width="9.77734375" style="1" customWidth="1"/>
    <col min="2" max="2" width="17.77734375" style="1" customWidth="1"/>
    <col min="3" max="3" width="7.5546875" style="1" customWidth="1"/>
    <col min="4" max="4" width="9.44140625" style="1" customWidth="1"/>
    <col min="5" max="5" width="11.109375" style="1" customWidth="1"/>
    <col min="6" max="6" width="14" style="1" customWidth="1"/>
    <col min="7" max="7" width="11.5546875" style="1" customWidth="1"/>
    <col min="8" max="8" width="11.6640625" style="1" customWidth="1"/>
    <col min="9" max="9" width="16.5546875" style="1" customWidth="1"/>
    <col min="10" max="16384" width="8.88671875" style="1"/>
  </cols>
  <sheetData>
    <row r="2" spans="1:9" ht="31.5" x14ac:dyDescent="0.15">
      <c r="A2" s="42" t="s">
        <v>0</v>
      </c>
      <c r="B2" s="43"/>
      <c r="C2" s="43"/>
      <c r="D2" s="43"/>
      <c r="E2" s="43"/>
      <c r="F2" s="43"/>
      <c r="G2" s="43"/>
      <c r="H2" s="43"/>
      <c r="I2" s="44"/>
    </row>
    <row r="3" spans="1:9" ht="19.5" customHeight="1" x14ac:dyDescent="0.15">
      <c r="A3" s="2" t="s">
        <v>52</v>
      </c>
      <c r="B3" s="3"/>
      <c r="C3" s="3"/>
      <c r="D3" s="3"/>
      <c r="E3" s="3"/>
      <c r="F3" s="45" t="s">
        <v>53</v>
      </c>
      <c r="G3" s="46"/>
      <c r="H3" s="46"/>
      <c r="I3" s="51"/>
    </row>
    <row r="4" spans="1:9" ht="19.5" customHeight="1" x14ac:dyDescent="0.15">
      <c r="A4" s="10" t="s">
        <v>363</v>
      </c>
      <c r="B4" s="11"/>
      <c r="C4" s="7"/>
      <c r="D4" s="7"/>
      <c r="E4" s="7"/>
      <c r="F4" s="52" t="s">
        <v>51</v>
      </c>
      <c r="G4" s="50"/>
      <c r="H4" s="50"/>
      <c r="I4" s="53"/>
    </row>
    <row r="5" spans="1:9" ht="19.5" customHeight="1" x14ac:dyDescent="0.15">
      <c r="A5" s="10" t="s">
        <v>364</v>
      </c>
      <c r="B5" s="11"/>
      <c r="C5" s="7"/>
      <c r="D5" s="7"/>
      <c r="E5" s="7"/>
      <c r="F5" s="10"/>
      <c r="G5" s="11"/>
      <c r="H5" s="11"/>
      <c r="I5" s="12"/>
    </row>
    <row r="6" spans="1:9" ht="19.5" customHeight="1" x14ac:dyDescent="0.15">
      <c r="A6" s="10" t="s">
        <v>365</v>
      </c>
      <c r="B6" s="11"/>
      <c r="C6" s="7"/>
      <c r="D6" s="7"/>
      <c r="E6" s="7"/>
      <c r="F6" s="10"/>
      <c r="G6" s="11"/>
      <c r="H6" s="11"/>
      <c r="I6" s="12"/>
    </row>
    <row r="7" spans="1:9" ht="19.5" customHeight="1" x14ac:dyDescent="0.15">
      <c r="A7" s="17"/>
      <c r="B7" s="14"/>
      <c r="C7" s="14"/>
      <c r="D7" s="14"/>
      <c r="E7" s="14"/>
      <c r="F7" s="6" t="s">
        <v>58</v>
      </c>
      <c r="G7" s="7"/>
      <c r="H7" s="7"/>
      <c r="I7" s="12"/>
    </row>
    <row r="8" spans="1:9" ht="19.5" customHeight="1" x14ac:dyDescent="0.15">
      <c r="A8" s="6" t="s">
        <v>59</v>
      </c>
      <c r="B8" s="7"/>
      <c r="C8" s="7"/>
      <c r="D8" s="7"/>
      <c r="E8" s="7"/>
      <c r="F8" s="6"/>
      <c r="G8" s="7"/>
      <c r="H8" s="7"/>
      <c r="I8" s="12"/>
    </row>
    <row r="9" spans="1:9" ht="19.5" customHeight="1" x14ac:dyDescent="0.15">
      <c r="A9" s="6" t="s">
        <v>28</v>
      </c>
      <c r="B9" s="7"/>
      <c r="C9" s="7"/>
      <c r="D9" s="7"/>
      <c r="E9" s="7"/>
      <c r="F9" s="10" t="s">
        <v>34</v>
      </c>
      <c r="G9" s="11"/>
      <c r="H9" s="11"/>
      <c r="I9" s="15"/>
    </row>
    <row r="10" spans="1:9" ht="19.5" customHeight="1" x14ac:dyDescent="0.15">
      <c r="A10" s="6" t="s">
        <v>29</v>
      </c>
      <c r="B10" s="7"/>
      <c r="C10" s="7"/>
      <c r="D10" s="7"/>
      <c r="E10" s="7"/>
      <c r="F10" s="10" t="s">
        <v>30</v>
      </c>
      <c r="G10" s="11"/>
      <c r="H10" s="11"/>
      <c r="I10" s="15"/>
    </row>
    <row r="11" spans="1:9" ht="19.5" customHeight="1" x14ac:dyDescent="0.15">
      <c r="A11" s="6"/>
      <c r="B11" s="7"/>
      <c r="C11" s="7"/>
      <c r="D11" s="7"/>
      <c r="E11" s="7"/>
      <c r="F11" s="10" t="s">
        <v>50</v>
      </c>
      <c r="G11" s="11"/>
      <c r="H11" s="11"/>
      <c r="I11" s="15"/>
    </row>
    <row r="12" spans="1:9" ht="19.5" customHeight="1" x14ac:dyDescent="0.15">
      <c r="A12" s="6" t="s">
        <v>5</v>
      </c>
      <c r="B12" s="7"/>
      <c r="C12" s="7"/>
      <c r="D12" s="7"/>
      <c r="E12" s="7"/>
      <c r="F12" s="10"/>
      <c r="G12" s="11"/>
      <c r="H12" s="11"/>
      <c r="I12" s="15"/>
    </row>
    <row r="13" spans="1:9" ht="19.5" customHeight="1" x14ac:dyDescent="0.15">
      <c r="A13" s="13"/>
      <c r="B13" s="14"/>
      <c r="C13" s="14"/>
      <c r="D13" s="14"/>
      <c r="E13" s="14"/>
      <c r="F13" s="13"/>
      <c r="G13" s="14"/>
      <c r="H13" s="14"/>
      <c r="I13" s="9"/>
    </row>
    <row r="14" spans="1:9" ht="19.5" customHeight="1" x14ac:dyDescent="0.15">
      <c r="A14" s="6" t="s">
        <v>60</v>
      </c>
      <c r="B14" s="7"/>
      <c r="C14" s="7"/>
      <c r="D14" s="7"/>
      <c r="E14" s="7"/>
      <c r="F14" s="6" t="s">
        <v>62</v>
      </c>
      <c r="G14" s="7"/>
      <c r="H14" s="7"/>
      <c r="I14" s="12"/>
    </row>
    <row r="15" spans="1:9" ht="19.5" customHeight="1" x14ac:dyDescent="0.15">
      <c r="A15" s="10" t="s">
        <v>34</v>
      </c>
      <c r="B15" s="11"/>
      <c r="C15" s="11"/>
      <c r="D15" s="11"/>
      <c r="E15" s="7"/>
      <c r="F15" s="6"/>
      <c r="G15" s="7"/>
      <c r="H15" s="7"/>
      <c r="I15" s="12"/>
    </row>
    <row r="16" spans="1:9" ht="19.5" customHeight="1" x14ac:dyDescent="0.15">
      <c r="A16" s="10" t="s">
        <v>30</v>
      </c>
      <c r="B16" s="11"/>
      <c r="C16" s="11"/>
      <c r="D16" s="11"/>
      <c r="E16" s="7"/>
      <c r="F16" s="6" t="s">
        <v>61</v>
      </c>
      <c r="G16" s="7"/>
      <c r="H16" s="7"/>
      <c r="I16" s="12"/>
    </row>
    <row r="17" spans="1:9" ht="19.5" customHeight="1" x14ac:dyDescent="0.15">
      <c r="A17" s="10"/>
      <c r="B17" s="11"/>
      <c r="C17" s="11"/>
      <c r="D17" s="11"/>
      <c r="E17" s="7"/>
      <c r="F17" s="6"/>
      <c r="G17" s="7"/>
      <c r="H17" s="7"/>
      <c r="I17" s="12"/>
    </row>
    <row r="18" spans="1:9" ht="19.5" customHeight="1" x14ac:dyDescent="0.15">
      <c r="A18" s="10"/>
      <c r="B18" s="11"/>
      <c r="C18" s="11"/>
      <c r="D18" s="8"/>
      <c r="E18" s="11"/>
      <c r="F18" s="36"/>
      <c r="G18" s="11"/>
      <c r="H18" s="11"/>
      <c r="I18" s="15"/>
    </row>
    <row r="19" spans="1:9" ht="19.5" customHeight="1" x14ac:dyDescent="0.15">
      <c r="A19" s="45" t="s">
        <v>55</v>
      </c>
      <c r="B19" s="46"/>
      <c r="C19" s="4"/>
      <c r="D19" s="11"/>
      <c r="E19" s="16"/>
      <c r="F19" s="11"/>
      <c r="G19" s="11"/>
      <c r="H19" s="11"/>
      <c r="I19" s="15"/>
    </row>
    <row r="20" spans="1:9" ht="19.5" customHeight="1" x14ac:dyDescent="0.15">
      <c r="A20" s="47" t="s">
        <v>54</v>
      </c>
      <c r="B20" s="48"/>
      <c r="C20" s="10" t="s">
        <v>56</v>
      </c>
      <c r="D20" s="11"/>
      <c r="E20" s="15"/>
      <c r="F20" s="11"/>
      <c r="G20" s="11"/>
      <c r="H20" s="11"/>
      <c r="I20" s="15"/>
    </row>
    <row r="21" spans="1:9" ht="19.5" customHeight="1" x14ac:dyDescent="0.15">
      <c r="A21" s="49"/>
      <c r="B21" s="50"/>
      <c r="C21" s="18" t="s">
        <v>49</v>
      </c>
      <c r="D21" s="8"/>
      <c r="E21" s="19"/>
      <c r="F21" s="11"/>
      <c r="G21" s="11"/>
      <c r="H21" s="11"/>
      <c r="I21" s="15"/>
    </row>
    <row r="22" spans="1:9" ht="19.5" customHeight="1" x14ac:dyDescent="0.15">
      <c r="A22" s="10" t="s">
        <v>9</v>
      </c>
      <c r="B22" s="11"/>
      <c r="C22" s="11"/>
      <c r="D22" s="11"/>
      <c r="E22" s="15"/>
      <c r="F22" s="11"/>
      <c r="G22" s="11"/>
      <c r="H22" s="11"/>
      <c r="I22" s="15"/>
    </row>
    <row r="23" spans="1:9" ht="19.5" customHeight="1" x14ac:dyDescent="0.15">
      <c r="A23" s="17"/>
      <c r="B23" s="14" t="s">
        <v>31</v>
      </c>
      <c r="C23" s="8"/>
      <c r="D23" s="8"/>
      <c r="E23" s="8"/>
      <c r="F23" s="17"/>
      <c r="G23" s="8"/>
      <c r="H23" s="8"/>
      <c r="I23" s="19"/>
    </row>
    <row r="24" spans="1:9" ht="19.5" customHeight="1" x14ac:dyDescent="0.15">
      <c r="A24" s="20" t="s">
        <v>10</v>
      </c>
      <c r="B24" s="21"/>
      <c r="C24" s="20" t="s">
        <v>11</v>
      </c>
      <c r="D24" s="21"/>
      <c r="E24" s="21"/>
      <c r="F24" s="22" t="s">
        <v>12</v>
      </c>
      <c r="G24" s="22" t="s">
        <v>13</v>
      </c>
      <c r="H24" s="22" t="s">
        <v>14</v>
      </c>
      <c r="I24" s="23" t="s">
        <v>15</v>
      </c>
    </row>
    <row r="25" spans="1:9" ht="19.5" customHeight="1" x14ac:dyDescent="0.15">
      <c r="A25" s="10" t="s">
        <v>16</v>
      </c>
      <c r="B25" s="11"/>
      <c r="C25" s="11"/>
      <c r="D25" s="11"/>
      <c r="E25" s="11"/>
      <c r="F25" s="24"/>
      <c r="G25" s="25" t="s">
        <v>17</v>
      </c>
      <c r="H25" s="25" t="s">
        <v>17</v>
      </c>
      <c r="I25" s="15"/>
    </row>
    <row r="26" spans="1:9" ht="19.5" customHeight="1" x14ac:dyDescent="0.15">
      <c r="A26" s="10"/>
      <c r="B26" s="11"/>
      <c r="C26" s="11"/>
      <c r="D26" s="11"/>
      <c r="E26" s="11"/>
      <c r="F26" s="24"/>
      <c r="G26" s="24"/>
      <c r="H26" s="11"/>
      <c r="I26" s="15"/>
    </row>
    <row r="27" spans="1:9" ht="19.5" customHeight="1" x14ac:dyDescent="0.15">
      <c r="A27" s="10"/>
      <c r="B27" s="11" t="s">
        <v>18</v>
      </c>
      <c r="C27" s="35" t="s">
        <v>70</v>
      </c>
      <c r="D27" s="21"/>
      <c r="E27" s="21"/>
      <c r="F27" s="24"/>
      <c r="G27" s="24" t="s">
        <v>39</v>
      </c>
      <c r="H27" s="24" t="s">
        <v>40</v>
      </c>
      <c r="I27" s="26" t="s">
        <v>46</v>
      </c>
    </row>
    <row r="28" spans="1:9" ht="19.5" customHeight="1" x14ac:dyDescent="0.15">
      <c r="A28" s="10"/>
      <c r="B28" s="11"/>
      <c r="C28" s="35" t="s">
        <v>57</v>
      </c>
      <c r="D28" s="21"/>
      <c r="E28" s="21"/>
      <c r="I28" s="12"/>
    </row>
    <row r="29" spans="1:9" ht="19.5" customHeight="1" x14ac:dyDescent="0.15">
      <c r="A29" s="10"/>
      <c r="B29" s="11"/>
      <c r="C29" s="11"/>
      <c r="D29" s="11"/>
      <c r="E29" s="11"/>
      <c r="F29" s="24"/>
      <c r="G29" s="24"/>
      <c r="H29" s="24"/>
      <c r="I29" s="26"/>
    </row>
    <row r="30" spans="1:9" ht="19.5" customHeight="1" x14ac:dyDescent="0.15">
      <c r="A30" s="10" t="s">
        <v>19</v>
      </c>
      <c r="B30" s="11"/>
      <c r="C30" s="11"/>
      <c r="D30" s="11"/>
      <c r="E30" s="11"/>
      <c r="F30" s="24"/>
      <c r="G30" s="24"/>
      <c r="H30" s="24"/>
      <c r="I30" s="26"/>
    </row>
    <row r="31" spans="1:9" ht="19.5" customHeight="1" x14ac:dyDescent="0.15">
      <c r="A31" s="10"/>
      <c r="B31" s="11"/>
      <c r="C31" s="11"/>
      <c r="D31" s="11"/>
      <c r="E31" s="11"/>
      <c r="F31" s="24"/>
      <c r="G31" s="24"/>
      <c r="H31" s="24"/>
      <c r="I31" s="26"/>
    </row>
    <row r="32" spans="1:9" ht="19.5" customHeight="1" x14ac:dyDescent="0.15">
      <c r="A32" s="10"/>
      <c r="B32" s="11"/>
      <c r="C32" s="11"/>
      <c r="D32" s="11"/>
      <c r="E32" s="11"/>
      <c r="F32" s="24"/>
      <c r="G32" s="24"/>
      <c r="H32" s="24"/>
      <c r="I32" s="26"/>
    </row>
    <row r="33" spans="1:9" ht="19.5" customHeight="1" x14ac:dyDescent="0.15">
      <c r="A33" s="6"/>
      <c r="B33" s="7"/>
      <c r="C33" s="7"/>
      <c r="D33" s="7"/>
      <c r="E33" s="7"/>
      <c r="F33" s="7"/>
      <c r="G33" s="7"/>
      <c r="H33" s="7"/>
      <c r="I33" s="12"/>
    </row>
    <row r="34" spans="1:9" ht="19.5" customHeight="1" x14ac:dyDescent="0.15">
      <c r="A34" s="6"/>
      <c r="B34" s="7"/>
      <c r="C34" s="7"/>
      <c r="D34" s="7"/>
      <c r="E34" s="7"/>
      <c r="F34" s="7"/>
      <c r="G34" s="7"/>
      <c r="H34" s="7"/>
      <c r="I34" s="12"/>
    </row>
    <row r="35" spans="1:9" ht="19.5" customHeight="1" x14ac:dyDescent="0.15">
      <c r="A35" s="6"/>
      <c r="B35" s="7"/>
      <c r="C35" s="7"/>
      <c r="D35" s="7"/>
      <c r="E35" s="7"/>
      <c r="F35" s="7"/>
      <c r="G35" s="7"/>
      <c r="H35" s="7"/>
      <c r="I35" s="12"/>
    </row>
    <row r="36" spans="1:9" ht="19.5" customHeight="1" x14ac:dyDescent="0.15">
      <c r="A36" s="6"/>
      <c r="B36" s="7"/>
      <c r="C36" s="7"/>
      <c r="D36" s="7"/>
      <c r="E36" s="7"/>
      <c r="F36" s="7"/>
      <c r="G36" s="7"/>
      <c r="H36" s="7"/>
      <c r="I36" s="12"/>
    </row>
    <row r="37" spans="1:9" ht="19.5" customHeight="1" x14ac:dyDescent="0.15">
      <c r="A37" s="6"/>
      <c r="B37" s="7"/>
      <c r="C37" s="7"/>
      <c r="D37" s="7"/>
      <c r="E37" s="7"/>
      <c r="F37" s="7"/>
      <c r="G37" s="7"/>
      <c r="H37" s="7"/>
      <c r="I37" s="12"/>
    </row>
    <row r="38" spans="1:9" ht="19.5" customHeight="1" x14ac:dyDescent="0.15">
      <c r="A38" s="6"/>
      <c r="B38" s="7"/>
      <c r="C38" s="7"/>
      <c r="D38" s="7"/>
      <c r="E38" s="7"/>
      <c r="F38" s="7" t="s">
        <v>20</v>
      </c>
      <c r="G38" s="7"/>
      <c r="H38" s="7"/>
      <c r="I38" s="12"/>
    </row>
    <row r="39" spans="1:9" ht="19.5" customHeight="1" x14ac:dyDescent="0.15">
      <c r="A39" s="6"/>
      <c r="B39" s="7"/>
      <c r="C39" s="7"/>
      <c r="D39" s="7"/>
      <c r="E39" s="7"/>
      <c r="F39"/>
      <c r="G39" s="7"/>
      <c r="H39" s="7"/>
      <c r="I39" s="12"/>
    </row>
    <row r="40" spans="1:9" ht="19.5" customHeight="1" x14ac:dyDescent="0.15">
      <c r="A40" s="6"/>
      <c r="B40" s="7"/>
      <c r="C40" s="7"/>
      <c r="D40" s="7"/>
      <c r="E40" s="7"/>
      <c r="F40"/>
      <c r="G40" s="7"/>
      <c r="H40" s="7"/>
      <c r="I40" s="12"/>
    </row>
    <row r="41" spans="1:9" ht="19.5" customHeight="1" x14ac:dyDescent="0.15">
      <c r="A41" s="6"/>
      <c r="B41" s="7"/>
      <c r="C41" s="7"/>
      <c r="D41" s="7"/>
      <c r="E41" s="7"/>
      <c r="F41"/>
      <c r="G41" s="7"/>
      <c r="H41" s="7"/>
      <c r="I41" s="12"/>
    </row>
    <row r="42" spans="1:9" ht="19.5" customHeight="1" x14ac:dyDescent="0.15">
      <c r="A42" s="6"/>
      <c r="B42" s="7"/>
      <c r="C42" s="7"/>
      <c r="D42" s="7"/>
      <c r="E42" s="7"/>
      <c r="F42" s="37" t="s">
        <v>37</v>
      </c>
      <c r="G42" s="38"/>
      <c r="H42" s="38"/>
      <c r="I42" s="12"/>
    </row>
    <row r="43" spans="1:9" ht="19.5" customHeight="1" x14ac:dyDescent="0.15">
      <c r="A43" s="13"/>
      <c r="B43" s="14"/>
      <c r="C43" s="14"/>
      <c r="D43" s="14"/>
      <c r="E43" s="14"/>
      <c r="F43" s="14"/>
      <c r="G43" s="14"/>
      <c r="H43" s="14"/>
      <c r="I43" s="9"/>
    </row>
    <row r="44" spans="1:9" ht="19.5" customHeight="1" x14ac:dyDescent="0.15">
      <c r="A44" s="7"/>
      <c r="B44" s="7"/>
      <c r="C44" s="7"/>
      <c r="D44" s="7"/>
      <c r="E44" s="7"/>
      <c r="F44" s="7"/>
      <c r="G44" s="7"/>
      <c r="H44" s="7"/>
      <c r="I44" s="7"/>
    </row>
  </sheetData>
  <phoneticPr fontId="9" type="noConversion"/>
  <pageMargins left="0.16" right="0.16" top="0.96" bottom="0.26" header="0.5" footer="0.19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6"/>
  <sheetViews>
    <sheetView topLeftCell="A10" zoomScale="75" workbookViewId="0">
      <selection activeCell="A19" sqref="A19"/>
    </sheetView>
  </sheetViews>
  <sheetFormatPr defaultRowHeight="14.25" x14ac:dyDescent="0.15"/>
  <cols>
    <col min="1" max="1" width="9.77734375" style="1" customWidth="1"/>
    <col min="2" max="2" width="13.21875" style="1" customWidth="1"/>
    <col min="3" max="3" width="5.21875" style="1" customWidth="1"/>
    <col min="4" max="4" width="10.77734375" style="1" customWidth="1"/>
    <col min="5" max="5" width="12.33203125" style="1" customWidth="1"/>
    <col min="6" max="6" width="6.77734375" style="1" customWidth="1"/>
    <col min="7" max="7" width="7.6640625" style="1" customWidth="1"/>
    <col min="8" max="8" width="16.44140625" style="1" customWidth="1"/>
    <col min="9" max="9" width="22.44140625" style="1" customWidth="1"/>
    <col min="10" max="16384" width="8.88671875" style="1"/>
  </cols>
  <sheetData>
    <row r="1" spans="1:9" x14ac:dyDescent="0.15">
      <c r="I1" s="7"/>
    </row>
    <row r="2" spans="1:9" ht="31.5" x14ac:dyDescent="0.15">
      <c r="A2" s="40" t="s">
        <v>21</v>
      </c>
      <c r="B2" s="41"/>
      <c r="C2" s="41"/>
      <c r="D2" s="41"/>
      <c r="E2" s="41"/>
      <c r="F2" s="41"/>
      <c r="G2" s="41"/>
      <c r="H2" s="41"/>
      <c r="I2" s="44"/>
    </row>
    <row r="3" spans="1:9" ht="19.5" customHeight="1" x14ac:dyDescent="0.15">
      <c r="A3" s="2" t="s">
        <v>52</v>
      </c>
      <c r="B3" s="5"/>
      <c r="C3" s="5"/>
      <c r="D3" s="5"/>
      <c r="E3" s="5"/>
      <c r="F3" s="45" t="s">
        <v>53</v>
      </c>
      <c r="G3" s="5"/>
      <c r="H3" s="5"/>
      <c r="I3" s="16"/>
    </row>
    <row r="4" spans="1:9" ht="19.5" customHeight="1" x14ac:dyDescent="0.15">
      <c r="A4" s="10" t="s">
        <v>363</v>
      </c>
      <c r="B4" s="11"/>
      <c r="C4" s="11"/>
      <c r="D4" s="11"/>
      <c r="E4" s="11"/>
      <c r="F4" s="52" t="s">
        <v>38</v>
      </c>
      <c r="G4" s="50"/>
      <c r="H4" s="50"/>
      <c r="I4" s="53"/>
    </row>
    <row r="5" spans="1:9" ht="19.5" customHeight="1" x14ac:dyDescent="0.15">
      <c r="A5" s="10" t="s">
        <v>364</v>
      </c>
      <c r="B5" s="11"/>
      <c r="C5" s="11"/>
      <c r="D5" s="11"/>
      <c r="E5" s="11"/>
      <c r="F5" s="10" t="s">
        <v>71</v>
      </c>
      <c r="G5" s="11"/>
      <c r="H5" s="11"/>
      <c r="I5" s="15"/>
    </row>
    <row r="6" spans="1:9" ht="19.5" customHeight="1" x14ac:dyDescent="0.15">
      <c r="A6" s="10" t="s">
        <v>365</v>
      </c>
      <c r="B6" s="11"/>
      <c r="C6" s="11"/>
      <c r="D6" s="11"/>
      <c r="E6" s="11"/>
      <c r="F6" s="10"/>
      <c r="G6" s="11"/>
      <c r="H6" s="11"/>
      <c r="I6" s="15"/>
    </row>
    <row r="7" spans="1:9" ht="19.5" customHeight="1" x14ac:dyDescent="0.15">
      <c r="A7" s="17"/>
      <c r="B7" s="8"/>
      <c r="C7" s="8"/>
      <c r="D7" s="8"/>
      <c r="E7" s="8"/>
      <c r="F7" s="17" t="s">
        <v>42</v>
      </c>
      <c r="G7" s="8"/>
      <c r="H7" s="8"/>
      <c r="I7" s="19"/>
    </row>
    <row r="8" spans="1:9" ht="19.5" customHeight="1" x14ac:dyDescent="0.15">
      <c r="A8" s="6" t="s">
        <v>59</v>
      </c>
      <c r="B8" s="11"/>
      <c r="C8" s="11"/>
      <c r="D8" s="11"/>
      <c r="E8" s="11"/>
      <c r="F8" s="6" t="s">
        <v>58</v>
      </c>
      <c r="G8" s="11"/>
      <c r="H8" s="11"/>
      <c r="I8" s="15"/>
    </row>
    <row r="9" spans="1:9" ht="19.5" customHeight="1" x14ac:dyDescent="0.15">
      <c r="A9" s="6" t="s">
        <v>28</v>
      </c>
      <c r="B9" s="7"/>
      <c r="C9" s="7"/>
      <c r="D9" s="11"/>
      <c r="E9" s="11"/>
      <c r="F9" s="10" t="s">
        <v>34</v>
      </c>
      <c r="G9" s="11"/>
      <c r="H9" s="11"/>
      <c r="I9" s="15"/>
    </row>
    <row r="10" spans="1:9" ht="19.5" customHeight="1" x14ac:dyDescent="0.15">
      <c r="A10" s="6" t="s">
        <v>29</v>
      </c>
      <c r="B10" s="7"/>
      <c r="C10" s="7"/>
      <c r="D10" s="11"/>
      <c r="E10" s="11"/>
      <c r="F10" s="10" t="s">
        <v>30</v>
      </c>
      <c r="G10" s="11"/>
      <c r="H10" s="11"/>
      <c r="I10" s="15"/>
    </row>
    <row r="11" spans="1:9" ht="19.5" customHeight="1" x14ac:dyDescent="0.15">
      <c r="A11" s="6"/>
      <c r="B11" s="7"/>
      <c r="C11" s="7"/>
      <c r="D11" s="11"/>
      <c r="E11" s="11"/>
      <c r="F11" s="10"/>
      <c r="G11" s="11"/>
      <c r="H11" s="11"/>
      <c r="I11" s="15"/>
    </row>
    <row r="12" spans="1:9" ht="19.5" customHeight="1" x14ac:dyDescent="0.15">
      <c r="A12" s="10"/>
      <c r="B12" s="11"/>
      <c r="C12" s="11"/>
      <c r="D12" s="11"/>
      <c r="E12" s="15"/>
      <c r="F12" s="10"/>
      <c r="G12" s="11"/>
      <c r="H12" s="11"/>
      <c r="I12" s="15"/>
    </row>
    <row r="13" spans="1:9" ht="19.5" customHeight="1" x14ac:dyDescent="0.15">
      <c r="A13" s="17"/>
      <c r="B13" s="8"/>
      <c r="C13" s="8"/>
      <c r="D13" s="8"/>
      <c r="E13" s="19"/>
      <c r="F13" s="17"/>
      <c r="G13" s="8"/>
      <c r="H13" s="8"/>
      <c r="I13" s="19"/>
    </row>
    <row r="14" spans="1:9" ht="19.5" customHeight="1" x14ac:dyDescent="0.15">
      <c r="A14" s="6" t="s">
        <v>60</v>
      </c>
      <c r="B14" s="11"/>
      <c r="C14" s="11"/>
      <c r="D14" s="11"/>
      <c r="E14" s="15"/>
      <c r="F14" s="6" t="s">
        <v>62</v>
      </c>
      <c r="G14" s="11"/>
      <c r="H14" s="11"/>
      <c r="I14" s="15"/>
    </row>
    <row r="15" spans="1:9" ht="19.5" customHeight="1" x14ac:dyDescent="0.15">
      <c r="A15" s="10" t="s">
        <v>34</v>
      </c>
      <c r="B15" s="11"/>
      <c r="C15" s="11"/>
      <c r="D15" s="11"/>
      <c r="E15" s="15"/>
      <c r="F15" s="7"/>
      <c r="G15" s="7"/>
      <c r="H15" s="7"/>
      <c r="I15" s="12"/>
    </row>
    <row r="16" spans="1:9" ht="19.5" customHeight="1" x14ac:dyDescent="0.15">
      <c r="A16" s="10" t="s">
        <v>30</v>
      </c>
      <c r="B16" s="11"/>
      <c r="C16" s="11"/>
      <c r="D16" s="11"/>
      <c r="E16" s="15"/>
      <c r="F16" s="6" t="s">
        <v>61</v>
      </c>
      <c r="G16" s="7"/>
      <c r="H16" s="7"/>
      <c r="I16" s="12"/>
    </row>
    <row r="17" spans="1:9" ht="19.5" customHeight="1" x14ac:dyDescent="0.15">
      <c r="A17" s="10"/>
      <c r="B17" s="11"/>
      <c r="C17" s="11"/>
      <c r="D17" s="11"/>
      <c r="E17" s="15"/>
      <c r="F17" s="7"/>
      <c r="G17" s="7"/>
      <c r="H17" s="7"/>
      <c r="I17" s="12"/>
    </row>
    <row r="18" spans="1:9" ht="19.5" customHeight="1" x14ac:dyDescent="0.15">
      <c r="A18" s="10"/>
      <c r="B18" s="11"/>
      <c r="C18" s="11"/>
      <c r="D18" s="11"/>
      <c r="E18" s="15"/>
      <c r="F18" s="10" t="s">
        <v>33</v>
      </c>
      <c r="G18" s="11"/>
      <c r="H18" s="11"/>
      <c r="I18" s="15"/>
    </row>
    <row r="19" spans="1:9" ht="19.5" customHeight="1" x14ac:dyDescent="0.15">
      <c r="A19" s="45" t="s">
        <v>55</v>
      </c>
      <c r="B19" s="46"/>
      <c r="C19" s="4"/>
      <c r="D19" s="5"/>
      <c r="E19" s="16"/>
      <c r="F19" s="11"/>
      <c r="G19" s="11"/>
      <c r="H19" s="11"/>
      <c r="I19" s="15"/>
    </row>
    <row r="20" spans="1:9" ht="19.5" customHeight="1" x14ac:dyDescent="0.15">
      <c r="A20" s="47" t="s">
        <v>54</v>
      </c>
      <c r="B20" s="48"/>
      <c r="C20" s="10" t="s">
        <v>56</v>
      </c>
      <c r="D20" s="11"/>
      <c r="E20" s="15"/>
      <c r="F20" s="7"/>
      <c r="G20" s="7"/>
      <c r="H20" s="7"/>
      <c r="I20" s="15"/>
    </row>
    <row r="21" spans="1:9" ht="19.5" customHeight="1" x14ac:dyDescent="0.15">
      <c r="A21" s="17" t="s">
        <v>43</v>
      </c>
      <c r="B21" s="8"/>
      <c r="C21" s="17" t="s">
        <v>48</v>
      </c>
      <c r="D21" s="8"/>
      <c r="E21" s="19"/>
      <c r="F21" s="14"/>
      <c r="G21" s="14"/>
      <c r="H21" s="14"/>
      <c r="I21" s="19"/>
    </row>
    <row r="22" spans="1:9" ht="19.5" customHeight="1" x14ac:dyDescent="0.15">
      <c r="A22" s="10" t="s">
        <v>9</v>
      </c>
      <c r="B22" s="11"/>
      <c r="C22" s="11"/>
      <c r="D22" s="11"/>
      <c r="E22" s="11"/>
      <c r="F22" s="10" t="s">
        <v>22</v>
      </c>
      <c r="G22" s="11"/>
      <c r="H22" s="11"/>
      <c r="I22" s="15"/>
    </row>
    <row r="23" spans="1:9" ht="19.5" customHeight="1" x14ac:dyDescent="0.15">
      <c r="A23" s="17"/>
      <c r="B23" s="8" t="s">
        <v>31</v>
      </c>
      <c r="C23" s="8"/>
      <c r="D23" s="8"/>
      <c r="E23" s="8"/>
      <c r="F23" s="17" t="s">
        <v>32</v>
      </c>
      <c r="G23" s="8"/>
      <c r="H23" s="8"/>
      <c r="I23" s="19"/>
    </row>
    <row r="24" spans="1:9" ht="19.5" customHeight="1" x14ac:dyDescent="0.15">
      <c r="A24" s="20" t="s">
        <v>10</v>
      </c>
      <c r="B24" s="21"/>
      <c r="C24" s="20" t="s">
        <v>11</v>
      </c>
      <c r="D24" s="21"/>
      <c r="E24" s="21"/>
      <c r="F24" s="20" t="s">
        <v>23</v>
      </c>
      <c r="G24" s="21"/>
      <c r="H24" s="22" t="s">
        <v>80</v>
      </c>
      <c r="I24" s="23" t="s">
        <v>79</v>
      </c>
    </row>
    <row r="25" spans="1:9" ht="19.5" customHeight="1" x14ac:dyDescent="0.15">
      <c r="A25" s="10" t="s">
        <v>16</v>
      </c>
      <c r="B25" s="11"/>
      <c r="C25" s="11"/>
      <c r="D25" s="11"/>
      <c r="E25" s="11"/>
      <c r="F25" s="24"/>
      <c r="G25" s="25"/>
      <c r="H25" s="25"/>
      <c r="I25" s="15"/>
    </row>
    <row r="26" spans="1:9" ht="19.5" customHeight="1" x14ac:dyDescent="0.15">
      <c r="A26" s="10"/>
      <c r="B26" s="11"/>
      <c r="C26" s="11"/>
      <c r="D26" s="11"/>
      <c r="E26" s="11"/>
      <c r="F26" s="24"/>
      <c r="G26" s="24"/>
      <c r="H26" s="24"/>
      <c r="I26" s="15"/>
    </row>
    <row r="27" spans="1:9" ht="19.5" customHeight="1" x14ac:dyDescent="0.15">
      <c r="A27" s="10"/>
      <c r="B27" s="11" t="s">
        <v>18</v>
      </c>
      <c r="C27" s="11" t="s">
        <v>72</v>
      </c>
      <c r="D27" s="21"/>
      <c r="E27" s="21"/>
      <c r="F27" s="28"/>
      <c r="G27" s="29" t="s">
        <v>74</v>
      </c>
      <c r="H27" s="24" t="s">
        <v>75</v>
      </c>
      <c r="I27" s="26" t="s">
        <v>41</v>
      </c>
    </row>
    <row r="28" spans="1:9" ht="19.5" customHeight="1" x14ac:dyDescent="0.15">
      <c r="A28" s="10"/>
      <c r="B28" s="11"/>
      <c r="C28" s="11" t="s">
        <v>73</v>
      </c>
      <c r="D28" s="21"/>
      <c r="E28" s="21"/>
      <c r="F28" s="21"/>
      <c r="G28" s="21"/>
      <c r="H28" s="7"/>
      <c r="I28" s="12"/>
    </row>
    <row r="29" spans="1:9" ht="19.5" customHeight="1" x14ac:dyDescent="0.15">
      <c r="A29" s="10"/>
      <c r="B29" s="11"/>
      <c r="C29" s="35" t="s">
        <v>76</v>
      </c>
      <c r="D29" s="21"/>
      <c r="E29" s="21"/>
      <c r="F29" s="21"/>
      <c r="G29" s="21"/>
      <c r="H29" s="7"/>
      <c r="I29" s="12"/>
    </row>
    <row r="30" spans="1:9" ht="19.5" customHeight="1" x14ac:dyDescent="0.15">
      <c r="A30" s="10"/>
      <c r="B30" s="11"/>
      <c r="C30" s="27" t="s">
        <v>77</v>
      </c>
      <c r="D30" s="21"/>
      <c r="E30" s="21"/>
      <c r="F30" s="21"/>
      <c r="G30" s="21"/>
      <c r="H30" s="7"/>
      <c r="I30" s="12"/>
    </row>
    <row r="31" spans="1:9" ht="19.5" customHeight="1" x14ac:dyDescent="0.15">
      <c r="A31" s="10"/>
      <c r="B31" s="11"/>
      <c r="C31" s="35" t="s">
        <v>78</v>
      </c>
      <c r="D31" s="21"/>
      <c r="E31" s="21"/>
      <c r="F31" s="21"/>
      <c r="G31" s="21"/>
      <c r="H31" s="7"/>
      <c r="I31" s="12"/>
    </row>
    <row r="32" spans="1:9" ht="19.5" customHeight="1" x14ac:dyDescent="0.15">
      <c r="A32" s="10"/>
      <c r="B32" s="11"/>
      <c r="C32" s="27" t="s">
        <v>81</v>
      </c>
      <c r="D32" s="21"/>
      <c r="E32" s="21"/>
      <c r="F32" s="21"/>
      <c r="G32" s="21"/>
      <c r="H32" s="7"/>
      <c r="I32" s="12"/>
    </row>
    <row r="33" spans="1:9" ht="19.5" customHeight="1" x14ac:dyDescent="0.15">
      <c r="A33" s="10"/>
      <c r="B33" s="11"/>
      <c r="C33" s="11"/>
      <c r="D33" s="11"/>
      <c r="E33" s="11"/>
      <c r="F33" s="24"/>
      <c r="G33" s="24"/>
      <c r="H33" s="24"/>
      <c r="I33" s="26"/>
    </row>
    <row r="34" spans="1:9" ht="19.5" customHeight="1" x14ac:dyDescent="0.15">
      <c r="A34" s="6" t="s">
        <v>36</v>
      </c>
      <c r="B34" s="7"/>
      <c r="C34" s="7"/>
      <c r="D34" s="7"/>
      <c r="E34" s="7"/>
      <c r="F34" s="30"/>
      <c r="G34" s="30"/>
      <c r="H34" s="30"/>
      <c r="I34" s="31"/>
    </row>
    <row r="35" spans="1:9" ht="19.5" customHeight="1" x14ac:dyDescent="0.15">
      <c r="A35" s="6"/>
      <c r="B35" s="7"/>
      <c r="C35" s="7"/>
      <c r="D35" s="7"/>
      <c r="E35" s="7"/>
      <c r="F35" s="30"/>
      <c r="G35" s="30"/>
      <c r="H35" s="30"/>
      <c r="I35" s="31"/>
    </row>
    <row r="36" spans="1:9" ht="19.5" customHeight="1" x14ac:dyDescent="0.15">
      <c r="A36" s="10"/>
      <c r="B36" s="34"/>
      <c r="C36" s="7"/>
      <c r="D36" s="7"/>
      <c r="E36" s="7"/>
      <c r="F36" s="7"/>
      <c r="G36" s="7"/>
      <c r="H36" s="7"/>
      <c r="I36" s="12"/>
    </row>
    <row r="37" spans="1:9" ht="19.5" customHeight="1" x14ac:dyDescent="0.15">
      <c r="A37" s="6"/>
      <c r="B37" s="34"/>
      <c r="C37" s="7"/>
      <c r="D37" s="7"/>
      <c r="E37" s="7"/>
      <c r="F37" s="7"/>
      <c r="G37" s="7"/>
      <c r="H37" s="7"/>
      <c r="I37" s="12"/>
    </row>
    <row r="38" spans="1:9" ht="19.5" customHeight="1" x14ac:dyDescent="0.15">
      <c r="A38" s="6"/>
      <c r="B38" s="34"/>
      <c r="C38" s="7"/>
      <c r="D38" s="7"/>
      <c r="E38" s="7"/>
      <c r="F38" s="7"/>
      <c r="G38" s="7"/>
      <c r="H38" s="7"/>
      <c r="I38" s="12"/>
    </row>
    <row r="39" spans="1:9" ht="19.5" customHeight="1" x14ac:dyDescent="0.15">
      <c r="A39" s="6"/>
      <c r="B39" s="7"/>
      <c r="C39" s="7"/>
      <c r="D39" s="7"/>
      <c r="E39" s="7"/>
      <c r="F39" s="7" t="s">
        <v>27</v>
      </c>
      <c r="G39" s="7"/>
      <c r="H39" s="7"/>
      <c r="I39" s="12"/>
    </row>
    <row r="40" spans="1:9" ht="19.5" customHeight="1" x14ac:dyDescent="0.15">
      <c r="A40" s="6"/>
      <c r="B40" s="7"/>
      <c r="C40" s="7"/>
      <c r="D40" s="7"/>
      <c r="E40" s="7"/>
      <c r="F40" s="33"/>
      <c r="G40" s="7"/>
      <c r="H40" s="7"/>
      <c r="I40" s="12"/>
    </row>
    <row r="41" spans="1:9" ht="19.5" customHeight="1" x14ac:dyDescent="0.15">
      <c r="A41" s="6"/>
      <c r="B41" s="7"/>
      <c r="C41" s="7"/>
      <c r="D41" s="7"/>
      <c r="E41" s="7"/>
      <c r="F41" s="33"/>
      <c r="G41" s="7"/>
      <c r="H41" s="7" t="s">
        <v>20</v>
      </c>
      <c r="I41" s="12"/>
    </row>
    <row r="42" spans="1:9" ht="19.5" customHeight="1" x14ac:dyDescent="0.15">
      <c r="A42" s="6"/>
      <c r="B42" s="7"/>
      <c r="C42" s="7"/>
      <c r="D42" s="7"/>
      <c r="E42" s="7"/>
      <c r="F42" s="33"/>
      <c r="G42" s="7"/>
      <c r="H42" s="7"/>
      <c r="I42" s="12"/>
    </row>
    <row r="43" spans="1:9" ht="19.5" customHeight="1" x14ac:dyDescent="0.15">
      <c r="A43" s="6"/>
      <c r="B43" s="7"/>
      <c r="C43" s="7"/>
      <c r="D43" s="7"/>
      <c r="E43" s="7"/>
      <c r="F43" s="33"/>
      <c r="G43" s="7"/>
      <c r="H43" s="7"/>
      <c r="I43" s="12"/>
    </row>
    <row r="44" spans="1:9" ht="19.5" customHeight="1" x14ac:dyDescent="0.15">
      <c r="A44" s="6"/>
      <c r="B44" s="7"/>
      <c r="C44" s="7"/>
      <c r="D44" s="7"/>
      <c r="E44" s="7"/>
      <c r="F44" s="33"/>
      <c r="G44" s="7"/>
      <c r="H44" s="7"/>
      <c r="I44" s="12"/>
    </row>
    <row r="45" spans="1:9" ht="19.5" customHeight="1" x14ac:dyDescent="0.15">
      <c r="A45" s="6"/>
      <c r="B45" s="7"/>
      <c r="C45" s="7"/>
      <c r="D45" s="7"/>
      <c r="E45" s="7"/>
      <c r="F45" s="7"/>
      <c r="G45" s="32"/>
      <c r="H45" s="39"/>
      <c r="I45" s="9"/>
    </row>
    <row r="46" spans="1:9" ht="19.5" customHeight="1" x14ac:dyDescent="0.15">
      <c r="A46" s="13"/>
      <c r="B46" s="14"/>
      <c r="C46" s="14"/>
      <c r="D46" s="14"/>
      <c r="E46" s="14"/>
      <c r="F46" s="14"/>
      <c r="G46" s="14"/>
      <c r="H46" s="14"/>
      <c r="I46" s="9"/>
    </row>
  </sheetData>
  <phoneticPr fontId="9" type="noConversion"/>
  <pageMargins left="0.15748031496062992" right="0.15748031496062992" top="0.82677165354330717" bottom="0.31496062992125984" header="0.27559055118110237" footer="0.15748031496062992"/>
  <pageSetup paperSize="9" scale="80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4"/>
  <sheetViews>
    <sheetView zoomScale="70" zoomScaleNormal="70" workbookViewId="0">
      <selection activeCell="H7" sqref="H7:M7"/>
    </sheetView>
  </sheetViews>
  <sheetFormatPr defaultRowHeight="15" x14ac:dyDescent="0.25"/>
  <cols>
    <col min="1" max="1" width="8.88671875" style="186"/>
    <col min="2" max="2" width="4.5546875" style="186" customWidth="1"/>
    <col min="3" max="3" width="0.109375" style="182" hidden="1" customWidth="1"/>
    <col min="4" max="4" width="1.109375" style="182" hidden="1" customWidth="1"/>
    <col min="5" max="5" width="0.33203125" style="182" hidden="1" customWidth="1"/>
    <col min="6" max="7" width="0.109375" style="182" hidden="1" customWidth="1"/>
    <col min="8" max="12" width="8.88671875" style="182"/>
    <col min="13" max="13" width="51.88671875" style="182" customWidth="1"/>
    <col min="14" max="16384" width="8.88671875" style="182"/>
  </cols>
  <sheetData>
    <row r="1" spans="1:16" ht="3.75" customHeight="1" x14ac:dyDescent="0.25">
      <c r="A1" s="499" t="s">
        <v>239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</row>
    <row r="2" spans="1:16" ht="13.5" customHeight="1" x14ac:dyDescent="0.25">
      <c r="A2" s="500"/>
      <c r="B2" s="500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P2" s="182" t="s">
        <v>291</v>
      </c>
    </row>
    <row r="3" spans="1:16" ht="13.5" customHeight="1" x14ac:dyDescent="0.25">
      <c r="A3" s="500"/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</row>
    <row r="4" spans="1:16" ht="15" customHeight="1" x14ac:dyDescent="0.25">
      <c r="A4" s="500"/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</row>
    <row r="5" spans="1:16" ht="24.95" customHeight="1" x14ac:dyDescent="0.25">
      <c r="A5" s="501" t="s">
        <v>240</v>
      </c>
      <c r="B5" s="501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P5" s="211" t="s">
        <v>292</v>
      </c>
    </row>
    <row r="6" spans="1:16" ht="9.9499999999999993" customHeight="1" x14ac:dyDescent="0.25">
      <c r="A6" s="502"/>
      <c r="B6" s="503"/>
      <c r="C6" s="503"/>
      <c r="D6" s="503"/>
      <c r="E6" s="503"/>
      <c r="F6" s="503"/>
      <c r="G6" s="503"/>
      <c r="H6" s="503"/>
      <c r="I6" s="503"/>
      <c r="J6" s="503"/>
      <c r="K6" s="503"/>
      <c r="L6" s="503"/>
      <c r="M6" s="503"/>
    </row>
    <row r="7" spans="1:16" ht="61.5" customHeight="1" x14ac:dyDescent="0.25">
      <c r="A7" s="504" t="s">
        <v>241</v>
      </c>
      <c r="B7" s="494"/>
      <c r="C7" s="494"/>
      <c r="D7" s="494"/>
      <c r="E7" s="494"/>
      <c r="F7" s="494"/>
      <c r="G7" s="495"/>
      <c r="H7" s="505" t="s">
        <v>242</v>
      </c>
      <c r="I7" s="506"/>
      <c r="J7" s="506"/>
      <c r="K7" s="506"/>
      <c r="L7" s="506"/>
      <c r="M7" s="507"/>
      <c r="P7" s="182" t="s">
        <v>293</v>
      </c>
    </row>
    <row r="8" spans="1:16" ht="45" hidden="1" customHeight="1" x14ac:dyDescent="0.25">
      <c r="A8" s="493" t="s">
        <v>243</v>
      </c>
      <c r="B8" s="494"/>
      <c r="C8" s="494"/>
      <c r="D8" s="494"/>
      <c r="E8" s="494"/>
      <c r="F8" s="494"/>
      <c r="G8" s="495"/>
      <c r="H8" s="496"/>
      <c r="I8" s="497"/>
      <c r="J8" s="497"/>
      <c r="K8" s="497"/>
      <c r="L8" s="497"/>
      <c r="M8" s="498"/>
    </row>
    <row r="9" spans="1:16" ht="129" customHeight="1" x14ac:dyDescent="0.25">
      <c r="A9" s="493" t="s">
        <v>244</v>
      </c>
      <c r="B9" s="494"/>
      <c r="C9" s="494"/>
      <c r="D9" s="494"/>
      <c r="E9" s="494"/>
      <c r="F9" s="494"/>
      <c r="G9" s="495"/>
      <c r="H9" s="508" t="s">
        <v>371</v>
      </c>
      <c r="I9" s="509"/>
      <c r="J9" s="509"/>
      <c r="K9" s="509"/>
      <c r="L9" s="509"/>
      <c r="M9" s="510"/>
      <c r="O9" s="183"/>
      <c r="P9" s="211" t="s">
        <v>294</v>
      </c>
    </row>
    <row r="10" spans="1:16" ht="61.5" customHeight="1" x14ac:dyDescent="0.65">
      <c r="A10" s="493" t="s">
        <v>245</v>
      </c>
      <c r="B10" s="511"/>
      <c r="C10" s="511"/>
      <c r="D10" s="511"/>
      <c r="E10" s="511"/>
      <c r="F10" s="511"/>
      <c r="G10" s="512"/>
      <c r="H10" s="513" t="s">
        <v>246</v>
      </c>
      <c r="I10" s="514"/>
      <c r="J10" s="514"/>
      <c r="K10" s="514"/>
      <c r="L10" s="514"/>
      <c r="M10" s="515"/>
      <c r="P10" s="211" t="s">
        <v>295</v>
      </c>
    </row>
    <row r="11" spans="1:16" ht="61.5" customHeight="1" x14ac:dyDescent="0.95">
      <c r="A11" s="493" t="s">
        <v>247</v>
      </c>
      <c r="B11" s="494"/>
      <c r="C11" s="494"/>
      <c r="D11" s="494"/>
      <c r="E11" s="494"/>
      <c r="F11" s="494"/>
      <c r="G11" s="495"/>
      <c r="H11" s="516" t="s">
        <v>248</v>
      </c>
      <c r="I11" s="517"/>
      <c r="J11" s="517"/>
      <c r="K11" s="517"/>
      <c r="L11" s="517"/>
      <c r="M11" s="518"/>
      <c r="P11" s="182" t="s">
        <v>296</v>
      </c>
    </row>
    <row r="12" spans="1:16" ht="61.5" customHeight="1" x14ac:dyDescent="0.25">
      <c r="A12" s="493" t="s">
        <v>249</v>
      </c>
      <c r="B12" s="494"/>
      <c r="C12" s="494"/>
      <c r="D12" s="494"/>
      <c r="E12" s="494"/>
      <c r="F12" s="494"/>
      <c r="G12" s="495"/>
      <c r="H12" s="519">
        <v>2001</v>
      </c>
      <c r="I12" s="506"/>
      <c r="J12" s="506"/>
      <c r="K12" s="506"/>
      <c r="L12" s="507"/>
      <c r="M12" s="184" t="s">
        <v>250</v>
      </c>
      <c r="O12" s="212" t="s">
        <v>297</v>
      </c>
      <c r="P12" s="213" t="s">
        <v>298</v>
      </c>
    </row>
    <row r="13" spans="1:16" ht="24" customHeight="1" x14ac:dyDescent="0.25">
      <c r="A13" s="493" t="s">
        <v>251</v>
      </c>
      <c r="B13" s="494"/>
      <c r="C13" s="494"/>
      <c r="D13" s="494"/>
      <c r="E13" s="494"/>
      <c r="F13" s="494"/>
      <c r="G13" s="495"/>
      <c r="H13" s="520" t="s">
        <v>252</v>
      </c>
      <c r="I13" s="521"/>
      <c r="J13" s="521"/>
      <c r="K13" s="521"/>
      <c r="L13" s="522"/>
      <c r="M13" s="185"/>
      <c r="O13" s="211" t="s">
        <v>299</v>
      </c>
    </row>
    <row r="14" spans="1:16" ht="24" customHeight="1" x14ac:dyDescent="0.25">
      <c r="A14" s="493" t="s">
        <v>253</v>
      </c>
      <c r="B14" s="494"/>
      <c r="C14" s="494"/>
      <c r="D14" s="494"/>
      <c r="E14" s="494"/>
      <c r="F14" s="494"/>
      <c r="G14" s="495"/>
      <c r="H14" s="520" t="s">
        <v>254</v>
      </c>
      <c r="I14" s="521"/>
      <c r="J14" s="521"/>
      <c r="K14" s="521"/>
      <c r="L14" s="522"/>
      <c r="M14" s="185"/>
    </row>
  </sheetData>
  <mergeCells count="19">
    <mergeCell ref="A12:G12"/>
    <mergeCell ref="H12:L12"/>
    <mergeCell ref="A13:G13"/>
    <mergeCell ref="H13:L13"/>
    <mergeCell ref="A14:G14"/>
    <mergeCell ref="H14:L14"/>
    <mergeCell ref="A9:G9"/>
    <mergeCell ref="H9:M9"/>
    <mergeCell ref="A10:G10"/>
    <mergeCell ref="H10:M10"/>
    <mergeCell ref="A11:G11"/>
    <mergeCell ref="H11:M11"/>
    <mergeCell ref="A8:G8"/>
    <mergeCell ref="H8:M8"/>
    <mergeCell ref="A1:M4"/>
    <mergeCell ref="A5:M5"/>
    <mergeCell ref="A6:M6"/>
    <mergeCell ref="A7:G7"/>
    <mergeCell ref="H7:M7"/>
  </mergeCells>
  <phoneticPr fontId="9" type="noConversion"/>
  <pageMargins left="0.70866141732283472" right="0.70866141732283472" top="0.39370078740157483" bottom="0.39370078740157483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3"/>
  <sheetViews>
    <sheetView topLeftCell="A7" workbookViewId="0"/>
  </sheetViews>
  <sheetFormatPr defaultRowHeight="13.5" x14ac:dyDescent="0.15"/>
  <cols>
    <col min="1" max="1" width="20.109375" style="60" customWidth="1"/>
    <col min="2" max="2" width="17.33203125" style="60" customWidth="1"/>
    <col min="3" max="16384" width="8.88671875" style="60"/>
  </cols>
  <sheetData>
    <row r="1" spans="1:11" ht="23.25" customHeight="1" x14ac:dyDescent="0.15">
      <c r="A1" s="232" t="s">
        <v>320</v>
      </c>
      <c r="B1" s="214"/>
      <c r="C1" s="214"/>
      <c r="D1" s="214"/>
      <c r="E1" s="214"/>
      <c r="F1" s="214"/>
      <c r="G1" s="214"/>
    </row>
    <row r="2" spans="1:11" x14ac:dyDescent="0.15">
      <c r="A2" s="232" t="s">
        <v>372</v>
      </c>
      <c r="B2" s="214"/>
      <c r="C2" s="214"/>
      <c r="D2" s="214"/>
      <c r="E2" s="214"/>
      <c r="F2" s="214"/>
      <c r="G2" s="214"/>
      <c r="H2" s="206"/>
      <c r="I2" s="206"/>
      <c r="J2" s="206"/>
      <c r="K2" s="206"/>
    </row>
    <row r="3" spans="1:11" x14ac:dyDescent="0.15">
      <c r="A3" s="232" t="s">
        <v>373</v>
      </c>
      <c r="B3" s="214"/>
      <c r="C3" s="214"/>
      <c r="D3" s="214"/>
      <c r="E3" s="214"/>
      <c r="F3" s="214"/>
      <c r="G3" s="214"/>
      <c r="H3" s="206"/>
      <c r="I3" s="206"/>
      <c r="J3" s="206"/>
      <c r="K3" s="206"/>
    </row>
    <row r="4" spans="1:11" x14ac:dyDescent="0.15">
      <c r="A4" s="232" t="s">
        <v>374</v>
      </c>
      <c r="B4" s="214"/>
      <c r="C4" s="214"/>
      <c r="D4" s="214"/>
      <c r="E4" s="214"/>
      <c r="F4" s="214"/>
      <c r="G4" s="214"/>
      <c r="H4" s="206"/>
      <c r="I4" s="206"/>
      <c r="J4" s="206"/>
      <c r="K4" s="206"/>
    </row>
    <row r="5" spans="1:11" ht="14.25" thickBot="1" x14ac:dyDescent="0.2">
      <c r="A5" s="215"/>
      <c r="B5" s="216"/>
      <c r="C5" s="216"/>
      <c r="D5" s="216"/>
      <c r="E5" s="216"/>
      <c r="F5" s="216"/>
      <c r="G5" s="216"/>
      <c r="H5" s="206"/>
      <c r="I5" s="206"/>
      <c r="J5" s="206"/>
      <c r="K5" s="206"/>
    </row>
    <row r="6" spans="1:11" ht="10.5" customHeight="1" x14ac:dyDescent="0.15">
      <c r="A6" s="535" t="s">
        <v>357</v>
      </c>
      <c r="B6" s="536"/>
      <c r="C6" s="536"/>
      <c r="D6" s="536"/>
      <c r="E6" s="536"/>
      <c r="F6" s="536"/>
      <c r="G6" s="537"/>
    </row>
    <row r="7" spans="1:11" ht="10.5" customHeight="1" x14ac:dyDescent="0.15">
      <c r="A7" s="538"/>
      <c r="B7" s="539"/>
      <c r="C7" s="539"/>
      <c r="D7" s="539"/>
      <c r="E7" s="539"/>
      <c r="F7" s="539"/>
      <c r="G7" s="540"/>
    </row>
    <row r="8" spans="1:11" ht="65.25" customHeight="1" thickBot="1" x14ac:dyDescent="0.2">
      <c r="A8" s="541"/>
      <c r="B8" s="542"/>
      <c r="C8" s="542"/>
      <c r="D8" s="542"/>
      <c r="E8" s="542"/>
      <c r="F8" s="542"/>
      <c r="G8" s="543"/>
    </row>
    <row r="10" spans="1:11" ht="20.25" customHeight="1" x14ac:dyDescent="0.15">
      <c r="A10" s="207" t="s">
        <v>321</v>
      </c>
      <c r="B10" s="532" t="s">
        <v>322</v>
      </c>
      <c r="C10" s="533"/>
      <c r="D10" s="533"/>
      <c r="E10" s="533"/>
      <c r="F10" s="533"/>
      <c r="G10" s="534"/>
      <c r="H10" s="60" t="s">
        <v>318</v>
      </c>
      <c r="I10" s="60" t="s">
        <v>319</v>
      </c>
    </row>
    <row r="11" spans="1:11" ht="20.25" customHeight="1" x14ac:dyDescent="0.15">
      <c r="A11" s="207" t="s">
        <v>323</v>
      </c>
      <c r="B11" s="532" t="s">
        <v>324</v>
      </c>
      <c r="C11" s="533"/>
      <c r="D11" s="533"/>
      <c r="E11" s="533"/>
      <c r="F11" s="533"/>
      <c r="G11" s="534"/>
      <c r="H11" s="60" t="s">
        <v>312</v>
      </c>
    </row>
    <row r="12" spans="1:11" ht="20.25" customHeight="1" x14ac:dyDescent="0.15">
      <c r="A12" s="207" t="s">
        <v>325</v>
      </c>
      <c r="B12" s="532" t="s">
        <v>326</v>
      </c>
      <c r="C12" s="533"/>
      <c r="D12" s="533"/>
      <c r="E12" s="533"/>
      <c r="F12" s="533"/>
      <c r="G12" s="534"/>
      <c r="H12" s="60" t="s">
        <v>313</v>
      </c>
    </row>
    <row r="13" spans="1:11" ht="20.25" customHeight="1" x14ac:dyDescent="0.15">
      <c r="A13" s="217" t="s">
        <v>327</v>
      </c>
      <c r="B13" s="532" t="s">
        <v>328</v>
      </c>
      <c r="C13" s="533"/>
      <c r="D13" s="533"/>
      <c r="E13" s="533"/>
      <c r="F13" s="533"/>
      <c r="G13" s="534"/>
      <c r="H13" s="60" t="s">
        <v>314</v>
      </c>
    </row>
    <row r="14" spans="1:11" ht="20.25" customHeight="1" x14ac:dyDescent="0.15">
      <c r="A14" s="523" t="s">
        <v>329</v>
      </c>
      <c r="B14" s="233" t="s">
        <v>330</v>
      </c>
      <c r="C14" s="234"/>
      <c r="D14" s="234"/>
      <c r="E14" s="234"/>
      <c r="F14" s="234"/>
      <c r="G14" s="235"/>
      <c r="H14" s="60" t="s">
        <v>316</v>
      </c>
    </row>
    <row r="15" spans="1:11" ht="20.25" customHeight="1" x14ac:dyDescent="0.15">
      <c r="A15" s="544"/>
      <c r="B15" s="236" t="s">
        <v>331</v>
      </c>
      <c r="C15" s="237"/>
      <c r="D15" s="237"/>
      <c r="E15" s="237"/>
      <c r="F15" s="237"/>
      <c r="G15" s="238"/>
    </row>
    <row r="16" spans="1:11" ht="20.25" customHeight="1" x14ac:dyDescent="0.15">
      <c r="A16" s="239"/>
      <c r="B16" s="240" t="s">
        <v>332</v>
      </c>
      <c r="C16" s="241"/>
      <c r="D16" s="241"/>
      <c r="E16" s="241"/>
      <c r="F16" s="241"/>
      <c r="G16" s="242"/>
    </row>
    <row r="17" spans="1:7" ht="20.25" customHeight="1" x14ac:dyDescent="0.15">
      <c r="A17" s="239"/>
      <c r="B17" s="240" t="s">
        <v>333</v>
      </c>
      <c r="C17" s="241"/>
      <c r="D17" s="241"/>
      <c r="E17" s="241"/>
      <c r="F17" s="241"/>
      <c r="G17" s="242"/>
    </row>
    <row r="18" spans="1:7" ht="20.25" customHeight="1" x14ac:dyDescent="0.15">
      <c r="A18" s="239"/>
      <c r="B18" s="240" t="s">
        <v>334</v>
      </c>
      <c r="C18" s="241"/>
      <c r="D18" s="241"/>
      <c r="E18" s="241"/>
      <c r="F18" s="241"/>
      <c r="G18" s="242"/>
    </row>
    <row r="19" spans="1:7" x14ac:dyDescent="0.15">
      <c r="A19" s="239"/>
      <c r="B19" s="240" t="s">
        <v>335</v>
      </c>
      <c r="C19" s="241"/>
      <c r="D19" s="241"/>
      <c r="E19" s="241"/>
      <c r="F19" s="241"/>
      <c r="G19" s="242"/>
    </row>
    <row r="20" spans="1:7" x14ac:dyDescent="0.15">
      <c r="A20" s="239"/>
      <c r="B20" s="240" t="s">
        <v>336</v>
      </c>
      <c r="C20" s="241"/>
      <c r="D20" s="241"/>
      <c r="E20" s="241"/>
      <c r="F20" s="241"/>
      <c r="G20" s="242"/>
    </row>
    <row r="21" spans="1:7" x14ac:dyDescent="0.15">
      <c r="A21" s="239"/>
      <c r="B21" s="240" t="s">
        <v>337</v>
      </c>
      <c r="C21" s="241"/>
      <c r="D21" s="241"/>
      <c r="E21" s="241"/>
      <c r="F21" s="241"/>
      <c r="G21" s="242"/>
    </row>
    <row r="22" spans="1:7" x14ac:dyDescent="0.15">
      <c r="A22" s="239"/>
      <c r="B22" s="240" t="s">
        <v>338</v>
      </c>
      <c r="C22" s="241"/>
      <c r="D22" s="241"/>
      <c r="E22" s="241"/>
      <c r="F22" s="241"/>
      <c r="G22" s="242"/>
    </row>
    <row r="23" spans="1:7" x14ac:dyDescent="0.15">
      <c r="A23" s="239"/>
      <c r="B23" s="236" t="s">
        <v>339</v>
      </c>
      <c r="C23" s="237"/>
      <c r="D23" s="237"/>
      <c r="E23" s="237"/>
      <c r="F23" s="237"/>
      <c r="G23" s="238"/>
    </row>
    <row r="24" spans="1:7" x14ac:dyDescent="0.15">
      <c r="A24" s="239"/>
      <c r="B24" s="240" t="s">
        <v>340</v>
      </c>
      <c r="C24" s="241"/>
      <c r="D24" s="241"/>
      <c r="E24" s="241"/>
      <c r="F24" s="241"/>
      <c r="G24" s="242"/>
    </row>
    <row r="25" spans="1:7" x14ac:dyDescent="0.15">
      <c r="A25" s="239"/>
      <c r="B25" s="240" t="s">
        <v>341</v>
      </c>
      <c r="C25" s="241"/>
      <c r="D25" s="241"/>
      <c r="E25" s="241"/>
      <c r="F25" s="241"/>
      <c r="G25" s="242"/>
    </row>
    <row r="26" spans="1:7" x14ac:dyDescent="0.15">
      <c r="A26" s="239"/>
      <c r="B26" s="240" t="s">
        <v>342</v>
      </c>
      <c r="C26" s="241"/>
      <c r="D26" s="241"/>
      <c r="E26" s="241"/>
      <c r="F26" s="241"/>
      <c r="G26" s="242"/>
    </row>
    <row r="27" spans="1:7" x14ac:dyDescent="0.15">
      <c r="A27" s="239"/>
      <c r="B27" s="240" t="s">
        <v>343</v>
      </c>
      <c r="C27" s="241"/>
      <c r="D27" s="241"/>
      <c r="E27" s="241"/>
      <c r="F27" s="241"/>
      <c r="G27" s="242"/>
    </row>
    <row r="28" spans="1:7" x14ac:dyDescent="0.15">
      <c r="A28" s="239"/>
      <c r="B28" s="240" t="s">
        <v>344</v>
      </c>
      <c r="C28" s="241"/>
      <c r="D28" s="241"/>
      <c r="E28" s="241"/>
      <c r="F28" s="241"/>
      <c r="G28" s="242"/>
    </row>
    <row r="29" spans="1:7" x14ac:dyDescent="0.15">
      <c r="A29" s="239"/>
      <c r="B29" s="240" t="s">
        <v>345</v>
      </c>
      <c r="C29" s="241"/>
      <c r="D29" s="241"/>
      <c r="E29" s="241"/>
      <c r="F29" s="241"/>
      <c r="G29" s="242"/>
    </row>
    <row r="30" spans="1:7" x14ac:dyDescent="0.15">
      <c r="A30" s="239"/>
      <c r="B30" s="240" t="s">
        <v>346</v>
      </c>
      <c r="C30" s="241"/>
      <c r="D30" s="241"/>
      <c r="E30" s="241"/>
      <c r="F30" s="241"/>
      <c r="G30" s="242"/>
    </row>
    <row r="31" spans="1:7" x14ac:dyDescent="0.15">
      <c r="A31" s="239"/>
      <c r="B31" s="240" t="s">
        <v>347</v>
      </c>
      <c r="C31" s="241"/>
      <c r="D31" s="241"/>
      <c r="E31" s="241"/>
      <c r="F31" s="241"/>
      <c r="G31" s="242"/>
    </row>
    <row r="32" spans="1:7" x14ac:dyDescent="0.15">
      <c r="A32" s="239"/>
      <c r="B32" s="240" t="s">
        <v>348</v>
      </c>
      <c r="C32" s="241"/>
      <c r="D32" s="241"/>
      <c r="E32" s="241"/>
      <c r="F32" s="241"/>
      <c r="G32" s="242"/>
    </row>
    <row r="33" spans="1:8" x14ac:dyDescent="0.15">
      <c r="A33" s="239"/>
      <c r="B33" s="243" t="s">
        <v>349</v>
      </c>
      <c r="C33" s="244"/>
      <c r="D33" s="244"/>
      <c r="E33" s="244"/>
      <c r="F33" s="244"/>
      <c r="G33" s="245"/>
    </row>
    <row r="34" spans="1:8" x14ac:dyDescent="0.15">
      <c r="A34" s="523" t="s">
        <v>350</v>
      </c>
      <c r="B34" s="526" t="s">
        <v>351</v>
      </c>
      <c r="C34" s="527"/>
      <c r="D34" s="527"/>
      <c r="E34" s="527"/>
      <c r="F34" s="527"/>
      <c r="G34" s="528"/>
      <c r="H34" s="60" t="s">
        <v>315</v>
      </c>
    </row>
    <row r="35" spans="1:8" x14ac:dyDescent="0.15">
      <c r="A35" s="524"/>
      <c r="B35" s="529"/>
      <c r="C35" s="530"/>
      <c r="D35" s="530"/>
      <c r="E35" s="530"/>
      <c r="F35" s="530"/>
      <c r="G35" s="531"/>
      <c r="H35" s="60" t="s">
        <v>317</v>
      </c>
    </row>
    <row r="36" spans="1:8" x14ac:dyDescent="0.15">
      <c r="A36" s="207" t="s">
        <v>352</v>
      </c>
      <c r="B36" s="525" t="s">
        <v>353</v>
      </c>
      <c r="C36" s="372"/>
      <c r="D36" s="372"/>
      <c r="E36" s="372"/>
      <c r="F36" s="372"/>
      <c r="G36" s="371"/>
      <c r="H36" s="60" t="s">
        <v>311</v>
      </c>
    </row>
    <row r="38" spans="1:8" x14ac:dyDescent="0.15">
      <c r="B38" s="60" t="s">
        <v>354</v>
      </c>
    </row>
    <row r="41" spans="1:8" ht="14.25" x14ac:dyDescent="0.2">
      <c r="C41" s="89" t="s">
        <v>355</v>
      </c>
    </row>
    <row r="42" spans="1:8" ht="14.25" x14ac:dyDescent="0.2">
      <c r="C42" s="89" t="s">
        <v>356</v>
      </c>
    </row>
    <row r="43" spans="1:8" ht="14.25" x14ac:dyDescent="0.2">
      <c r="C43" s="89"/>
    </row>
  </sheetData>
  <mergeCells count="9">
    <mergeCell ref="A34:A35"/>
    <mergeCell ref="B36:G36"/>
    <mergeCell ref="B34:G35"/>
    <mergeCell ref="B11:G11"/>
    <mergeCell ref="A6:G8"/>
    <mergeCell ref="B10:G10"/>
    <mergeCell ref="B12:G12"/>
    <mergeCell ref="B13:G13"/>
    <mergeCell ref="A14:A15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1"/>
  <sheetViews>
    <sheetView workbookViewId="0">
      <selection activeCell="A18" sqref="A18"/>
    </sheetView>
  </sheetViews>
  <sheetFormatPr defaultRowHeight="13.5" x14ac:dyDescent="0.15"/>
  <cols>
    <col min="1" max="1" width="29.6640625" bestFit="1" customWidth="1"/>
    <col min="2" max="2" width="41.5546875" bestFit="1" customWidth="1"/>
    <col min="3" max="3" width="11.6640625" bestFit="1" customWidth="1"/>
    <col min="4" max="4" width="29.88671875" bestFit="1" customWidth="1"/>
  </cols>
  <sheetData>
    <row r="1" spans="1:7" ht="14.25" x14ac:dyDescent="0.15">
      <c r="A1" s="222" t="s">
        <v>275</v>
      </c>
      <c r="B1" s="224" t="s">
        <v>274</v>
      </c>
      <c r="C1" s="225"/>
      <c r="D1" s="225"/>
      <c r="E1" s="225"/>
      <c r="F1" s="226"/>
    </row>
    <row r="2" spans="1:7" x14ac:dyDescent="0.15">
      <c r="A2" s="223" t="s">
        <v>277</v>
      </c>
      <c r="B2" s="223" t="s">
        <v>278</v>
      </c>
      <c r="C2" s="227"/>
      <c r="D2" s="228"/>
      <c r="E2" s="228"/>
      <c r="F2" s="229"/>
    </row>
    <row r="3" spans="1:7" x14ac:dyDescent="0.15">
      <c r="A3" s="194" t="s">
        <v>195</v>
      </c>
      <c r="B3" s="218"/>
      <c r="C3" s="192"/>
      <c r="D3" s="192"/>
      <c r="E3" s="192"/>
      <c r="F3" s="190"/>
    </row>
    <row r="4" spans="1:7" x14ac:dyDescent="0.15">
      <c r="A4" s="194" t="s">
        <v>194</v>
      </c>
      <c r="B4" s="219"/>
      <c r="C4" s="192"/>
      <c r="D4" s="192"/>
      <c r="E4" s="192"/>
      <c r="F4" s="190"/>
    </row>
    <row r="5" spans="1:7" x14ac:dyDescent="0.15">
      <c r="A5" s="112" t="s">
        <v>135</v>
      </c>
      <c r="B5" s="171"/>
      <c r="C5" s="192"/>
      <c r="D5" s="192"/>
      <c r="E5" s="192"/>
      <c r="F5" s="190"/>
    </row>
    <row r="6" spans="1:7" s="354" customFormat="1" x14ac:dyDescent="0.15">
      <c r="A6" s="171" t="s">
        <v>140</v>
      </c>
      <c r="B6" s="219"/>
      <c r="C6" s="124">
        <f>B6*0.001</f>
        <v>0</v>
      </c>
      <c r="D6" s="192"/>
      <c r="E6" s="192"/>
      <c r="F6" s="190"/>
    </row>
    <row r="7" spans="1:7" s="354" customFormat="1" x14ac:dyDescent="0.15">
      <c r="A7" s="171" t="s">
        <v>141</v>
      </c>
      <c r="B7" s="219"/>
      <c r="C7" s="124">
        <f t="shared" ref="C7:C8" si="0">B7*0.001</f>
        <v>0</v>
      </c>
      <c r="D7" s="192"/>
      <c r="E7" s="192"/>
      <c r="F7" s="190"/>
    </row>
    <row r="8" spans="1:7" s="354" customFormat="1" x14ac:dyDescent="0.15">
      <c r="A8" s="171" t="s">
        <v>142</v>
      </c>
      <c r="B8" s="219"/>
      <c r="C8" s="124">
        <f t="shared" si="0"/>
        <v>0</v>
      </c>
      <c r="D8" s="192"/>
      <c r="E8" s="192"/>
      <c r="F8" s="190"/>
    </row>
    <row r="9" spans="1:7" s="354" customFormat="1" x14ac:dyDescent="0.15">
      <c r="A9" s="171" t="s">
        <v>143</v>
      </c>
      <c r="B9" s="219"/>
      <c r="C9" s="121"/>
      <c r="D9" s="121" t="s">
        <v>260</v>
      </c>
      <c r="E9" s="192"/>
      <c r="F9" s="190"/>
    </row>
    <row r="10" spans="1:7" s="354" customFormat="1" x14ac:dyDescent="0.15">
      <c r="A10" s="168" t="s">
        <v>144</v>
      </c>
      <c r="B10" s="545">
        <f>C6*C7*C8</f>
        <v>0</v>
      </c>
      <c r="C10" s="169"/>
      <c r="D10" s="546" t="s">
        <v>182</v>
      </c>
      <c r="E10" s="169"/>
      <c r="F10" s="170"/>
    </row>
    <row r="11" spans="1:7" x14ac:dyDescent="0.15">
      <c r="A11" s="194" t="s">
        <v>206</v>
      </c>
      <c r="B11" s="218"/>
      <c r="C11" s="192"/>
      <c r="D11" s="192"/>
      <c r="E11" s="192"/>
      <c r="F11" s="190"/>
    </row>
    <row r="12" spans="1:7" x14ac:dyDescent="0.15">
      <c r="A12" s="112" t="s">
        <v>149</v>
      </c>
      <c r="B12" s="218" t="s">
        <v>279</v>
      </c>
      <c r="C12" s="192"/>
      <c r="D12" s="192"/>
      <c r="E12" s="192"/>
      <c r="F12" s="190"/>
    </row>
    <row r="13" spans="1:7" x14ac:dyDescent="0.15">
      <c r="A13" s="112" t="s">
        <v>150</v>
      </c>
      <c r="B13" s="218" t="s">
        <v>280</v>
      </c>
      <c r="C13" s="192"/>
      <c r="D13" s="192"/>
      <c r="E13" s="192"/>
      <c r="F13" s="190"/>
    </row>
    <row r="14" spans="1:7" x14ac:dyDescent="0.15">
      <c r="A14" s="112" t="s">
        <v>151</v>
      </c>
      <c r="B14" s="218" t="s">
        <v>281</v>
      </c>
      <c r="C14" s="192"/>
      <c r="D14" s="192"/>
      <c r="E14" s="192"/>
      <c r="F14" s="190"/>
    </row>
    <row r="15" spans="1:7" x14ac:dyDescent="0.15">
      <c r="A15" s="112" t="s">
        <v>152</v>
      </c>
      <c r="B15" s="218" t="s">
        <v>282</v>
      </c>
      <c r="C15" s="192"/>
      <c r="D15" s="192"/>
      <c r="E15" s="192"/>
      <c r="F15" s="190"/>
      <c r="G15" s="162" t="s">
        <v>263</v>
      </c>
    </row>
    <row r="16" spans="1:7" x14ac:dyDescent="0.15">
      <c r="A16" s="112" t="s">
        <v>154</v>
      </c>
      <c r="B16" s="219" t="s">
        <v>155</v>
      </c>
      <c r="C16" s="221" t="s">
        <v>446</v>
      </c>
      <c r="D16" s="192"/>
      <c r="E16" s="192"/>
      <c r="F16" s="190"/>
    </row>
    <row r="17" spans="1:7" x14ac:dyDescent="0.15">
      <c r="A17" s="112" t="s">
        <v>156</v>
      </c>
      <c r="B17" s="218" t="s">
        <v>279</v>
      </c>
      <c r="C17" s="220"/>
      <c r="D17" s="192"/>
      <c r="E17" s="192"/>
      <c r="F17" s="190"/>
    </row>
    <row r="18" spans="1:7" x14ac:dyDescent="0.15">
      <c r="A18" s="133" t="s">
        <v>192</v>
      </c>
      <c r="B18" s="218" t="s">
        <v>278</v>
      </c>
      <c r="C18" s="221" t="s">
        <v>276</v>
      </c>
      <c r="D18" s="354"/>
      <c r="E18" s="192"/>
      <c r="F18" s="190"/>
      <c r="G18" s="162" t="s">
        <v>191</v>
      </c>
    </row>
    <row r="19" spans="1:7" x14ac:dyDescent="0.15">
      <c r="A19" s="133" t="s">
        <v>193</v>
      </c>
      <c r="B19" s="218" t="s">
        <v>283</v>
      </c>
      <c r="C19" s="221" t="s">
        <v>284</v>
      </c>
      <c r="D19" s="192"/>
      <c r="E19" s="192"/>
      <c r="F19" s="190"/>
    </row>
    <row r="20" spans="1:7" x14ac:dyDescent="0.15">
      <c r="A20" s="112" t="s">
        <v>157</v>
      </c>
      <c r="B20" s="171"/>
      <c r="C20" s="192"/>
      <c r="D20" s="192"/>
      <c r="E20" s="192"/>
      <c r="F20" s="190"/>
    </row>
    <row r="21" spans="1:7" x14ac:dyDescent="0.15">
      <c r="A21" s="547" t="s">
        <v>262</v>
      </c>
      <c r="B21" s="128"/>
      <c r="C21" s="548"/>
      <c r="D21" s="169"/>
      <c r="E21" s="169"/>
      <c r="F21" s="170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59"/>
  <sheetViews>
    <sheetView topLeftCell="A13" zoomScale="75" workbookViewId="0">
      <selection activeCell="I25" sqref="I25"/>
    </sheetView>
  </sheetViews>
  <sheetFormatPr defaultRowHeight="14.25" x14ac:dyDescent="0.15"/>
  <cols>
    <col min="1" max="1" width="9.77734375" style="1" customWidth="1"/>
    <col min="2" max="2" width="17.77734375" style="1" customWidth="1"/>
    <col min="3" max="3" width="7.5546875" style="1" customWidth="1"/>
    <col min="4" max="4" width="9.44140625" style="1" customWidth="1"/>
    <col min="5" max="5" width="11.109375" style="1" customWidth="1"/>
    <col min="6" max="6" width="14" style="1" customWidth="1"/>
    <col min="7" max="7" width="11.5546875" style="1" customWidth="1"/>
    <col min="8" max="8" width="11.6640625" style="1" customWidth="1"/>
    <col min="9" max="9" width="16.5546875" style="1" customWidth="1"/>
    <col min="10" max="16384" width="8.88671875" style="1"/>
  </cols>
  <sheetData>
    <row r="2" spans="1:9" ht="31.5" x14ac:dyDescent="0.15">
      <c r="A2" s="42" t="s">
        <v>204</v>
      </c>
      <c r="B2" s="43"/>
      <c r="C2" s="43"/>
      <c r="D2" s="43"/>
      <c r="E2" s="43"/>
      <c r="F2" s="43"/>
      <c r="G2" s="43"/>
      <c r="H2" s="43"/>
      <c r="I2" s="44"/>
    </row>
    <row r="3" spans="1:9" ht="19.5" customHeight="1" x14ac:dyDescent="0.15">
      <c r="A3" s="2" t="s">
        <v>1</v>
      </c>
      <c r="B3" s="3"/>
      <c r="C3" s="3"/>
      <c r="D3" s="3"/>
      <c r="E3" s="3"/>
      <c r="F3" s="45" t="s">
        <v>2</v>
      </c>
      <c r="G3" s="46"/>
      <c r="H3" s="46"/>
      <c r="I3" s="51"/>
    </row>
    <row r="4" spans="1:9" ht="19.5" customHeight="1" x14ac:dyDescent="0.15">
      <c r="A4" s="10" t="s">
        <v>363</v>
      </c>
      <c r="B4" s="11"/>
      <c r="C4" s="7"/>
      <c r="D4" s="7"/>
      <c r="E4" s="7"/>
      <c r="F4" s="52" t="str">
        <f>"     "&amp;입력기_수정!A1&amp;" / "&amp;입력기_수정!B1</f>
        <v xml:space="preserve">     JM008-177 / AUG. 06, 2013</v>
      </c>
      <c r="G4" s="50"/>
      <c r="H4" s="50"/>
      <c r="I4" s="53"/>
    </row>
    <row r="5" spans="1:9" ht="19.5" customHeight="1" x14ac:dyDescent="0.15">
      <c r="A5" s="10" t="s">
        <v>364</v>
      </c>
      <c r="B5" s="11"/>
      <c r="C5" s="7"/>
      <c r="D5" s="7"/>
      <c r="E5" s="7"/>
      <c r="F5" s="10"/>
      <c r="G5" s="11"/>
      <c r="H5" s="11"/>
      <c r="I5" s="12"/>
    </row>
    <row r="6" spans="1:9" ht="19.5" customHeight="1" x14ac:dyDescent="0.15">
      <c r="A6" s="10" t="s">
        <v>365</v>
      </c>
      <c r="B6" s="11"/>
      <c r="C6" s="7"/>
      <c r="D6" s="7"/>
      <c r="E6" s="7"/>
      <c r="F6" s="10"/>
      <c r="G6" s="11"/>
      <c r="H6" s="11"/>
      <c r="I6" s="12"/>
    </row>
    <row r="7" spans="1:9" ht="19.5" customHeight="1" x14ac:dyDescent="0.15">
      <c r="A7" s="17"/>
      <c r="B7" s="14"/>
      <c r="C7" s="14"/>
      <c r="D7" s="14"/>
      <c r="E7" s="14"/>
      <c r="F7" s="6" t="s">
        <v>3</v>
      </c>
      <c r="G7" s="7"/>
      <c r="H7" s="7"/>
      <c r="I7" s="12"/>
    </row>
    <row r="8" spans="1:9" ht="19.5" customHeight="1" x14ac:dyDescent="0.15">
      <c r="A8" s="6" t="s">
        <v>4</v>
      </c>
      <c r="B8" s="7"/>
      <c r="C8" s="7"/>
      <c r="D8" s="7"/>
      <c r="E8" s="7"/>
      <c r="F8" s="6"/>
      <c r="G8" s="7"/>
      <c r="H8" s="7"/>
      <c r="I8" s="12"/>
    </row>
    <row r="9" spans="1:9" ht="19.5" customHeight="1" x14ac:dyDescent="0.15">
      <c r="A9" s="6" t="s">
        <v>28</v>
      </c>
      <c r="B9" s="7"/>
      <c r="C9" s="7"/>
      <c r="D9" s="7"/>
      <c r="E9" s="7"/>
      <c r="F9" s="10" t="s">
        <v>34</v>
      </c>
      <c r="G9" s="11"/>
      <c r="H9" s="11"/>
      <c r="I9" s="15"/>
    </row>
    <row r="10" spans="1:9" ht="19.5" customHeight="1" x14ac:dyDescent="0.15">
      <c r="A10" s="6" t="str">
        <f>"    "&amp;입력기_수정!B13</f>
        <v xml:space="preserve">    MT-SERVICE LTD</v>
      </c>
      <c r="B10" s="7"/>
      <c r="C10" s="7"/>
      <c r="D10" s="7"/>
      <c r="E10" s="7"/>
      <c r="F10" s="10" t="s">
        <v>30</v>
      </c>
      <c r="G10" s="11"/>
      <c r="H10" s="11"/>
      <c r="I10" s="15"/>
    </row>
    <row r="11" spans="1:9" ht="19.5" customHeight="1" x14ac:dyDescent="0.15">
      <c r="A11" s="6"/>
      <c r="B11" s="7"/>
      <c r="C11" s="7"/>
      <c r="D11" s="7"/>
      <c r="E11" s="7"/>
      <c r="F11" s="10" t="s">
        <v>50</v>
      </c>
      <c r="G11" s="11"/>
      <c r="H11" s="11"/>
      <c r="I11" s="15"/>
    </row>
    <row r="12" spans="1:9" ht="19.5" customHeight="1" x14ac:dyDescent="0.15">
      <c r="A12" s="6" t="s">
        <v>5</v>
      </c>
      <c r="B12" s="7"/>
      <c r="C12" s="7"/>
      <c r="D12" s="7"/>
      <c r="E12" s="7"/>
      <c r="F12" s="10"/>
      <c r="G12" s="11"/>
      <c r="H12" s="11"/>
      <c r="I12" s="15"/>
    </row>
    <row r="13" spans="1:9" ht="19.5" customHeight="1" x14ac:dyDescent="0.15">
      <c r="A13" s="13"/>
      <c r="B13" s="14"/>
      <c r="C13" s="14"/>
      <c r="D13" s="14"/>
      <c r="E13" s="14"/>
      <c r="F13" s="13"/>
      <c r="G13" s="14"/>
      <c r="H13" s="14"/>
      <c r="I13" s="9"/>
    </row>
    <row r="14" spans="1:9" ht="19.5" customHeight="1" x14ac:dyDescent="0.15">
      <c r="A14" s="6" t="s">
        <v>6</v>
      </c>
      <c r="B14" s="7"/>
      <c r="C14" s="7"/>
      <c r="D14" s="7"/>
      <c r="E14" s="7"/>
      <c r="F14" s="6" t="s">
        <v>7</v>
      </c>
      <c r="G14" s="7"/>
      <c r="H14" s="7"/>
      <c r="I14" s="12"/>
    </row>
    <row r="15" spans="1:9" ht="19.5" customHeight="1" x14ac:dyDescent="0.15">
      <c r="A15" s="10" t="s">
        <v>34</v>
      </c>
      <c r="B15" s="11"/>
      <c r="C15" s="11"/>
      <c r="D15" s="11"/>
      <c r="E15" s="7"/>
      <c r="F15" s="6"/>
      <c r="G15" s="7"/>
      <c r="H15" s="7"/>
      <c r="I15" s="12"/>
    </row>
    <row r="16" spans="1:9" ht="19.5" customHeight="1" x14ac:dyDescent="0.15">
      <c r="A16" s="10" t="s">
        <v>30</v>
      </c>
      <c r="B16" s="11"/>
      <c r="C16" s="11"/>
      <c r="D16" s="11"/>
      <c r="E16" s="7"/>
      <c r="F16" s="6" t="s">
        <v>35</v>
      </c>
      <c r="G16" s="7"/>
      <c r="H16" s="7"/>
      <c r="I16" s="12"/>
    </row>
    <row r="17" spans="1:9" ht="19.5" customHeight="1" x14ac:dyDescent="0.15">
      <c r="A17" s="10"/>
      <c r="B17" s="11"/>
      <c r="C17" s="11"/>
      <c r="D17" s="11"/>
      <c r="E17" s="7"/>
      <c r="F17" s="6"/>
      <c r="G17" s="7"/>
      <c r="H17" s="7"/>
      <c r="I17" s="12"/>
    </row>
    <row r="18" spans="1:9" ht="19.5" customHeight="1" x14ac:dyDescent="0.15">
      <c r="A18" s="10"/>
      <c r="B18" s="11"/>
      <c r="C18" s="11"/>
      <c r="D18" s="8"/>
      <c r="E18" s="11"/>
      <c r="F18" s="36"/>
      <c r="G18" s="11"/>
      <c r="H18" s="11"/>
      <c r="I18" s="15"/>
    </row>
    <row r="19" spans="1:9" ht="19.5" customHeight="1" x14ac:dyDescent="0.15">
      <c r="A19" s="4" t="s">
        <v>445</v>
      </c>
      <c r="B19" s="5"/>
      <c r="C19" s="4"/>
      <c r="D19" s="11"/>
      <c r="E19" s="16"/>
      <c r="F19" s="11"/>
      <c r="G19" s="11"/>
      <c r="H19" s="11"/>
      <c r="I19" s="15"/>
    </row>
    <row r="20" spans="1:9" ht="19.5" customHeight="1" x14ac:dyDescent="0.15">
      <c r="A20" s="10" t="s">
        <v>45</v>
      </c>
      <c r="B20" s="11"/>
      <c r="C20" s="10" t="s">
        <v>8</v>
      </c>
      <c r="D20" s="11"/>
      <c r="E20" s="15"/>
      <c r="F20" s="11"/>
      <c r="G20" s="11"/>
      <c r="H20" s="11"/>
      <c r="I20" s="15"/>
    </row>
    <row r="21" spans="1:9" ht="19.5" customHeight="1" x14ac:dyDescent="0.15">
      <c r="A21" s="17"/>
      <c r="B21" s="8"/>
      <c r="C21" s="18" t="s">
        <v>444</v>
      </c>
      <c r="D21" s="8"/>
      <c r="E21" s="19"/>
      <c r="F21" s="11"/>
      <c r="G21" s="11"/>
      <c r="H21" s="11"/>
      <c r="I21" s="15"/>
    </row>
    <row r="22" spans="1:9" ht="19.5" customHeight="1" x14ac:dyDescent="0.15">
      <c r="A22" s="10" t="s">
        <v>9</v>
      </c>
      <c r="B22" s="11"/>
      <c r="C22" s="11"/>
      <c r="D22" s="11"/>
      <c r="E22" s="15"/>
      <c r="F22" s="11"/>
      <c r="G22" s="11"/>
      <c r="H22" s="11"/>
      <c r="I22" s="15"/>
    </row>
    <row r="23" spans="1:9" ht="19.5" customHeight="1" x14ac:dyDescent="0.15">
      <c r="A23" s="17"/>
      <c r="B23" s="14" t="s">
        <v>31</v>
      </c>
      <c r="C23" s="8"/>
      <c r="D23" s="8"/>
      <c r="E23" s="8"/>
      <c r="F23" s="17"/>
      <c r="G23" s="8"/>
      <c r="H23" s="8"/>
      <c r="I23" s="19"/>
    </row>
    <row r="24" spans="1:9" ht="19.5" customHeight="1" x14ac:dyDescent="0.15">
      <c r="A24" s="20" t="s">
        <v>10</v>
      </c>
      <c r="B24" s="21"/>
      <c r="C24" s="20" t="s">
        <v>11</v>
      </c>
      <c r="D24" s="21"/>
      <c r="E24" s="21"/>
      <c r="F24" s="22" t="s">
        <v>12</v>
      </c>
      <c r="G24" s="22" t="s">
        <v>13</v>
      </c>
      <c r="H24" s="22" t="s">
        <v>14</v>
      </c>
      <c r="I24" s="23" t="s">
        <v>15</v>
      </c>
    </row>
    <row r="25" spans="1:9" ht="19.5" customHeight="1" x14ac:dyDescent="0.15">
      <c r="A25" s="47" t="s">
        <v>205</v>
      </c>
      <c r="B25" s="48"/>
      <c r="C25" s="48"/>
      <c r="D25" s="54" t="s">
        <v>63</v>
      </c>
      <c r="E25" s="54" t="s">
        <v>64</v>
      </c>
      <c r="F25" s="54" t="s">
        <v>65</v>
      </c>
      <c r="G25" s="54" t="s">
        <v>66</v>
      </c>
      <c r="H25" s="57" t="s">
        <v>69</v>
      </c>
      <c r="I25" s="58" t="s">
        <v>67</v>
      </c>
    </row>
    <row r="26" spans="1:9" ht="19.5" customHeight="1" x14ac:dyDescent="0.15">
      <c r="A26" s="10"/>
      <c r="B26" s="11"/>
      <c r="C26" s="11"/>
      <c r="D26" s="11"/>
      <c r="E26" s="24"/>
      <c r="F26" s="24"/>
      <c r="G26" s="11"/>
      <c r="H26" s="11"/>
      <c r="I26" s="12"/>
    </row>
    <row r="27" spans="1:9" ht="19.5" customHeight="1" x14ac:dyDescent="0.15">
      <c r="A27" s="10">
        <v>1</v>
      </c>
      <c r="B27" s="11" t="s">
        <v>18</v>
      </c>
      <c r="C27" s="35"/>
      <c r="D27" s="21">
        <v>5150</v>
      </c>
      <c r="E27" s="24">
        <v>3050</v>
      </c>
      <c r="F27" s="24">
        <v>2050</v>
      </c>
      <c r="G27" s="24">
        <f>입력기!B13</f>
        <v>0</v>
      </c>
      <c r="H27" s="24"/>
      <c r="I27" s="12" t="s">
        <v>68</v>
      </c>
    </row>
    <row r="28" spans="1:9" ht="19.5" customHeight="1" x14ac:dyDescent="0.15">
      <c r="A28" s="10"/>
      <c r="B28" s="11"/>
      <c r="C28" s="35"/>
      <c r="D28" s="24">
        <f>D27*0.001</f>
        <v>5.15</v>
      </c>
      <c r="E28" s="24">
        <f>E27*0.001</f>
        <v>3.0500000000000003</v>
      </c>
      <c r="F28" s="56">
        <f>F27*0.001</f>
        <v>2.0499999999999998</v>
      </c>
      <c r="G28" s="1" t="s">
        <v>68</v>
      </c>
      <c r="H28" s="1">
        <f>D28*E28*F28</f>
        <v>32.200375000000001</v>
      </c>
      <c r="I28" s="55" t="str">
        <f>H28&amp;I25</f>
        <v>32.200375CBM</v>
      </c>
    </row>
    <row r="29" spans="1:9" ht="19.5" customHeight="1" x14ac:dyDescent="0.15">
      <c r="A29" s="10"/>
      <c r="B29" s="11"/>
      <c r="C29" s="11"/>
      <c r="D29" s="11"/>
      <c r="E29" s="11"/>
      <c r="F29" s="24"/>
      <c r="G29" s="24"/>
      <c r="H29" s="59"/>
      <c r="I29" s="26"/>
    </row>
    <row r="30" spans="1:9" ht="19.5" customHeight="1" x14ac:dyDescent="0.15">
      <c r="A30" s="10" t="s">
        <v>19</v>
      </c>
      <c r="B30" s="11"/>
      <c r="C30" s="11"/>
      <c r="D30" s="11"/>
      <c r="E30" s="11"/>
      <c r="F30" s="24"/>
      <c r="G30" s="24"/>
      <c r="H30" s="24"/>
      <c r="I30" s="26"/>
    </row>
    <row r="31" spans="1:9" ht="19.5" customHeight="1" x14ac:dyDescent="0.15">
      <c r="A31" s="10"/>
      <c r="B31" s="11"/>
      <c r="C31" s="11"/>
      <c r="D31" s="11"/>
      <c r="E31" s="11"/>
      <c r="F31" s="24"/>
      <c r="G31" s="24"/>
      <c r="H31" s="24"/>
      <c r="I31" s="26"/>
    </row>
    <row r="32" spans="1:9" ht="19.5" customHeight="1" x14ac:dyDescent="0.15">
      <c r="A32" s="10">
        <v>2</v>
      </c>
      <c r="B32" s="11" t="s">
        <v>18</v>
      </c>
      <c r="C32" s="11"/>
      <c r="D32" s="21">
        <v>5150</v>
      </c>
      <c r="E32" s="24">
        <v>3050</v>
      </c>
      <c r="F32" s="24">
        <v>2050</v>
      </c>
      <c r="G32" s="24">
        <f>입력기!B18</f>
        <v>0</v>
      </c>
      <c r="H32" s="24"/>
      <c r="I32" s="12" t="s">
        <v>68</v>
      </c>
    </row>
    <row r="33" spans="1:9" ht="19.5" customHeight="1" x14ac:dyDescent="0.15">
      <c r="A33" s="6"/>
      <c r="B33" s="7"/>
      <c r="C33" s="7"/>
      <c r="D33" s="24">
        <f>D32*0.001</f>
        <v>5.15</v>
      </c>
      <c r="E33" s="24">
        <f>E32*0.001</f>
        <v>3.0500000000000003</v>
      </c>
      <c r="F33" s="56">
        <f>F32*0.001</f>
        <v>2.0499999999999998</v>
      </c>
      <c r="G33" s="1" t="s">
        <v>68</v>
      </c>
      <c r="H33" s="1">
        <f>D33*E33*F33</f>
        <v>32.200375000000001</v>
      </c>
      <c r="I33" s="55" t="str">
        <f>H33&amp;I30</f>
        <v>32.200375</v>
      </c>
    </row>
    <row r="34" spans="1:9" ht="19.5" customHeight="1" x14ac:dyDescent="0.15">
      <c r="A34" s="6"/>
      <c r="B34" s="7"/>
      <c r="C34" s="7"/>
      <c r="D34" s="7"/>
      <c r="E34" s="7"/>
      <c r="F34" s="7"/>
      <c r="G34" s="7"/>
      <c r="H34" s="7"/>
      <c r="I34" s="12"/>
    </row>
    <row r="35" spans="1:9" ht="19.5" customHeight="1" x14ac:dyDescent="0.15">
      <c r="A35" s="6"/>
      <c r="B35" s="7"/>
      <c r="C35" s="7"/>
      <c r="D35" s="7"/>
      <c r="E35" s="7"/>
      <c r="F35" s="7"/>
      <c r="G35" s="7" t="s">
        <v>268</v>
      </c>
      <c r="H35" s="7">
        <f>SUM(H28:H33)</f>
        <v>64.400750000000002</v>
      </c>
      <c r="I35" s="12"/>
    </row>
    <row r="36" spans="1:9" ht="19.5" customHeight="1" x14ac:dyDescent="0.15">
      <c r="A36" s="6"/>
      <c r="B36" s="7"/>
      <c r="C36" s="7"/>
      <c r="D36" s="7"/>
      <c r="E36" s="7"/>
      <c r="F36" s="7"/>
      <c r="G36" s="7"/>
      <c r="H36" s="7"/>
      <c r="I36" s="12"/>
    </row>
    <row r="37" spans="1:9" ht="19.5" customHeight="1" x14ac:dyDescent="0.15">
      <c r="A37" s="6"/>
      <c r="B37" s="7"/>
      <c r="C37" s="7"/>
      <c r="D37" s="7"/>
      <c r="E37" s="7"/>
      <c r="F37" s="7"/>
      <c r="G37" s="7"/>
      <c r="H37" s="7"/>
      <c r="I37" s="12"/>
    </row>
    <row r="38" spans="1:9" ht="19.5" customHeight="1" x14ac:dyDescent="0.15">
      <c r="A38" s="6"/>
      <c r="B38" s="7"/>
      <c r="C38" s="7"/>
      <c r="D38" s="7"/>
      <c r="E38" s="7"/>
      <c r="F38" s="7" t="s">
        <v>20</v>
      </c>
      <c r="G38" s="7"/>
      <c r="H38" s="7"/>
      <c r="I38" s="12"/>
    </row>
    <row r="39" spans="1:9" ht="19.5" customHeight="1" x14ac:dyDescent="0.15">
      <c r="A39" s="6"/>
      <c r="B39" s="7"/>
      <c r="C39" s="7"/>
      <c r="D39" s="7"/>
      <c r="E39" s="7"/>
      <c r="F39"/>
      <c r="G39" s="7"/>
      <c r="H39" s="7"/>
      <c r="I39" s="12"/>
    </row>
    <row r="40" spans="1:9" ht="19.5" customHeight="1" x14ac:dyDescent="0.15">
      <c r="A40" s="6"/>
      <c r="B40" s="7"/>
      <c r="C40" s="7"/>
      <c r="D40" s="7"/>
      <c r="E40" s="7"/>
      <c r="F40"/>
      <c r="G40" s="7"/>
      <c r="H40" s="7"/>
      <c r="I40" s="12"/>
    </row>
    <row r="41" spans="1:9" ht="19.5" customHeight="1" x14ac:dyDescent="0.15">
      <c r="A41" s="6"/>
      <c r="B41" s="7"/>
      <c r="C41" s="7"/>
      <c r="D41" s="7"/>
      <c r="E41" s="7"/>
      <c r="F41"/>
      <c r="G41" s="7"/>
      <c r="H41" s="7"/>
      <c r="I41" s="12"/>
    </row>
    <row r="42" spans="1:9" ht="19.5" customHeight="1" x14ac:dyDescent="0.15">
      <c r="A42" s="6"/>
      <c r="B42" s="7"/>
      <c r="C42" s="7"/>
      <c r="D42" s="7"/>
      <c r="E42" s="7"/>
      <c r="F42" s="37" t="s">
        <v>37</v>
      </c>
      <c r="G42" s="38"/>
      <c r="H42" s="38"/>
      <c r="I42" s="12"/>
    </row>
    <row r="43" spans="1:9" ht="19.5" customHeight="1" x14ac:dyDescent="0.15">
      <c r="A43" s="13"/>
      <c r="B43" s="14"/>
      <c r="C43" s="14"/>
      <c r="D43" s="14"/>
      <c r="E43" s="14"/>
      <c r="F43" s="14"/>
      <c r="G43" s="14"/>
      <c r="H43" s="14"/>
      <c r="I43" s="9"/>
    </row>
    <row r="44" spans="1:9" ht="19.5" customHeight="1" x14ac:dyDescent="0.15">
      <c r="A44" s="7"/>
      <c r="B44" s="7"/>
      <c r="C44" s="7"/>
      <c r="D44" s="7"/>
      <c r="E44" s="7"/>
      <c r="F44" s="7"/>
      <c r="G44" s="7"/>
      <c r="H44" s="7"/>
      <c r="I44" s="7"/>
    </row>
    <row r="48" spans="1:9" x14ac:dyDescent="0.15">
      <c r="A48" s="177" t="s">
        <v>376</v>
      </c>
      <c r="B48" s="176"/>
      <c r="C48" s="180"/>
      <c r="D48" s="180"/>
      <c r="E48" s="180"/>
      <c r="F48" s="180"/>
      <c r="G48" s="180"/>
      <c r="H48" s="179"/>
    </row>
    <row r="49" spans="1:10" x14ac:dyDescent="0.15">
      <c r="A49" s="178" t="s">
        <v>375</v>
      </c>
      <c r="B49" s="180"/>
      <c r="C49" s="180"/>
      <c r="D49" s="180"/>
      <c r="E49" s="180"/>
      <c r="F49" s="180"/>
      <c r="G49" s="180"/>
      <c r="H49" s="179"/>
    </row>
    <row r="50" spans="1:10" ht="16.5" x14ac:dyDescent="0.15">
      <c r="A50" s="180"/>
      <c r="B50" s="248" t="s">
        <v>360</v>
      </c>
      <c r="C50" s="180"/>
      <c r="D50" s="180"/>
      <c r="E50" s="180"/>
      <c r="F50" s="180"/>
      <c r="G50" s="180"/>
      <c r="H50" s="179"/>
      <c r="I50" s="175"/>
      <c r="J50" s="175"/>
    </row>
    <row r="51" spans="1:10" ht="16.5" x14ac:dyDescent="0.15">
      <c r="A51" s="180"/>
      <c r="B51" s="247"/>
      <c r="C51" s="180"/>
      <c r="D51" s="180"/>
      <c r="E51" s="180"/>
      <c r="F51" s="180"/>
      <c r="G51" s="180"/>
      <c r="H51" s="179"/>
      <c r="I51" s="175"/>
      <c r="J51" s="175"/>
    </row>
    <row r="52" spans="1:10" ht="16.5" x14ac:dyDescent="0.15">
      <c r="A52" s="180"/>
      <c r="B52" s="247" t="s">
        <v>359</v>
      </c>
      <c r="C52" s="180"/>
      <c r="D52" s="180"/>
      <c r="E52" s="180"/>
      <c r="F52" s="180"/>
      <c r="G52" s="180"/>
      <c r="H52" s="179"/>
      <c r="I52" s="175"/>
      <c r="J52" s="175"/>
    </row>
    <row r="53" spans="1:10" ht="16.5" x14ac:dyDescent="0.15">
      <c r="A53" s="180"/>
      <c r="B53" s="248" t="s">
        <v>358</v>
      </c>
      <c r="C53" s="180"/>
      <c r="D53" s="180"/>
      <c r="E53" s="180"/>
      <c r="F53" s="180"/>
      <c r="G53" s="180"/>
      <c r="H53" s="179"/>
      <c r="I53" s="175"/>
      <c r="J53" s="175"/>
    </row>
    <row r="54" spans="1:10" ht="16.5" x14ac:dyDescent="0.15">
      <c r="A54" s="249"/>
      <c r="B54" s="250"/>
      <c r="C54" s="180"/>
      <c r="D54" s="180"/>
      <c r="E54" s="180"/>
      <c r="F54" s="180"/>
      <c r="G54" s="180"/>
      <c r="H54" s="179"/>
      <c r="I54" s="175"/>
      <c r="J54" s="175"/>
    </row>
    <row r="55" spans="1:10" x14ac:dyDescent="0.15">
      <c r="A55" s="88"/>
      <c r="B55" s="61"/>
      <c r="C55" s="61"/>
      <c r="D55" s="61"/>
      <c r="E55" s="61"/>
      <c r="F55" s="61"/>
      <c r="G55" s="61"/>
      <c r="H55" s="61"/>
      <c r="I55" s="181"/>
      <c r="J55" s="181"/>
    </row>
    <row r="56" spans="1:10" x14ac:dyDescent="0.15">
      <c r="A56" s="61"/>
      <c r="B56" s="68"/>
      <c r="C56" s="61"/>
      <c r="D56" s="61"/>
      <c r="E56" s="61"/>
      <c r="F56" s="61"/>
      <c r="G56" s="61"/>
      <c r="H56" s="61"/>
      <c r="I56" s="181"/>
      <c r="J56" s="181"/>
    </row>
    <row r="57" spans="1:10" x14ac:dyDescent="0.15">
      <c r="A57" s="61"/>
      <c r="B57" s="61"/>
      <c r="C57" s="61"/>
      <c r="D57" s="61"/>
      <c r="E57" s="61"/>
      <c r="F57" s="61"/>
      <c r="G57" s="61"/>
      <c r="H57" s="61"/>
      <c r="I57" s="181"/>
      <c r="J57" s="181"/>
    </row>
    <row r="58" spans="1:10" x14ac:dyDescent="0.15">
      <c r="A58" s="61"/>
      <c r="B58" s="61"/>
      <c r="C58" s="61"/>
      <c r="D58" s="61"/>
      <c r="E58" s="61"/>
      <c r="F58" s="61"/>
      <c r="G58" s="61"/>
      <c r="H58" s="61"/>
      <c r="I58" s="181"/>
      <c r="J58" s="181"/>
    </row>
    <row r="59" spans="1:10" x14ac:dyDescent="0.15">
      <c r="A59" s="61"/>
      <c r="B59" s="68"/>
      <c r="C59" s="61"/>
      <c r="D59" s="61"/>
      <c r="E59" s="61"/>
      <c r="F59" s="61"/>
      <c r="G59" s="61"/>
      <c r="H59" s="61"/>
      <c r="I59" s="181"/>
      <c r="J59" s="181"/>
    </row>
  </sheetData>
  <phoneticPr fontId="9" type="noConversion"/>
  <pageMargins left="0.16" right="0.16" top="0.96" bottom="0.26" header="0.5" footer="0.19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H97"/>
  <sheetViews>
    <sheetView topLeftCell="A19" workbookViewId="0">
      <selection activeCell="A40" sqref="A40"/>
    </sheetView>
  </sheetViews>
  <sheetFormatPr defaultRowHeight="13.5" x14ac:dyDescent="0.15"/>
  <cols>
    <col min="1" max="1" width="40.44140625" customWidth="1"/>
  </cols>
  <sheetData>
    <row r="3" spans="1:8" ht="23.25" customHeight="1" x14ac:dyDescent="0.15">
      <c r="A3" s="95" t="s">
        <v>233</v>
      </c>
      <c r="B3" s="358" t="s">
        <v>231</v>
      </c>
      <c r="C3" s="359"/>
      <c r="D3" s="359"/>
      <c r="E3" s="359"/>
      <c r="F3" s="359"/>
      <c r="G3" s="360"/>
      <c r="H3" s="1"/>
    </row>
    <row r="4" spans="1:8" ht="14.25" x14ac:dyDescent="0.15">
      <c r="A4" s="95"/>
      <c r="B4" s="95" t="s">
        <v>208</v>
      </c>
      <c r="C4" s="95" t="s">
        <v>209</v>
      </c>
      <c r="D4" s="95" t="s">
        <v>210</v>
      </c>
      <c r="E4" s="95" t="s">
        <v>211</v>
      </c>
      <c r="F4" s="95" t="s">
        <v>212</v>
      </c>
      <c r="G4" s="95" t="s">
        <v>213</v>
      </c>
      <c r="H4" s="1"/>
    </row>
    <row r="5" spans="1:8" ht="14.25" x14ac:dyDescent="0.15">
      <c r="A5" s="98" t="s">
        <v>238</v>
      </c>
      <c r="B5" s="95"/>
      <c r="C5" s="96"/>
      <c r="D5" s="96">
        <f>C5*0.1</f>
        <v>0</v>
      </c>
      <c r="E5" s="96">
        <f>C5+D5</f>
        <v>0</v>
      </c>
      <c r="F5" s="97"/>
      <c r="G5" s="95"/>
      <c r="H5" s="1"/>
    </row>
    <row r="6" spans="1:8" ht="14.25" x14ac:dyDescent="0.15">
      <c r="A6" s="98" t="s">
        <v>214</v>
      </c>
      <c r="B6" s="95"/>
      <c r="C6" s="95"/>
      <c r="D6" s="99">
        <f t="shared" ref="D6" si="0">C6*0.1</f>
        <v>0</v>
      </c>
      <c r="E6" s="96">
        <f>C6+D6</f>
        <v>0</v>
      </c>
      <c r="F6" s="95"/>
      <c r="G6" s="95"/>
      <c r="H6" s="1"/>
    </row>
    <row r="7" spans="1:8" ht="14.25" x14ac:dyDescent="0.15">
      <c r="A7" s="98" t="s">
        <v>215</v>
      </c>
      <c r="B7" s="95"/>
      <c r="C7" s="95">
        <f>199*B7</f>
        <v>0</v>
      </c>
      <c r="D7" s="96"/>
      <c r="E7" s="96">
        <f t="shared" ref="E7:E18" si="1">C7+D7</f>
        <v>0</v>
      </c>
      <c r="F7" s="97"/>
      <c r="G7" s="95"/>
      <c r="H7" s="1"/>
    </row>
    <row r="8" spans="1:8" ht="14.25" x14ac:dyDescent="0.15">
      <c r="A8" s="97" t="s">
        <v>237</v>
      </c>
      <c r="B8" s="95"/>
      <c r="C8" s="95">
        <f>4500*B8</f>
        <v>0</v>
      </c>
      <c r="D8" s="99">
        <f t="shared" ref="D8:D9" si="2">C8*0.1</f>
        <v>0</v>
      </c>
      <c r="E8" s="96">
        <f t="shared" si="1"/>
        <v>0</v>
      </c>
      <c r="F8" s="97"/>
      <c r="G8" s="95"/>
      <c r="H8" s="1"/>
    </row>
    <row r="9" spans="1:8" ht="14.25" x14ac:dyDescent="0.15">
      <c r="A9" s="97" t="s">
        <v>216</v>
      </c>
      <c r="B9" s="95"/>
      <c r="C9" s="95"/>
      <c r="D9" s="99">
        <f t="shared" si="2"/>
        <v>0</v>
      </c>
      <c r="E9" s="96">
        <f t="shared" si="1"/>
        <v>0</v>
      </c>
      <c r="F9" s="95"/>
      <c r="G9" s="95"/>
      <c r="H9" s="1"/>
    </row>
    <row r="10" spans="1:8" ht="14.25" x14ac:dyDescent="0.15">
      <c r="A10" s="97" t="s">
        <v>217</v>
      </c>
      <c r="B10" s="95"/>
      <c r="C10" s="95"/>
      <c r="D10" s="96"/>
      <c r="E10" s="96">
        <f t="shared" si="1"/>
        <v>0</v>
      </c>
      <c r="F10" s="95"/>
      <c r="G10" s="95"/>
      <c r="H10" s="1"/>
    </row>
    <row r="11" spans="1:8" ht="14.25" x14ac:dyDescent="0.15">
      <c r="A11" s="97" t="s">
        <v>218</v>
      </c>
      <c r="B11" s="95"/>
      <c r="C11" s="95"/>
      <c r="D11" s="99">
        <f t="shared" ref="D11" si="3">C11*0.1</f>
        <v>0</v>
      </c>
      <c r="E11" s="96">
        <f t="shared" si="1"/>
        <v>0</v>
      </c>
      <c r="F11" s="95"/>
      <c r="G11" s="95"/>
      <c r="H11" s="1"/>
    </row>
    <row r="12" spans="1:8" ht="14.25" x14ac:dyDescent="0.15">
      <c r="A12" s="95" t="s">
        <v>219</v>
      </c>
      <c r="B12" s="95"/>
      <c r="C12" s="95"/>
      <c r="D12" s="95"/>
      <c r="E12" s="96">
        <f t="shared" si="1"/>
        <v>0</v>
      </c>
      <c r="F12" s="95"/>
      <c r="G12" s="95"/>
      <c r="H12" s="1"/>
    </row>
    <row r="13" spans="1:8" ht="14.25" x14ac:dyDescent="0.15">
      <c r="A13" s="95" t="s">
        <v>220</v>
      </c>
      <c r="B13" s="95"/>
      <c r="C13" s="95"/>
      <c r="D13" s="95"/>
      <c r="E13" s="96">
        <f t="shared" si="1"/>
        <v>0</v>
      </c>
      <c r="F13" s="95"/>
      <c r="G13" s="95"/>
      <c r="H13" s="1"/>
    </row>
    <row r="14" spans="1:8" ht="14.25" x14ac:dyDescent="0.15">
      <c r="A14" s="95" t="s">
        <v>221</v>
      </c>
      <c r="B14" s="95"/>
      <c r="C14" s="95"/>
      <c r="D14" s="95"/>
      <c r="E14" s="96">
        <f t="shared" si="1"/>
        <v>0</v>
      </c>
      <c r="F14" s="95"/>
      <c r="G14" s="95"/>
      <c r="H14" s="1"/>
    </row>
    <row r="15" spans="1:8" ht="14.25" x14ac:dyDescent="0.15">
      <c r="A15" s="95" t="s">
        <v>222</v>
      </c>
      <c r="B15" s="95"/>
      <c r="C15" s="95"/>
      <c r="D15" s="95"/>
      <c r="E15" s="96">
        <f t="shared" si="1"/>
        <v>0</v>
      </c>
      <c r="F15" s="95"/>
      <c r="G15" s="95"/>
      <c r="H15" s="1"/>
    </row>
    <row r="16" spans="1:8" ht="14.25" x14ac:dyDescent="0.15">
      <c r="A16" s="95" t="s">
        <v>223</v>
      </c>
      <c r="B16" s="95"/>
      <c r="C16" s="95"/>
      <c r="D16" s="95"/>
      <c r="E16" s="96">
        <f t="shared" si="1"/>
        <v>0</v>
      </c>
      <c r="F16" s="95"/>
      <c r="G16" s="95"/>
      <c r="H16" s="1"/>
    </row>
    <row r="17" spans="1:8" ht="14.25" x14ac:dyDescent="0.15">
      <c r="A17" s="95" t="s">
        <v>224</v>
      </c>
      <c r="B17" s="95"/>
      <c r="C17" s="95"/>
      <c r="D17" s="95"/>
      <c r="E17" s="96">
        <f t="shared" si="1"/>
        <v>0</v>
      </c>
      <c r="F17" s="95"/>
      <c r="G17" s="95"/>
      <c r="H17" s="1"/>
    </row>
    <row r="18" spans="1:8" ht="14.25" x14ac:dyDescent="0.15">
      <c r="A18" s="98" t="s">
        <v>232</v>
      </c>
      <c r="B18" s="95"/>
      <c r="C18" s="95"/>
      <c r="D18" s="99">
        <f t="shared" ref="D18" si="4">C18*0.1</f>
        <v>0</v>
      </c>
      <c r="E18" s="96">
        <f t="shared" si="1"/>
        <v>0</v>
      </c>
      <c r="F18" s="95"/>
      <c r="G18" s="95"/>
      <c r="H18" s="1"/>
    </row>
    <row r="19" spans="1:8" ht="14.25" x14ac:dyDescent="0.15">
      <c r="A19" s="95"/>
      <c r="B19" s="95"/>
      <c r="C19" s="95"/>
      <c r="D19" s="95"/>
      <c r="E19" s="95"/>
      <c r="F19" s="95">
        <f>SUM(F5:F18)</f>
        <v>0</v>
      </c>
      <c r="G19" s="96"/>
      <c r="H19" s="1"/>
    </row>
    <row r="20" spans="1:8" ht="14.25" x14ac:dyDescent="0.15">
      <c r="A20" s="1"/>
      <c r="B20" s="1"/>
      <c r="C20" s="1"/>
      <c r="D20" s="1"/>
      <c r="E20" s="1"/>
      <c r="F20" s="1"/>
      <c r="G20" s="1"/>
      <c r="H20" s="1"/>
    </row>
    <row r="21" spans="1:8" ht="24.75" customHeight="1" x14ac:dyDescent="0.15">
      <c r="A21" s="95" t="s">
        <v>230</v>
      </c>
      <c r="B21" s="358" t="s">
        <v>231</v>
      </c>
      <c r="C21" s="359"/>
      <c r="D21" s="359"/>
      <c r="E21" s="359"/>
      <c r="F21" s="359"/>
      <c r="G21" s="360"/>
      <c r="H21" s="1"/>
    </row>
    <row r="22" spans="1:8" ht="14.25" x14ac:dyDescent="0.15">
      <c r="A22" s="95"/>
      <c r="B22" s="95" t="s">
        <v>208</v>
      </c>
      <c r="C22" s="95" t="s">
        <v>209</v>
      </c>
      <c r="D22" s="95" t="s">
        <v>210</v>
      </c>
      <c r="E22" s="95" t="s">
        <v>211</v>
      </c>
      <c r="F22" s="95" t="s">
        <v>212</v>
      </c>
      <c r="G22" s="95" t="s">
        <v>213</v>
      </c>
      <c r="H22" s="1"/>
    </row>
    <row r="23" spans="1:8" ht="14.25" x14ac:dyDescent="0.15">
      <c r="A23" s="98" t="s">
        <v>238</v>
      </c>
      <c r="B23" s="95"/>
      <c r="C23" s="96"/>
      <c r="D23" s="96">
        <f>C23*0.1</f>
        <v>0</v>
      </c>
      <c r="E23" s="96">
        <f>C23+D23</f>
        <v>0</v>
      </c>
      <c r="F23" s="97"/>
      <c r="G23" s="95"/>
      <c r="H23" s="1" t="s">
        <v>225</v>
      </c>
    </row>
    <row r="24" spans="1:8" ht="14.25" x14ac:dyDescent="0.15">
      <c r="A24" s="98" t="s">
        <v>214</v>
      </c>
      <c r="B24" s="95"/>
      <c r="C24" s="95"/>
      <c r="D24" s="99">
        <f t="shared" ref="D24" si="5">C24*0.1</f>
        <v>0</v>
      </c>
      <c r="E24" s="96">
        <f>C24+D24</f>
        <v>0</v>
      </c>
      <c r="F24" s="95"/>
      <c r="G24" s="95"/>
      <c r="H24" s="1"/>
    </row>
    <row r="25" spans="1:8" ht="14.25" x14ac:dyDescent="0.15">
      <c r="A25" s="98" t="s">
        <v>215</v>
      </c>
      <c r="B25" s="95"/>
      <c r="C25" s="95">
        <f>199*B25</f>
        <v>0</v>
      </c>
      <c r="D25" s="96"/>
      <c r="E25" s="96">
        <f t="shared" ref="E25:E36" si="6">C25+D25</f>
        <v>0</v>
      </c>
      <c r="F25" s="97"/>
      <c r="G25" s="95"/>
      <c r="H25" s="1"/>
    </row>
    <row r="26" spans="1:8" ht="14.25" x14ac:dyDescent="0.15">
      <c r="A26" s="97" t="s">
        <v>237</v>
      </c>
      <c r="B26" s="95"/>
      <c r="C26" s="95">
        <f>4500*B26</f>
        <v>0</v>
      </c>
      <c r="D26" s="99">
        <f t="shared" ref="D26:D27" si="7">C26*0.1</f>
        <v>0</v>
      </c>
      <c r="E26" s="96">
        <f t="shared" si="6"/>
        <v>0</v>
      </c>
      <c r="F26" s="97"/>
      <c r="G26" s="95"/>
      <c r="H26" s="1"/>
    </row>
    <row r="27" spans="1:8" ht="14.25" x14ac:dyDescent="0.15">
      <c r="A27" s="97" t="s">
        <v>216</v>
      </c>
      <c r="B27" s="95"/>
      <c r="C27" s="95"/>
      <c r="D27" s="99">
        <f t="shared" si="7"/>
        <v>0</v>
      </c>
      <c r="E27" s="96">
        <f t="shared" si="6"/>
        <v>0</v>
      </c>
      <c r="F27" s="95"/>
      <c r="G27" s="95"/>
      <c r="H27" s="1"/>
    </row>
    <row r="28" spans="1:8" ht="14.25" x14ac:dyDescent="0.15">
      <c r="A28" s="97" t="s">
        <v>217</v>
      </c>
      <c r="B28" s="95"/>
      <c r="C28" s="95"/>
      <c r="D28" s="96"/>
      <c r="E28" s="96">
        <f t="shared" si="6"/>
        <v>0</v>
      </c>
      <c r="F28" s="95"/>
      <c r="G28" s="95"/>
      <c r="H28" s="1"/>
    </row>
    <row r="29" spans="1:8" ht="14.25" x14ac:dyDescent="0.15">
      <c r="A29" s="97" t="s">
        <v>218</v>
      </c>
      <c r="B29" s="95"/>
      <c r="C29" s="95"/>
      <c r="D29" s="99">
        <f t="shared" ref="D29" si="8">C29*0.1</f>
        <v>0</v>
      </c>
      <c r="E29" s="96">
        <f t="shared" si="6"/>
        <v>0</v>
      </c>
      <c r="F29" s="95"/>
      <c r="G29" s="95"/>
      <c r="H29" s="1"/>
    </row>
    <row r="30" spans="1:8" ht="14.25" x14ac:dyDescent="0.15">
      <c r="A30" s="95" t="s">
        <v>219</v>
      </c>
      <c r="B30" s="95"/>
      <c r="C30" s="95"/>
      <c r="D30" s="95"/>
      <c r="E30" s="96">
        <f t="shared" si="6"/>
        <v>0</v>
      </c>
      <c r="F30" s="95"/>
      <c r="G30" s="95"/>
      <c r="H30" s="1"/>
    </row>
    <row r="31" spans="1:8" ht="14.25" x14ac:dyDescent="0.15">
      <c r="A31" s="95" t="s">
        <v>220</v>
      </c>
      <c r="B31" s="95"/>
      <c r="C31" s="95"/>
      <c r="D31" s="95"/>
      <c r="E31" s="96">
        <f t="shared" si="6"/>
        <v>0</v>
      </c>
      <c r="F31" s="95"/>
      <c r="G31" s="95"/>
      <c r="H31" s="1"/>
    </row>
    <row r="32" spans="1:8" ht="14.25" x14ac:dyDescent="0.15">
      <c r="A32" s="95" t="s">
        <v>221</v>
      </c>
      <c r="B32" s="95"/>
      <c r="C32" s="95"/>
      <c r="D32" s="95"/>
      <c r="E32" s="96">
        <f t="shared" si="6"/>
        <v>0</v>
      </c>
      <c r="F32" s="95"/>
      <c r="G32" s="95"/>
      <c r="H32" s="1"/>
    </row>
    <row r="33" spans="1:8" ht="14.25" x14ac:dyDescent="0.15">
      <c r="A33" s="95" t="s">
        <v>222</v>
      </c>
      <c r="B33" s="95"/>
      <c r="C33" s="95"/>
      <c r="D33" s="95"/>
      <c r="E33" s="96">
        <f t="shared" si="6"/>
        <v>0</v>
      </c>
      <c r="F33" s="95"/>
      <c r="G33" s="95"/>
      <c r="H33" s="1"/>
    </row>
    <row r="34" spans="1:8" ht="14.25" x14ac:dyDescent="0.15">
      <c r="A34" s="95" t="s">
        <v>223</v>
      </c>
      <c r="B34" s="95"/>
      <c r="C34" s="95"/>
      <c r="D34" s="95"/>
      <c r="E34" s="96">
        <f t="shared" si="6"/>
        <v>0</v>
      </c>
      <c r="F34" s="95"/>
      <c r="G34" s="95"/>
      <c r="H34" s="1"/>
    </row>
    <row r="35" spans="1:8" ht="14.25" x14ac:dyDescent="0.15">
      <c r="A35" s="95" t="s">
        <v>224</v>
      </c>
      <c r="B35" s="95"/>
      <c r="C35" s="95"/>
      <c r="D35" s="95"/>
      <c r="E35" s="96">
        <f t="shared" si="6"/>
        <v>0</v>
      </c>
      <c r="F35" s="95"/>
      <c r="G35" s="95"/>
      <c r="H35" s="1"/>
    </row>
    <row r="36" spans="1:8" ht="14.25" x14ac:dyDescent="0.15">
      <c r="A36" s="98" t="s">
        <v>232</v>
      </c>
      <c r="B36" s="95"/>
      <c r="C36" s="95"/>
      <c r="D36" s="99">
        <f t="shared" ref="D36" si="9">C36*0.1</f>
        <v>0</v>
      </c>
      <c r="E36" s="96">
        <f t="shared" si="6"/>
        <v>0</v>
      </c>
      <c r="F36" s="95"/>
      <c r="G36" s="95"/>
      <c r="H36" s="1"/>
    </row>
    <row r="37" spans="1:8" ht="14.25" x14ac:dyDescent="0.15">
      <c r="A37" s="95"/>
      <c r="B37" s="95"/>
      <c r="C37" s="95"/>
      <c r="D37" s="95"/>
      <c r="E37" s="95"/>
      <c r="F37" s="95">
        <f>SUM(F23:F36)</f>
        <v>0</v>
      </c>
      <c r="G37" s="96"/>
      <c r="H37" s="1"/>
    </row>
    <row r="38" spans="1:8" ht="14.25" x14ac:dyDescent="0.15">
      <c r="A38" s="1"/>
      <c r="B38" s="1"/>
      <c r="C38" s="1"/>
      <c r="D38" s="1"/>
      <c r="E38" s="1"/>
      <c r="F38" s="1"/>
      <c r="G38" s="1"/>
      <c r="H38" s="1"/>
    </row>
    <row r="39" spans="1:8" ht="14.25" x14ac:dyDescent="0.15">
      <c r="A39" s="1"/>
      <c r="B39" s="1"/>
      <c r="C39" s="1"/>
      <c r="D39" s="1"/>
      <c r="E39" s="1"/>
      <c r="F39" s="1"/>
      <c r="G39" s="1"/>
      <c r="H39" s="1"/>
    </row>
    <row r="40" spans="1:8" ht="24.75" customHeight="1" x14ac:dyDescent="0.15">
      <c r="A40" s="95" t="s">
        <v>230</v>
      </c>
      <c r="B40" s="358" t="s">
        <v>231</v>
      </c>
      <c r="C40" s="359"/>
      <c r="D40" s="359"/>
      <c r="E40" s="359"/>
      <c r="F40" s="359"/>
      <c r="G40" s="360"/>
      <c r="H40" s="1"/>
    </row>
    <row r="41" spans="1:8" ht="14.25" x14ac:dyDescent="0.15">
      <c r="A41" s="95"/>
      <c r="B41" s="95" t="s">
        <v>208</v>
      </c>
      <c r="C41" s="95" t="s">
        <v>209</v>
      </c>
      <c r="D41" s="95" t="s">
        <v>210</v>
      </c>
      <c r="E41" s="95" t="s">
        <v>211</v>
      </c>
      <c r="F41" s="95" t="s">
        <v>212</v>
      </c>
      <c r="G41" s="95" t="s">
        <v>213</v>
      </c>
      <c r="H41" s="1"/>
    </row>
    <row r="42" spans="1:8" ht="14.25" x14ac:dyDescent="0.15">
      <c r="A42" s="98" t="s">
        <v>238</v>
      </c>
      <c r="B42" s="95"/>
      <c r="C42" s="96"/>
      <c r="D42" s="96">
        <f>C42*0.1</f>
        <v>0</v>
      </c>
      <c r="E42" s="96">
        <f>C42+D42</f>
        <v>0</v>
      </c>
      <c r="F42" s="97"/>
      <c r="G42" s="95"/>
      <c r="H42" s="1"/>
    </row>
    <row r="43" spans="1:8" ht="14.25" x14ac:dyDescent="0.15">
      <c r="A43" s="98" t="s">
        <v>214</v>
      </c>
      <c r="B43" s="95"/>
      <c r="C43" s="95"/>
      <c r="D43" s="99">
        <f t="shared" ref="D43" si="10">C43*0.1</f>
        <v>0</v>
      </c>
      <c r="E43" s="96">
        <f>C43+D43</f>
        <v>0</v>
      </c>
      <c r="F43" s="95"/>
      <c r="G43" s="95"/>
      <c r="H43" s="1"/>
    </row>
    <row r="44" spans="1:8" ht="14.25" x14ac:dyDescent="0.15">
      <c r="A44" s="98" t="s">
        <v>215</v>
      </c>
      <c r="B44" s="95"/>
      <c r="C44" s="95">
        <f>199*B44</f>
        <v>0</v>
      </c>
      <c r="D44" s="96"/>
      <c r="E44" s="96">
        <f t="shared" ref="E44:E55" si="11">C44+D44</f>
        <v>0</v>
      </c>
      <c r="F44" s="97"/>
      <c r="G44" s="95"/>
      <c r="H44" s="1"/>
    </row>
    <row r="45" spans="1:8" ht="14.25" x14ac:dyDescent="0.15">
      <c r="A45" s="97" t="s">
        <v>237</v>
      </c>
      <c r="B45" s="95"/>
      <c r="C45" s="95">
        <f>4500*B45</f>
        <v>0</v>
      </c>
      <c r="D45" s="99">
        <f t="shared" ref="D45:D46" si="12">C45*0.1</f>
        <v>0</v>
      </c>
      <c r="E45" s="96">
        <f t="shared" si="11"/>
        <v>0</v>
      </c>
      <c r="F45" s="97"/>
      <c r="G45" s="95"/>
      <c r="H45" s="1"/>
    </row>
    <row r="46" spans="1:8" ht="14.25" x14ac:dyDescent="0.15">
      <c r="A46" s="97" t="s">
        <v>216</v>
      </c>
      <c r="B46" s="95"/>
      <c r="C46" s="95"/>
      <c r="D46" s="99">
        <f t="shared" si="12"/>
        <v>0</v>
      </c>
      <c r="E46" s="96">
        <f t="shared" si="11"/>
        <v>0</v>
      </c>
      <c r="F46" s="95"/>
      <c r="G46" s="95"/>
      <c r="H46" s="1"/>
    </row>
    <row r="47" spans="1:8" ht="14.25" x14ac:dyDescent="0.15">
      <c r="A47" s="97" t="s">
        <v>217</v>
      </c>
      <c r="B47" s="95"/>
      <c r="C47" s="95"/>
      <c r="D47" s="96"/>
      <c r="E47" s="96">
        <f t="shared" si="11"/>
        <v>0</v>
      </c>
      <c r="F47" s="95"/>
      <c r="G47" s="95"/>
      <c r="H47" s="1"/>
    </row>
    <row r="48" spans="1:8" ht="14.25" x14ac:dyDescent="0.15">
      <c r="A48" s="97" t="s">
        <v>218</v>
      </c>
      <c r="B48" s="95"/>
      <c r="C48" s="95"/>
      <c r="D48" s="99">
        <f t="shared" ref="D48:D55" si="13">C48*0.1</f>
        <v>0</v>
      </c>
      <c r="E48" s="96">
        <f t="shared" si="11"/>
        <v>0</v>
      </c>
      <c r="F48" s="95"/>
      <c r="G48" s="95"/>
      <c r="H48" s="1"/>
    </row>
    <row r="49" spans="1:8" ht="14.25" x14ac:dyDescent="0.15">
      <c r="A49" s="95" t="s">
        <v>219</v>
      </c>
      <c r="B49" s="95"/>
      <c r="C49" s="95"/>
      <c r="D49" s="95"/>
      <c r="E49" s="96">
        <f t="shared" si="11"/>
        <v>0</v>
      </c>
      <c r="F49" s="95"/>
      <c r="G49" s="95"/>
      <c r="H49" s="1"/>
    </row>
    <row r="50" spans="1:8" ht="14.25" x14ac:dyDescent="0.15">
      <c r="A50" s="95" t="s">
        <v>220</v>
      </c>
      <c r="B50" s="95"/>
      <c r="C50" s="95"/>
      <c r="D50" s="95"/>
      <c r="E50" s="96">
        <f t="shared" si="11"/>
        <v>0</v>
      </c>
      <c r="F50" s="95"/>
      <c r="G50" s="95"/>
      <c r="H50" s="1"/>
    </row>
    <row r="51" spans="1:8" ht="14.25" x14ac:dyDescent="0.15">
      <c r="A51" s="95" t="s">
        <v>221</v>
      </c>
      <c r="B51" s="95"/>
      <c r="C51" s="95"/>
      <c r="D51" s="95"/>
      <c r="E51" s="96">
        <f t="shared" si="11"/>
        <v>0</v>
      </c>
      <c r="F51" s="95"/>
      <c r="G51" s="95"/>
      <c r="H51" s="1"/>
    </row>
    <row r="52" spans="1:8" ht="14.25" x14ac:dyDescent="0.15">
      <c r="A52" s="95" t="s">
        <v>222</v>
      </c>
      <c r="B52" s="95"/>
      <c r="C52" s="95"/>
      <c r="D52" s="95"/>
      <c r="E52" s="96">
        <f t="shared" si="11"/>
        <v>0</v>
      </c>
      <c r="F52" s="95"/>
      <c r="G52" s="95"/>
      <c r="H52" s="1"/>
    </row>
    <row r="53" spans="1:8" ht="14.25" x14ac:dyDescent="0.15">
      <c r="A53" s="95" t="s">
        <v>223</v>
      </c>
      <c r="B53" s="95"/>
      <c r="C53" s="95"/>
      <c r="D53" s="95"/>
      <c r="E53" s="96">
        <f t="shared" si="11"/>
        <v>0</v>
      </c>
      <c r="F53" s="95"/>
      <c r="G53" s="95"/>
      <c r="H53" s="1"/>
    </row>
    <row r="54" spans="1:8" ht="14.25" x14ac:dyDescent="0.15">
      <c r="A54" s="95" t="s">
        <v>224</v>
      </c>
      <c r="B54" s="95"/>
      <c r="C54" s="95"/>
      <c r="D54" s="95"/>
      <c r="E54" s="96">
        <f t="shared" si="11"/>
        <v>0</v>
      </c>
      <c r="F54" s="95"/>
      <c r="G54" s="95"/>
      <c r="H54" s="1"/>
    </row>
    <row r="55" spans="1:8" ht="14.25" x14ac:dyDescent="0.15">
      <c r="A55" s="98" t="s">
        <v>232</v>
      </c>
      <c r="B55" s="95"/>
      <c r="C55" s="95"/>
      <c r="D55" s="99">
        <f t="shared" si="13"/>
        <v>0</v>
      </c>
      <c r="E55" s="96">
        <f t="shared" si="11"/>
        <v>0</v>
      </c>
      <c r="F55" s="95"/>
      <c r="G55" s="95"/>
      <c r="H55" s="1"/>
    </row>
    <row r="56" spans="1:8" ht="14.25" x14ac:dyDescent="0.15">
      <c r="A56" s="95"/>
      <c r="B56" s="95"/>
      <c r="C56" s="95"/>
      <c r="D56" s="95"/>
      <c r="E56" s="95"/>
      <c r="F56" s="95">
        <f>SUM(F42:F55)</f>
        <v>0</v>
      </c>
      <c r="G56" s="96"/>
      <c r="H56" s="1"/>
    </row>
    <row r="57" spans="1:8" ht="14.25" x14ac:dyDescent="0.15">
      <c r="A57" s="1"/>
      <c r="B57" s="1"/>
      <c r="C57" s="1"/>
      <c r="D57" s="1"/>
      <c r="E57" s="1"/>
      <c r="H57" s="1"/>
    </row>
    <row r="58" spans="1:8" ht="14.25" x14ac:dyDescent="0.15">
      <c r="B58" s="1"/>
      <c r="C58" s="1"/>
      <c r="D58" s="1"/>
      <c r="E58" s="1"/>
      <c r="F58" s="1"/>
      <c r="G58" s="1"/>
      <c r="H58" s="1"/>
    </row>
    <row r="59" spans="1:8" ht="14.25" x14ac:dyDescent="0.15">
      <c r="A59" s="95" t="s">
        <v>227</v>
      </c>
      <c r="B59" s="358" t="s">
        <v>207</v>
      </c>
      <c r="C59" s="359"/>
      <c r="D59" s="359"/>
      <c r="E59" s="359"/>
      <c r="F59" s="359"/>
      <c r="G59" s="360"/>
      <c r="H59" s="1"/>
    </row>
    <row r="60" spans="1:8" ht="14.25" x14ac:dyDescent="0.15">
      <c r="A60" s="95"/>
      <c r="B60" s="95" t="s">
        <v>208</v>
      </c>
      <c r="C60" s="95" t="s">
        <v>209</v>
      </c>
      <c r="D60" s="95" t="s">
        <v>210</v>
      </c>
      <c r="E60" s="95" t="s">
        <v>211</v>
      </c>
      <c r="F60" s="95" t="s">
        <v>212</v>
      </c>
      <c r="G60" s="95" t="s">
        <v>213</v>
      </c>
      <c r="H60" s="1"/>
    </row>
    <row r="61" spans="1:8" ht="14.25" x14ac:dyDescent="0.15">
      <c r="A61" s="98" t="s">
        <v>238</v>
      </c>
      <c r="B61" s="95"/>
      <c r="C61" s="96"/>
      <c r="D61" s="96">
        <f>C61*0.1</f>
        <v>0</v>
      </c>
      <c r="E61" s="96">
        <f>C61+D61</f>
        <v>0</v>
      </c>
      <c r="F61" s="97"/>
      <c r="G61" s="95"/>
      <c r="H61" s="1"/>
    </row>
    <row r="62" spans="1:8" ht="14.25" x14ac:dyDescent="0.15">
      <c r="A62" s="98" t="s">
        <v>214</v>
      </c>
      <c r="B62" s="95"/>
      <c r="C62" s="95"/>
      <c r="D62" s="99">
        <f t="shared" ref="D62:D67" si="14">C62*0.1</f>
        <v>0</v>
      </c>
      <c r="E62" s="96">
        <f>C62+D62</f>
        <v>0</v>
      </c>
      <c r="F62" s="95"/>
      <c r="G62" s="95"/>
      <c r="H62" s="1"/>
    </row>
    <row r="63" spans="1:8" ht="14.25" x14ac:dyDescent="0.15">
      <c r="A63" s="98" t="s">
        <v>215</v>
      </c>
      <c r="B63" s="95"/>
      <c r="C63" s="95">
        <f>199*B63</f>
        <v>0</v>
      </c>
      <c r="D63" s="96"/>
      <c r="E63" s="96">
        <f t="shared" ref="E63:E67" si="15">C63+D63</f>
        <v>0</v>
      </c>
      <c r="F63" s="97"/>
      <c r="G63" s="95"/>
      <c r="H63" s="1"/>
    </row>
    <row r="64" spans="1:8" ht="14.25" x14ac:dyDescent="0.15">
      <c r="A64" s="97" t="s">
        <v>237</v>
      </c>
      <c r="B64" s="95"/>
      <c r="C64" s="95">
        <f>4500*B64</f>
        <v>0</v>
      </c>
      <c r="D64" s="99">
        <f t="shared" si="14"/>
        <v>0</v>
      </c>
      <c r="E64" s="96">
        <f t="shared" si="15"/>
        <v>0</v>
      </c>
      <c r="F64" s="97"/>
      <c r="G64" s="95"/>
      <c r="H64" s="1"/>
    </row>
    <row r="65" spans="1:8" ht="14.25" x14ac:dyDescent="0.15">
      <c r="A65" s="97" t="s">
        <v>226</v>
      </c>
      <c r="B65" s="95"/>
      <c r="C65" s="95"/>
      <c r="D65" s="99">
        <f t="shared" si="14"/>
        <v>0</v>
      </c>
      <c r="E65" s="96">
        <f t="shared" si="15"/>
        <v>0</v>
      </c>
      <c r="F65" s="95"/>
      <c r="G65" s="95"/>
      <c r="H65" s="1"/>
    </row>
    <row r="66" spans="1:8" ht="14.25" x14ac:dyDescent="0.15">
      <c r="A66" s="97" t="s">
        <v>217</v>
      </c>
      <c r="B66" s="95"/>
      <c r="C66" s="95"/>
      <c r="D66" s="96"/>
      <c r="E66" s="96">
        <f t="shared" si="15"/>
        <v>0</v>
      </c>
      <c r="F66" s="95"/>
      <c r="G66" s="95"/>
      <c r="H66" s="1"/>
    </row>
    <row r="67" spans="1:8" ht="14.25" x14ac:dyDescent="0.15">
      <c r="A67" s="97" t="s">
        <v>218</v>
      </c>
      <c r="B67" s="95"/>
      <c r="C67" s="95"/>
      <c r="D67" s="99">
        <f t="shared" si="14"/>
        <v>0</v>
      </c>
      <c r="E67" s="96">
        <f t="shared" si="15"/>
        <v>0</v>
      </c>
      <c r="F67" s="95"/>
      <c r="G67" s="95"/>
      <c r="H67" s="1"/>
    </row>
    <row r="68" spans="1:8" ht="14.25" x14ac:dyDescent="0.15">
      <c r="A68" s="95" t="s">
        <v>219</v>
      </c>
      <c r="B68" s="95"/>
      <c r="C68" s="95"/>
      <c r="D68" s="95"/>
      <c r="E68" s="96"/>
      <c r="F68" s="95"/>
      <c r="G68" s="95"/>
    </row>
    <row r="69" spans="1:8" ht="14.25" x14ac:dyDescent="0.15">
      <c r="A69" s="95" t="s">
        <v>220</v>
      </c>
      <c r="B69" s="95"/>
      <c r="C69" s="95"/>
      <c r="D69" s="95"/>
      <c r="E69" s="96"/>
      <c r="F69" s="95"/>
      <c r="G69" s="95"/>
    </row>
    <row r="70" spans="1:8" ht="14.25" x14ac:dyDescent="0.15">
      <c r="A70" s="95" t="s">
        <v>221</v>
      </c>
      <c r="B70" s="95"/>
      <c r="C70" s="95"/>
      <c r="D70" s="95"/>
      <c r="E70" s="96"/>
      <c r="F70" s="95"/>
      <c r="G70" s="95"/>
    </row>
    <row r="71" spans="1:8" ht="14.25" x14ac:dyDescent="0.15">
      <c r="A71" s="98" t="s">
        <v>222</v>
      </c>
      <c r="B71" s="95"/>
      <c r="C71" s="95"/>
      <c r="D71" s="95"/>
      <c r="E71" s="96"/>
      <c r="F71" s="95"/>
      <c r="G71" s="95"/>
    </row>
    <row r="72" spans="1:8" ht="14.25" x14ac:dyDescent="0.15">
      <c r="A72" s="95" t="s">
        <v>223</v>
      </c>
      <c r="B72" s="95"/>
      <c r="C72" s="95"/>
      <c r="D72" s="95"/>
      <c r="E72" s="96"/>
      <c r="F72" s="95"/>
      <c r="G72" s="95"/>
    </row>
    <row r="73" spans="1:8" ht="14.25" x14ac:dyDescent="0.15">
      <c r="A73" s="95" t="s">
        <v>228</v>
      </c>
      <c r="B73" s="95"/>
      <c r="C73" s="95"/>
      <c r="D73" s="95"/>
      <c r="E73" s="96"/>
      <c r="F73" s="95"/>
      <c r="G73" s="95"/>
    </row>
    <row r="74" spans="1:8" ht="14.25" x14ac:dyDescent="0.15">
      <c r="A74" s="95" t="s">
        <v>229</v>
      </c>
      <c r="B74" s="95"/>
      <c r="C74" s="95"/>
      <c r="D74" s="95"/>
      <c r="E74" s="96"/>
      <c r="F74" s="95"/>
      <c r="G74" s="95"/>
    </row>
    <row r="75" spans="1:8" ht="14.25" x14ac:dyDescent="0.15">
      <c r="A75" s="98" t="s">
        <v>232</v>
      </c>
      <c r="B75" s="95"/>
      <c r="C75" s="95"/>
      <c r="D75" s="95"/>
      <c r="E75" s="96"/>
      <c r="F75" s="95"/>
      <c r="G75" s="95"/>
    </row>
    <row r="76" spans="1:8" ht="14.25" x14ac:dyDescent="0.15">
      <c r="A76" s="95"/>
      <c r="B76" s="95"/>
      <c r="C76" s="95"/>
      <c r="D76" s="95"/>
      <c r="E76" s="95"/>
      <c r="F76" s="95">
        <f>SUM(F61:F75)</f>
        <v>0</v>
      </c>
      <c r="G76" s="96"/>
    </row>
    <row r="80" spans="1:8" ht="14.25" x14ac:dyDescent="0.15">
      <c r="A80" s="95" t="s">
        <v>227</v>
      </c>
      <c r="B80" s="358" t="s">
        <v>207</v>
      </c>
      <c r="C80" s="359"/>
      <c r="D80" s="359"/>
      <c r="E80" s="359"/>
      <c r="F80" s="359"/>
      <c r="G80" s="360"/>
    </row>
    <row r="81" spans="1:7" ht="14.25" x14ac:dyDescent="0.15">
      <c r="A81" s="95"/>
      <c r="B81" s="95" t="s">
        <v>208</v>
      </c>
      <c r="C81" s="95" t="s">
        <v>209</v>
      </c>
      <c r="D81" s="95" t="s">
        <v>210</v>
      </c>
      <c r="E81" s="95" t="s">
        <v>211</v>
      </c>
      <c r="F81" s="95" t="s">
        <v>212</v>
      </c>
      <c r="G81" s="95" t="s">
        <v>213</v>
      </c>
    </row>
    <row r="82" spans="1:7" ht="14.25" x14ac:dyDescent="0.15">
      <c r="A82" s="98" t="s">
        <v>238</v>
      </c>
      <c r="B82" s="95"/>
      <c r="C82" s="96"/>
      <c r="D82" s="96">
        <f>C82*0.1</f>
        <v>0</v>
      </c>
      <c r="E82" s="96">
        <f>C82+D82</f>
        <v>0</v>
      </c>
      <c r="F82" s="97"/>
      <c r="G82" s="95"/>
    </row>
    <row r="83" spans="1:7" ht="14.25" x14ac:dyDescent="0.15">
      <c r="A83" s="98" t="s">
        <v>214</v>
      </c>
      <c r="B83" s="95"/>
      <c r="C83" s="95"/>
      <c r="D83" s="99">
        <f t="shared" ref="D83" si="16">C83*0.1</f>
        <v>0</v>
      </c>
      <c r="E83" s="96">
        <f>C83+D83</f>
        <v>0</v>
      </c>
      <c r="F83" s="95"/>
      <c r="G83" s="95"/>
    </row>
    <row r="84" spans="1:7" ht="14.25" x14ac:dyDescent="0.15">
      <c r="A84" s="98" t="s">
        <v>215</v>
      </c>
      <c r="B84" s="95"/>
      <c r="C84" s="95">
        <f>199*B84</f>
        <v>0</v>
      </c>
      <c r="D84" s="96"/>
      <c r="E84" s="96">
        <f t="shared" ref="E84:E88" si="17">C84+D84</f>
        <v>0</v>
      </c>
      <c r="F84" s="97"/>
      <c r="G84" s="95"/>
    </row>
    <row r="85" spans="1:7" ht="14.25" x14ac:dyDescent="0.15">
      <c r="A85" s="97" t="s">
        <v>237</v>
      </c>
      <c r="B85" s="95"/>
      <c r="C85" s="95">
        <f>4500*B85</f>
        <v>0</v>
      </c>
      <c r="D85" s="99">
        <f t="shared" ref="D85:D86" si="18">C85*0.1</f>
        <v>0</v>
      </c>
      <c r="E85" s="96">
        <f t="shared" si="17"/>
        <v>0</v>
      </c>
      <c r="F85" s="97"/>
      <c r="G85" s="95"/>
    </row>
    <row r="86" spans="1:7" ht="14.25" x14ac:dyDescent="0.15">
      <c r="A86" s="97" t="s">
        <v>226</v>
      </c>
      <c r="B86" s="95"/>
      <c r="C86" s="95"/>
      <c r="D86" s="99">
        <f t="shared" si="18"/>
        <v>0</v>
      </c>
      <c r="E86" s="96">
        <f t="shared" si="17"/>
        <v>0</v>
      </c>
      <c r="F86" s="95"/>
      <c r="G86" s="95"/>
    </row>
    <row r="87" spans="1:7" ht="14.25" x14ac:dyDescent="0.15">
      <c r="A87" s="97" t="s">
        <v>217</v>
      </c>
      <c r="B87" s="95"/>
      <c r="C87" s="95"/>
      <c r="D87" s="96"/>
      <c r="E87" s="96">
        <f t="shared" si="17"/>
        <v>0</v>
      </c>
      <c r="F87" s="95"/>
      <c r="G87" s="95"/>
    </row>
    <row r="88" spans="1:7" ht="14.25" x14ac:dyDescent="0.15">
      <c r="A88" s="97" t="s">
        <v>218</v>
      </c>
      <c r="B88" s="95"/>
      <c r="C88" s="95"/>
      <c r="D88" s="99">
        <f t="shared" ref="D88" si="19">C88*0.1</f>
        <v>0</v>
      </c>
      <c r="E88" s="96">
        <f t="shared" si="17"/>
        <v>0</v>
      </c>
      <c r="F88" s="95"/>
      <c r="G88" s="95"/>
    </row>
    <row r="89" spans="1:7" ht="14.25" x14ac:dyDescent="0.15">
      <c r="A89" s="95" t="s">
        <v>219</v>
      </c>
      <c r="B89" s="95"/>
      <c r="C89" s="95"/>
      <c r="D89" s="95"/>
      <c r="E89" s="96"/>
      <c r="F89" s="95"/>
      <c r="G89" s="95"/>
    </row>
    <row r="90" spans="1:7" ht="14.25" x14ac:dyDescent="0.15">
      <c r="A90" s="95" t="s">
        <v>220</v>
      </c>
      <c r="B90" s="95"/>
      <c r="C90" s="95"/>
      <c r="D90" s="95"/>
      <c r="E90" s="96"/>
      <c r="F90" s="95"/>
      <c r="G90" s="95"/>
    </row>
    <row r="91" spans="1:7" ht="14.25" x14ac:dyDescent="0.15">
      <c r="A91" s="95" t="s">
        <v>221</v>
      </c>
      <c r="B91" s="95"/>
      <c r="C91" s="95"/>
      <c r="D91" s="95"/>
      <c r="E91" s="96"/>
      <c r="F91" s="95"/>
      <c r="G91" s="95"/>
    </row>
    <row r="92" spans="1:7" ht="14.25" x14ac:dyDescent="0.15">
      <c r="A92" s="98" t="s">
        <v>222</v>
      </c>
      <c r="B92" s="95"/>
      <c r="C92" s="95"/>
      <c r="D92" s="95"/>
      <c r="E92" s="96"/>
      <c r="F92" s="95"/>
      <c r="G92" s="95"/>
    </row>
    <row r="93" spans="1:7" ht="14.25" x14ac:dyDescent="0.15">
      <c r="A93" s="95" t="s">
        <v>223</v>
      </c>
      <c r="B93" s="95"/>
      <c r="C93" s="95"/>
      <c r="D93" s="95"/>
      <c r="E93" s="96"/>
      <c r="F93" s="95"/>
      <c r="G93" s="95"/>
    </row>
    <row r="94" spans="1:7" ht="14.25" x14ac:dyDescent="0.15">
      <c r="A94" s="95" t="s">
        <v>228</v>
      </c>
      <c r="B94" s="95"/>
      <c r="C94" s="95"/>
      <c r="D94" s="95"/>
      <c r="E94" s="96"/>
      <c r="F94" s="95"/>
      <c r="G94" s="95"/>
    </row>
    <row r="95" spans="1:7" ht="14.25" x14ac:dyDescent="0.15">
      <c r="A95" s="95" t="s">
        <v>229</v>
      </c>
      <c r="B95" s="95"/>
      <c r="C95" s="95"/>
      <c r="D95" s="95"/>
      <c r="E95" s="96"/>
      <c r="F95" s="95"/>
      <c r="G95" s="95"/>
    </row>
    <row r="96" spans="1:7" ht="14.25" x14ac:dyDescent="0.15">
      <c r="A96" s="98" t="s">
        <v>232</v>
      </c>
      <c r="B96" s="95"/>
      <c r="C96" s="95"/>
      <c r="D96" s="95"/>
      <c r="E96" s="96"/>
      <c r="F96" s="95"/>
      <c r="G96" s="95"/>
    </row>
    <row r="97" spans="1:7" ht="14.25" x14ac:dyDescent="0.15">
      <c r="A97" s="95"/>
      <c r="B97" s="95"/>
      <c r="C97" s="95"/>
      <c r="D97" s="95"/>
      <c r="E97" s="95"/>
      <c r="F97" s="95">
        <f>SUM(F82:F96)</f>
        <v>0</v>
      </c>
      <c r="G97" s="96"/>
    </row>
  </sheetData>
  <mergeCells count="5">
    <mergeCell ref="B3:G3"/>
    <mergeCell ref="B21:G21"/>
    <mergeCell ref="B40:G40"/>
    <mergeCell ref="B59:G59"/>
    <mergeCell ref="B80:G80"/>
  </mergeCells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50"/>
  <sheetViews>
    <sheetView topLeftCell="A19" workbookViewId="0">
      <selection activeCell="B8" sqref="B8"/>
    </sheetView>
  </sheetViews>
  <sheetFormatPr defaultRowHeight="13.5" x14ac:dyDescent="0.15"/>
  <cols>
    <col min="1" max="1" width="11.109375" style="60" customWidth="1"/>
    <col min="2" max="2" width="8.88671875" style="60"/>
    <col min="3" max="3" width="5.44140625" style="60" customWidth="1"/>
    <col min="4" max="4" width="8.88671875" style="60"/>
    <col min="5" max="5" width="2.5546875" style="60" customWidth="1"/>
    <col min="6" max="6" width="10.21875" style="60" customWidth="1"/>
    <col min="7" max="7" width="4.109375" style="60" customWidth="1"/>
    <col min="8" max="8" width="8.33203125" style="90" customWidth="1"/>
    <col min="9" max="9" width="6.109375" style="60" customWidth="1"/>
    <col min="10" max="10" width="4.109375" style="60" customWidth="1"/>
    <col min="11" max="11" width="16.33203125" style="60" customWidth="1"/>
    <col min="12" max="16384" width="8.88671875" style="60"/>
  </cols>
  <sheetData>
    <row r="1" spans="1:17" ht="20.25" x14ac:dyDescent="0.15">
      <c r="A1" s="364" t="s">
        <v>362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</row>
    <row r="2" spans="1:17" x14ac:dyDescent="0.15">
      <c r="A2" s="366" t="s">
        <v>368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</row>
    <row r="3" spans="1:17" x14ac:dyDescent="0.15">
      <c r="A3" s="366" t="s">
        <v>366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</row>
    <row r="4" spans="1:17" ht="14.25" x14ac:dyDescent="0.1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</row>
    <row r="5" spans="1:17" ht="18.75" x14ac:dyDescent="0.15">
      <c r="A5" s="367" t="s">
        <v>82</v>
      </c>
      <c r="B5" s="367"/>
      <c r="C5" s="367"/>
      <c r="D5" s="367"/>
      <c r="E5" s="367"/>
      <c r="F5" s="367"/>
      <c r="G5" s="367"/>
      <c r="H5" s="367"/>
      <c r="I5" s="367"/>
      <c r="J5" s="367"/>
      <c r="K5" s="367"/>
    </row>
    <row r="6" spans="1:17" ht="14.25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7" ht="15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N7" s="100"/>
    </row>
    <row r="8" spans="1:17" ht="15.75" x14ac:dyDescent="0.25">
      <c r="A8" s="63" t="s">
        <v>83</v>
      </c>
      <c r="B8" s="116" t="str">
        <f>입력기_수정!B13</f>
        <v>MT-SERVICE LTD</v>
      </c>
      <c r="C8" s="65"/>
      <c r="D8" s="66"/>
      <c r="E8" s="66"/>
      <c r="F8" s="66"/>
      <c r="G8" s="66"/>
      <c r="H8" s="63" t="s">
        <v>181</v>
      </c>
      <c r="I8" s="66"/>
      <c r="J8" s="63" t="str">
        <f>입력기_수정!A1</f>
        <v>JM008-177</v>
      </c>
      <c r="K8" s="66"/>
      <c r="N8" s="100"/>
    </row>
    <row r="9" spans="1:17" ht="14.25" x14ac:dyDescent="0.2">
      <c r="A9" s="63" t="s">
        <v>178</v>
      </c>
      <c r="B9" s="129" t="str">
        <f>입력기_수정!B14</f>
        <v>2, Dastana Street, city of Bishkek, Kyrgyz Republic</v>
      </c>
      <c r="C9" s="66"/>
      <c r="D9" s="66"/>
      <c r="E9" s="66"/>
      <c r="F9" s="66"/>
      <c r="G9" s="66"/>
      <c r="H9" s="63" t="s">
        <v>85</v>
      </c>
      <c r="I9" s="131" t="str">
        <f>입력기_수정!B1</f>
        <v>AUG. 06, 2013</v>
      </c>
      <c r="J9" s="66"/>
      <c r="K9" s="66"/>
      <c r="N9" s="101"/>
    </row>
    <row r="10" spans="1:17" ht="14.25" x14ac:dyDescent="0.15">
      <c r="A10" s="106" t="str">
        <f>입력기_수정!G15&amp;입력기_수정!B15</f>
        <v>TEL :  +996(555) 97 71 17</v>
      </c>
      <c r="B10" s="106"/>
      <c r="C10" s="67"/>
      <c r="D10" s="67"/>
      <c r="E10" s="67"/>
      <c r="F10" s="67"/>
      <c r="G10" s="67"/>
      <c r="H10" s="67"/>
      <c r="I10" s="67"/>
      <c r="J10" s="67"/>
      <c r="K10" s="67"/>
    </row>
    <row r="11" spans="1:17" ht="14.25" x14ac:dyDescent="0.15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Q11" s="60" t="s">
        <v>87</v>
      </c>
    </row>
    <row r="12" spans="1:17" ht="14.25" x14ac:dyDescent="0.15">
      <c r="A12" s="68" t="s">
        <v>88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</row>
    <row r="13" spans="1:17" ht="14.25" x14ac:dyDescent="0.15">
      <c r="A13" s="68" t="s">
        <v>89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</row>
    <row r="14" spans="1:17" ht="14.25" x14ac:dyDescent="0.1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</row>
    <row r="15" spans="1:17" ht="14.25" x14ac:dyDescent="0.15">
      <c r="A15" s="368" t="s">
        <v>90</v>
      </c>
      <c r="B15" s="369"/>
      <c r="C15" s="370"/>
      <c r="D15" s="368" t="s">
        <v>91</v>
      </c>
      <c r="E15" s="369"/>
      <c r="F15" s="371"/>
      <c r="G15" s="368" t="s">
        <v>92</v>
      </c>
      <c r="H15" s="372"/>
      <c r="I15" s="371"/>
      <c r="J15" s="368" t="s">
        <v>93</v>
      </c>
      <c r="K15" s="371"/>
    </row>
    <row r="16" spans="1:17" x14ac:dyDescent="0.15">
      <c r="A16" s="161"/>
      <c r="B16" s="160"/>
      <c r="C16" s="159"/>
      <c r="D16" s="161"/>
      <c r="E16" s="158"/>
      <c r="F16" s="159" t="s">
        <v>303</v>
      </c>
      <c r="G16" s="157"/>
      <c r="H16" s="156"/>
      <c r="I16" s="155"/>
      <c r="J16" s="157"/>
      <c r="K16" s="151">
        <f t="shared" ref="K16:K23" si="0">E16*H16</f>
        <v>0</v>
      </c>
    </row>
    <row r="17" spans="1:11" x14ac:dyDescent="0.15">
      <c r="A17" s="154" t="s">
        <v>286</v>
      </c>
      <c r="B17" s="153"/>
      <c r="C17" s="155"/>
      <c r="D17" s="195"/>
      <c r="E17" s="196">
        <v>1</v>
      </c>
      <c r="F17" s="197" t="s">
        <v>287</v>
      </c>
      <c r="G17" s="198" t="s">
        <v>288</v>
      </c>
      <c r="H17" s="199">
        <v>14000</v>
      </c>
      <c r="I17" s="152"/>
      <c r="J17" s="198" t="s">
        <v>288</v>
      </c>
      <c r="K17" s="151">
        <f t="shared" si="0"/>
        <v>14000</v>
      </c>
    </row>
    <row r="18" spans="1:11" x14ac:dyDescent="0.15">
      <c r="A18" s="154" t="s">
        <v>289</v>
      </c>
      <c r="B18" s="153"/>
      <c r="C18" s="155"/>
      <c r="D18" s="195"/>
      <c r="E18" s="150"/>
      <c r="F18" s="152"/>
      <c r="G18" s="149"/>
      <c r="H18" s="199"/>
      <c r="I18" s="152"/>
      <c r="J18" s="198"/>
      <c r="K18" s="151">
        <f t="shared" si="0"/>
        <v>0</v>
      </c>
    </row>
    <row r="19" spans="1:11" x14ac:dyDescent="0.15">
      <c r="A19" s="154"/>
      <c r="B19" s="153"/>
      <c r="C19" s="155"/>
      <c r="D19" s="195"/>
      <c r="E19" s="150"/>
      <c r="F19" s="152"/>
      <c r="G19" s="149"/>
      <c r="H19" s="148"/>
      <c r="I19" s="152"/>
      <c r="J19" s="149"/>
      <c r="K19" s="151">
        <f t="shared" si="0"/>
        <v>0</v>
      </c>
    </row>
    <row r="20" spans="1:11" x14ac:dyDescent="0.15">
      <c r="A20" s="154"/>
      <c r="B20" s="153"/>
      <c r="C20" s="155"/>
      <c r="D20" s="195"/>
      <c r="E20" s="150"/>
      <c r="F20" s="152"/>
      <c r="G20" s="149"/>
      <c r="H20" s="148"/>
      <c r="I20" s="152"/>
      <c r="J20" s="149"/>
      <c r="K20" s="151">
        <f t="shared" si="0"/>
        <v>0</v>
      </c>
    </row>
    <row r="21" spans="1:11" x14ac:dyDescent="0.15">
      <c r="A21" s="154"/>
      <c r="B21" s="153"/>
      <c r="C21" s="155"/>
      <c r="D21" s="195"/>
      <c r="E21" s="150"/>
      <c r="F21" s="152"/>
      <c r="G21" s="149"/>
      <c r="H21" s="148"/>
      <c r="I21" s="152"/>
      <c r="J21" s="149"/>
      <c r="K21" s="151">
        <f t="shared" si="0"/>
        <v>0</v>
      </c>
    </row>
    <row r="22" spans="1:11" x14ac:dyDescent="0.15">
      <c r="A22" s="200"/>
      <c r="B22" s="153"/>
      <c r="C22" s="155"/>
      <c r="D22" s="147"/>
      <c r="E22" s="196"/>
      <c r="F22" s="197"/>
      <c r="G22" s="198"/>
      <c r="H22" s="199"/>
      <c r="I22" s="152"/>
      <c r="J22" s="198"/>
      <c r="K22" s="151">
        <f t="shared" si="0"/>
        <v>0</v>
      </c>
    </row>
    <row r="23" spans="1:11" x14ac:dyDescent="0.15">
      <c r="A23" s="154"/>
      <c r="B23" s="153"/>
      <c r="C23" s="155"/>
      <c r="D23" s="147"/>
      <c r="E23" s="150"/>
      <c r="F23" s="152"/>
      <c r="G23" s="149"/>
      <c r="H23" s="148"/>
      <c r="I23" s="152"/>
      <c r="J23" s="149"/>
      <c r="K23" s="151">
        <f t="shared" si="0"/>
        <v>0</v>
      </c>
    </row>
    <row r="24" spans="1:11" x14ac:dyDescent="0.15">
      <c r="A24" s="154"/>
      <c r="B24" s="153"/>
      <c r="C24" s="155"/>
      <c r="D24" s="147"/>
      <c r="E24" s="150"/>
      <c r="F24" s="152"/>
      <c r="G24" s="149"/>
      <c r="H24" s="148"/>
      <c r="I24" s="152"/>
      <c r="J24" s="149"/>
      <c r="K24" s="151">
        <f t="shared" ref="K24:K32" si="1">E24*H24</f>
        <v>0</v>
      </c>
    </row>
    <row r="25" spans="1:11" x14ac:dyDescent="0.15">
      <c r="A25" s="154"/>
      <c r="B25" s="153"/>
      <c r="C25" s="155"/>
      <c r="D25" s="147"/>
      <c r="E25" s="150"/>
      <c r="F25" s="152"/>
      <c r="G25" s="149"/>
      <c r="H25" s="148"/>
      <c r="I25" s="152"/>
      <c r="J25" s="149"/>
      <c r="K25" s="151">
        <f t="shared" si="1"/>
        <v>0</v>
      </c>
    </row>
    <row r="26" spans="1:11" x14ac:dyDescent="0.15">
      <c r="A26" s="154"/>
      <c r="B26" s="146"/>
      <c r="C26" s="155"/>
      <c r="D26" s="147"/>
      <c r="E26" s="150"/>
      <c r="F26" s="152"/>
      <c r="G26" s="149"/>
      <c r="H26" s="148"/>
      <c r="I26" s="152"/>
      <c r="J26" s="145"/>
      <c r="K26" s="151">
        <f t="shared" si="1"/>
        <v>0</v>
      </c>
    </row>
    <row r="27" spans="1:11" x14ac:dyDescent="0.15">
      <c r="A27" s="154"/>
      <c r="B27" s="153"/>
      <c r="C27" s="155"/>
      <c r="D27" s="147"/>
      <c r="E27" s="150"/>
      <c r="F27" s="152"/>
      <c r="G27" s="149"/>
      <c r="H27" s="148"/>
      <c r="I27" s="152"/>
      <c r="J27" s="145"/>
      <c r="K27" s="151">
        <f t="shared" si="1"/>
        <v>0</v>
      </c>
    </row>
    <row r="28" spans="1:11" x14ac:dyDescent="0.15">
      <c r="A28" s="154"/>
      <c r="B28" s="153"/>
      <c r="C28" s="155"/>
      <c r="D28" s="147"/>
      <c r="E28" s="150"/>
      <c r="F28" s="152"/>
      <c r="G28" s="149"/>
      <c r="H28" s="148"/>
      <c r="I28" s="152"/>
      <c r="J28" s="145"/>
      <c r="K28" s="151">
        <f t="shared" si="1"/>
        <v>0</v>
      </c>
    </row>
    <row r="29" spans="1:11" x14ac:dyDescent="0.15">
      <c r="A29" s="154"/>
      <c r="B29" s="153"/>
      <c r="C29" s="155"/>
      <c r="D29" s="147"/>
      <c r="E29" s="150"/>
      <c r="F29" s="152"/>
      <c r="G29" s="149"/>
      <c r="H29" s="148"/>
      <c r="I29" s="152"/>
      <c r="J29" s="145"/>
      <c r="K29" s="151">
        <f t="shared" si="1"/>
        <v>0</v>
      </c>
    </row>
    <row r="30" spans="1:11" x14ac:dyDescent="0.15">
      <c r="A30" s="154"/>
      <c r="B30" s="153"/>
      <c r="C30" s="155"/>
      <c r="D30" s="147"/>
      <c r="E30" s="150"/>
      <c r="F30" s="152"/>
      <c r="G30" s="149"/>
      <c r="H30" s="148"/>
      <c r="I30" s="152"/>
      <c r="J30" s="145"/>
      <c r="K30" s="151">
        <f t="shared" si="1"/>
        <v>0</v>
      </c>
    </row>
    <row r="31" spans="1:11" x14ac:dyDescent="0.15">
      <c r="A31" s="154" t="s">
        <v>304</v>
      </c>
      <c r="B31" s="146"/>
      <c r="C31" s="155"/>
      <c r="D31" s="144"/>
      <c r="E31" s="150"/>
      <c r="F31" s="152"/>
      <c r="G31" s="149"/>
      <c r="H31" s="148"/>
      <c r="I31" s="152"/>
      <c r="J31" s="145"/>
      <c r="K31" s="151">
        <f t="shared" si="1"/>
        <v>0</v>
      </c>
    </row>
    <row r="32" spans="1:11" ht="14.25" x14ac:dyDescent="0.2">
      <c r="A32" s="143"/>
      <c r="B32" s="153"/>
      <c r="C32" s="155"/>
      <c r="D32" s="142"/>
      <c r="E32" s="141"/>
      <c r="F32" s="140"/>
      <c r="G32" s="149"/>
      <c r="H32" s="148"/>
      <c r="I32" s="152"/>
      <c r="J32" s="139"/>
      <c r="K32" s="151">
        <f t="shared" si="1"/>
        <v>0</v>
      </c>
    </row>
    <row r="33" spans="1:11" ht="15.75" x14ac:dyDescent="0.2">
      <c r="A33" s="361" t="s">
        <v>97</v>
      </c>
      <c r="B33" s="362"/>
      <c r="C33" s="363"/>
      <c r="D33" s="114"/>
      <c r="E33" s="138">
        <v>1</v>
      </c>
      <c r="F33" s="118" t="s">
        <v>180</v>
      </c>
      <c r="G33" s="209" t="s">
        <v>179</v>
      </c>
      <c r="H33" s="210">
        <f>SUM(H16:H32)</f>
        <v>14000</v>
      </c>
      <c r="I33" s="94"/>
      <c r="J33" s="117" t="s">
        <v>179</v>
      </c>
      <c r="K33" s="115">
        <f>SUM(K16:K32)</f>
        <v>14000</v>
      </c>
    </row>
    <row r="34" spans="1:11" ht="14.25" x14ac:dyDescent="0.1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</row>
    <row r="35" spans="1:11" ht="14.25" x14ac:dyDescent="0.15">
      <c r="A35" s="88" t="s">
        <v>235</v>
      </c>
      <c r="B35" s="88"/>
      <c r="C35" s="163" t="str">
        <f>입력기_수정!B16</f>
        <v>T/T</v>
      </c>
      <c r="D35" s="61"/>
      <c r="E35" s="61"/>
      <c r="F35" s="61"/>
      <c r="G35" s="61"/>
      <c r="H35" s="61"/>
      <c r="I35" s="61"/>
      <c r="J35" s="61"/>
      <c r="K35" s="61"/>
    </row>
    <row r="36" spans="1:11" ht="14.25" x14ac:dyDescent="0.15">
      <c r="A36" s="88" t="s">
        <v>236</v>
      </c>
      <c r="B36" s="88"/>
      <c r="C36" s="163" t="str">
        <f>입력기_수정!B17</f>
        <v>FOB</v>
      </c>
      <c r="D36" s="61"/>
      <c r="E36" s="61"/>
      <c r="F36" s="61"/>
      <c r="G36" s="61"/>
      <c r="H36" s="61"/>
      <c r="I36" s="61"/>
      <c r="J36" s="61"/>
      <c r="K36" s="61"/>
    </row>
    <row r="37" spans="1:11" ht="14.25" x14ac:dyDescent="0.15">
      <c r="A37" s="93" t="s">
        <v>131</v>
      </c>
      <c r="B37" s="163" t="str">
        <f>입력기_수정!B19&amp;" "&amp;입력기_수정!G18</f>
        <v>INCHEON PORT</v>
      </c>
      <c r="C37" s="61"/>
      <c r="D37" s="61"/>
      <c r="E37" s="61"/>
      <c r="F37" s="61"/>
      <c r="G37" s="61"/>
      <c r="H37" s="61"/>
      <c r="I37" s="61"/>
      <c r="J37" s="61"/>
      <c r="K37" s="61"/>
    </row>
    <row r="38" spans="1:11" ht="14.25" x14ac:dyDescent="0.15">
      <c r="A38" s="93" t="s">
        <v>132</v>
      </c>
      <c r="B38" s="163" t="str">
        <f>B37</f>
        <v>INCHEON PORT</v>
      </c>
      <c r="C38" s="61"/>
      <c r="D38" s="61"/>
      <c r="E38" s="61"/>
      <c r="F38" s="61"/>
      <c r="G38" s="61"/>
      <c r="H38" s="61"/>
      <c r="I38" s="61"/>
      <c r="J38" s="61"/>
      <c r="K38" s="61"/>
    </row>
    <row r="39" spans="1:11" ht="14.25" x14ac:dyDescent="0.15">
      <c r="A39" s="208" t="s">
        <v>290</v>
      </c>
      <c r="B39" s="88"/>
      <c r="C39" s="61"/>
      <c r="D39" s="61"/>
      <c r="E39" s="61"/>
      <c r="F39" s="61"/>
      <c r="G39" s="61"/>
      <c r="H39" s="61"/>
      <c r="I39" s="61"/>
      <c r="J39" s="61"/>
      <c r="K39" s="61"/>
    </row>
    <row r="40" spans="1:11" ht="14.25" x14ac:dyDescent="0.15">
      <c r="A40" s="88"/>
      <c r="B40" s="88"/>
      <c r="C40" s="61"/>
      <c r="D40" s="61"/>
      <c r="E40" s="61"/>
      <c r="F40" s="61"/>
      <c r="G40" s="61"/>
      <c r="H40" s="61"/>
      <c r="I40" s="61"/>
      <c r="J40" s="61"/>
      <c r="K40" s="61"/>
    </row>
    <row r="41" spans="1:11" s="193" customFormat="1" ht="14.25" x14ac:dyDescent="0.15">
      <c r="A41" s="176" t="s">
        <v>361</v>
      </c>
      <c r="B41" s="201"/>
      <c r="C41" s="201"/>
      <c r="D41" s="201"/>
      <c r="E41" s="201"/>
      <c r="F41" s="201"/>
      <c r="G41" s="201"/>
      <c r="H41" s="202"/>
      <c r="I41" s="203"/>
      <c r="J41" s="203"/>
      <c r="K41" s="203"/>
    </row>
    <row r="42" spans="1:11" s="193" customFormat="1" ht="16.5" x14ac:dyDescent="0.15">
      <c r="A42" s="201"/>
      <c r="B42" s="204" t="s">
        <v>360</v>
      </c>
      <c r="C42" s="201"/>
      <c r="D42" s="201"/>
      <c r="E42" s="201"/>
      <c r="F42" s="201"/>
      <c r="G42" s="201"/>
      <c r="H42" s="202"/>
      <c r="I42" s="205"/>
      <c r="J42" s="205"/>
      <c r="K42" s="203"/>
    </row>
    <row r="43" spans="1:11" s="193" customFormat="1" ht="16.5" x14ac:dyDescent="0.15">
      <c r="A43" s="201"/>
      <c r="B43" s="201"/>
      <c r="C43" s="201"/>
      <c r="D43" s="201"/>
      <c r="E43" s="201"/>
      <c r="F43" s="201"/>
      <c r="G43" s="201"/>
      <c r="H43" s="202"/>
      <c r="I43" s="205"/>
      <c r="J43" s="205"/>
      <c r="K43" s="203"/>
    </row>
    <row r="44" spans="1:11" s="193" customFormat="1" ht="16.5" x14ac:dyDescent="0.15">
      <c r="A44" s="201"/>
      <c r="B44" s="201" t="s">
        <v>359</v>
      </c>
      <c r="C44" s="201"/>
      <c r="D44" s="201"/>
      <c r="E44" s="201"/>
      <c r="F44" s="201"/>
      <c r="G44" s="201"/>
      <c r="H44" s="202"/>
      <c r="I44" s="205"/>
      <c r="J44" s="205"/>
      <c r="K44" s="203"/>
    </row>
    <row r="45" spans="1:11" s="193" customFormat="1" ht="16.5" x14ac:dyDescent="0.15">
      <c r="A45" s="201"/>
      <c r="B45" s="204" t="s">
        <v>394</v>
      </c>
      <c r="C45" s="201"/>
      <c r="D45" s="201"/>
      <c r="E45" s="201"/>
      <c r="F45" s="201"/>
      <c r="G45" s="201"/>
      <c r="H45" s="202"/>
      <c r="I45" s="205"/>
      <c r="J45" s="205"/>
      <c r="K45" s="203"/>
    </row>
    <row r="46" spans="1:11" ht="14.25" x14ac:dyDescent="0.1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1" ht="14.25" x14ac:dyDescent="0.15">
      <c r="A47" s="88" t="s">
        <v>99</v>
      </c>
      <c r="B47" s="88"/>
      <c r="C47" s="88"/>
      <c r="D47" s="88"/>
      <c r="E47" s="88"/>
      <c r="F47" s="88"/>
      <c r="G47" s="88"/>
      <c r="H47" s="88"/>
      <c r="I47" s="61"/>
      <c r="J47" s="61"/>
      <c r="K47" s="61"/>
    </row>
    <row r="48" spans="1:11" ht="14.25" x14ac:dyDescent="0.2">
      <c r="A48" s="89" t="s">
        <v>100</v>
      </c>
      <c r="B48" s="89"/>
      <c r="C48" s="89"/>
      <c r="D48" s="89"/>
      <c r="E48" s="89"/>
      <c r="F48" s="89"/>
      <c r="G48" s="89"/>
      <c r="H48" s="89" t="s">
        <v>100</v>
      </c>
      <c r="I48" s="61"/>
      <c r="J48" s="61"/>
      <c r="K48" s="61"/>
    </row>
    <row r="49" spans="1:11" ht="14.25" x14ac:dyDescent="0.2">
      <c r="A49" s="89" t="s">
        <v>101</v>
      </c>
      <c r="B49" s="89"/>
      <c r="C49" s="89"/>
      <c r="D49" s="89"/>
      <c r="E49" s="89"/>
      <c r="F49" s="89"/>
      <c r="G49" s="89"/>
      <c r="H49" s="89" t="s">
        <v>101</v>
      </c>
      <c r="I49" s="61"/>
      <c r="J49" s="61"/>
      <c r="K49" s="61"/>
    </row>
    <row r="50" spans="1:11" ht="14.25" x14ac:dyDescent="0.2">
      <c r="A50" s="89" t="s">
        <v>102</v>
      </c>
      <c r="B50" s="89"/>
      <c r="C50" s="89"/>
      <c r="D50" s="89"/>
      <c r="E50" s="89"/>
      <c r="F50" s="89"/>
      <c r="G50" s="89"/>
      <c r="H50" s="89" t="s">
        <v>102</v>
      </c>
      <c r="I50" s="61"/>
      <c r="J50" s="61"/>
      <c r="K50" s="61"/>
    </row>
  </sheetData>
  <mergeCells count="9">
    <mergeCell ref="A33:C33"/>
    <mergeCell ref="A1:K1"/>
    <mergeCell ref="A2:K2"/>
    <mergeCell ref="A3:K3"/>
    <mergeCell ref="A5:K5"/>
    <mergeCell ref="A15:C15"/>
    <mergeCell ref="D15:F15"/>
    <mergeCell ref="G15:I15"/>
    <mergeCell ref="J15:K15"/>
  </mergeCells>
  <phoneticPr fontId="9" type="noConversion"/>
  <pageMargins left="0.19685039370078741" right="0.19685039370078741" top="0.74803149606299213" bottom="0.74803149606299213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M44"/>
  <sheetViews>
    <sheetView topLeftCell="A4" zoomScale="75" workbookViewId="0">
      <selection activeCell="K31" sqref="K31"/>
    </sheetView>
  </sheetViews>
  <sheetFormatPr defaultRowHeight="14.25" x14ac:dyDescent="0.15"/>
  <cols>
    <col min="1" max="1" width="9.77734375" style="1" customWidth="1"/>
    <col min="2" max="2" width="17.77734375" style="1" customWidth="1"/>
    <col min="3" max="3" width="9.88671875" style="1" customWidth="1"/>
    <col min="4" max="4" width="9.44140625" style="1" customWidth="1"/>
    <col min="5" max="5" width="8.88671875" style="1" customWidth="1"/>
    <col min="6" max="6" width="13.6640625" style="1" customWidth="1"/>
    <col min="7" max="7" width="11.5546875" style="1" customWidth="1"/>
    <col min="8" max="8" width="11.6640625" style="1" customWidth="1"/>
    <col min="9" max="9" width="16.5546875" style="1" customWidth="1"/>
    <col min="10" max="16384" width="8.88671875" style="1"/>
  </cols>
  <sheetData>
    <row r="2" spans="1:13" ht="31.5" x14ac:dyDescent="0.15">
      <c r="A2" s="42" t="s">
        <v>0</v>
      </c>
      <c r="B2" s="43"/>
      <c r="C2" s="43"/>
      <c r="D2" s="43"/>
      <c r="E2" s="43"/>
      <c r="F2" s="43"/>
      <c r="G2" s="43"/>
      <c r="H2" s="43"/>
      <c r="I2" s="44"/>
      <c r="K2" s="7"/>
      <c r="L2" s="7"/>
      <c r="M2" s="7"/>
    </row>
    <row r="3" spans="1:13" ht="19.5" customHeight="1" x14ac:dyDescent="0.15">
      <c r="A3" s="2" t="s">
        <v>1</v>
      </c>
      <c r="B3" s="3"/>
      <c r="C3" s="3"/>
      <c r="D3" s="3"/>
      <c r="E3" s="3"/>
      <c r="F3" s="45" t="s">
        <v>2</v>
      </c>
      <c r="G3" s="46"/>
      <c r="H3" s="46"/>
      <c r="I3" s="51"/>
      <c r="K3" s="7"/>
      <c r="L3" s="7"/>
      <c r="M3" s="7"/>
    </row>
    <row r="4" spans="1:13" ht="19.5" customHeight="1" x14ac:dyDescent="0.15">
      <c r="A4" s="10" t="s">
        <v>363</v>
      </c>
      <c r="B4" s="11"/>
      <c r="C4" s="7"/>
      <c r="D4" s="7"/>
      <c r="E4" s="7"/>
      <c r="F4" s="120" t="str">
        <f>PROFORMA!J8</f>
        <v>JM008-177</v>
      </c>
      <c r="G4" s="119" t="str">
        <f>"/ "&amp;PROFORMA!I9</f>
        <v>/ AUG. 06, 2013</v>
      </c>
      <c r="H4" s="50"/>
      <c r="I4" s="53"/>
      <c r="K4" s="7"/>
      <c r="L4" s="104"/>
      <c r="M4" s="7"/>
    </row>
    <row r="5" spans="1:13" ht="19.5" customHeight="1" x14ac:dyDescent="0.2">
      <c r="A5" s="10" t="s">
        <v>364</v>
      </c>
      <c r="B5" s="11"/>
      <c r="C5" s="7"/>
      <c r="D5" s="7"/>
      <c r="E5" s="7"/>
      <c r="F5" s="10"/>
      <c r="G5" s="11"/>
      <c r="H5" s="11"/>
      <c r="I5" s="12"/>
      <c r="K5" s="7"/>
      <c r="L5" s="103"/>
      <c r="M5" s="7"/>
    </row>
    <row r="6" spans="1:13" ht="19.5" customHeight="1" x14ac:dyDescent="0.3">
      <c r="A6" s="10" t="s">
        <v>365</v>
      </c>
      <c r="B6" s="11"/>
      <c r="C6" s="7"/>
      <c r="D6" s="7"/>
      <c r="E6" s="7"/>
      <c r="F6" s="10"/>
      <c r="G6" s="11"/>
      <c r="H6" s="11"/>
      <c r="I6" s="12"/>
      <c r="K6" s="7"/>
      <c r="L6" s="102"/>
      <c r="M6" s="7"/>
    </row>
    <row r="7" spans="1:13" ht="19.5" customHeight="1" x14ac:dyDescent="0.15">
      <c r="A7" s="246" t="s">
        <v>367</v>
      </c>
      <c r="B7" s="14"/>
      <c r="C7" s="14"/>
      <c r="D7" s="14"/>
      <c r="E7" s="14"/>
      <c r="F7" s="13"/>
      <c r="G7" s="14"/>
      <c r="H7" s="14"/>
      <c r="I7" s="9"/>
      <c r="K7" s="7"/>
      <c r="L7" s="7"/>
      <c r="M7" s="7"/>
    </row>
    <row r="8" spans="1:13" ht="19.5" customHeight="1" x14ac:dyDescent="0.15">
      <c r="A8" s="6" t="s">
        <v>4</v>
      </c>
      <c r="B8" s="7"/>
      <c r="C8" s="7"/>
      <c r="D8" s="7"/>
      <c r="E8" s="7"/>
      <c r="F8" s="6" t="s">
        <v>3</v>
      </c>
      <c r="G8" s="7"/>
      <c r="H8" s="7"/>
      <c r="I8" s="12"/>
    </row>
    <row r="9" spans="1:13" ht="19.5" customHeight="1" x14ac:dyDescent="0.15">
      <c r="A9" s="6" t="s">
        <v>28</v>
      </c>
      <c r="B9" s="7"/>
      <c r="C9" s="7"/>
      <c r="D9" s="7"/>
      <c r="E9" s="7"/>
      <c r="F9" s="10" t="str">
        <f>PROFORMA!B8</f>
        <v>MT-SERVICE LTD</v>
      </c>
      <c r="G9" s="11"/>
      <c r="H9" s="11"/>
      <c r="I9" s="15"/>
    </row>
    <row r="10" spans="1:13" ht="19.5" customHeight="1" x14ac:dyDescent="0.15">
      <c r="A10" s="132" t="str">
        <f>"    "&amp;PROFORMA!B8</f>
        <v xml:space="preserve">    MT-SERVICE LTD</v>
      </c>
      <c r="B10" s="7"/>
      <c r="C10" s="7"/>
      <c r="D10" s="7"/>
      <c r="E10" s="7"/>
      <c r="F10" s="10" t="str">
        <f>PROFORMA!B9</f>
        <v>2, Dastana Street, city of Bishkek, Kyrgyz Republic</v>
      </c>
      <c r="G10" s="11"/>
      <c r="H10" s="11"/>
      <c r="I10" s="15"/>
    </row>
    <row r="11" spans="1:13" ht="19.5" customHeight="1" x14ac:dyDescent="0.15">
      <c r="A11" s="6"/>
      <c r="B11" s="7"/>
      <c r="C11" s="7"/>
      <c r="D11" s="7"/>
      <c r="E11" s="7"/>
      <c r="F11" s="6" t="str">
        <f>PROFORMA!A10</f>
        <v>TEL :  +996(555) 97 71 17</v>
      </c>
      <c r="G11" s="11"/>
      <c r="H11" s="11"/>
      <c r="I11" s="15"/>
    </row>
    <row r="12" spans="1:13" ht="19.5" customHeight="1" x14ac:dyDescent="0.15">
      <c r="A12" s="6" t="s">
        <v>5</v>
      </c>
      <c r="B12" s="7"/>
      <c r="C12" s="7"/>
      <c r="D12" s="7"/>
      <c r="E12" s="7"/>
      <c r="F12" s="10"/>
      <c r="G12" s="11"/>
      <c r="H12" s="11"/>
      <c r="I12" s="15"/>
    </row>
    <row r="13" spans="1:13" ht="19.5" customHeight="1" x14ac:dyDescent="0.15">
      <c r="A13" s="13"/>
      <c r="B13" s="14"/>
      <c r="C13" s="14"/>
      <c r="D13" s="14"/>
      <c r="E13" s="14"/>
      <c r="F13" s="13"/>
      <c r="G13" s="14"/>
      <c r="H13" s="14"/>
      <c r="I13" s="9"/>
    </row>
    <row r="14" spans="1:13" ht="19.5" customHeight="1" x14ac:dyDescent="0.15">
      <c r="A14" s="6" t="s">
        <v>6</v>
      </c>
      <c r="B14" s="7"/>
      <c r="C14" s="7"/>
      <c r="D14" s="7"/>
      <c r="E14" s="7"/>
      <c r="F14" s="6" t="s">
        <v>7</v>
      </c>
      <c r="G14" s="7"/>
      <c r="H14" s="7"/>
      <c r="I14" s="12"/>
    </row>
    <row r="15" spans="1:13" ht="19.5" customHeight="1" x14ac:dyDescent="0.15">
      <c r="A15" s="10" t="str">
        <f>PROFORMA!B8</f>
        <v>MT-SERVICE LTD</v>
      </c>
      <c r="B15" s="11"/>
      <c r="C15" s="11"/>
      <c r="D15" s="11"/>
      <c r="E15" s="7"/>
      <c r="F15" s="6"/>
      <c r="G15" s="7"/>
      <c r="H15" s="7"/>
      <c r="I15" s="12"/>
    </row>
    <row r="16" spans="1:13" ht="19.5" customHeight="1" x14ac:dyDescent="0.15">
      <c r="A16" s="10" t="str">
        <f>PROFORMA!B9</f>
        <v>2, Dastana Street, city of Bishkek, Kyrgyz Republic</v>
      </c>
      <c r="B16" s="11"/>
      <c r="C16" s="11"/>
      <c r="D16" s="11"/>
      <c r="E16" s="7"/>
      <c r="F16" s="6" t="s">
        <v>35</v>
      </c>
      <c r="G16" s="7"/>
      <c r="H16" s="7"/>
      <c r="I16" s="12"/>
    </row>
    <row r="17" spans="1:11" ht="19.5" customHeight="1" x14ac:dyDescent="0.15">
      <c r="A17" s="10"/>
      <c r="B17" s="11"/>
      <c r="C17" s="11"/>
      <c r="D17" s="11"/>
      <c r="E17" s="7"/>
      <c r="F17" s="6"/>
      <c r="G17" s="7"/>
      <c r="H17" s="7"/>
      <c r="I17" s="12"/>
    </row>
    <row r="18" spans="1:11" ht="19.5" customHeight="1" x14ac:dyDescent="0.15">
      <c r="A18" s="10"/>
      <c r="B18" s="11"/>
      <c r="C18" s="11"/>
      <c r="D18" s="8"/>
      <c r="E18" s="11"/>
      <c r="F18" s="36"/>
      <c r="G18" s="11"/>
      <c r="H18" s="11"/>
      <c r="I18" s="15"/>
    </row>
    <row r="19" spans="1:11" ht="19.5" customHeight="1" x14ac:dyDescent="0.15">
      <c r="A19" s="45"/>
      <c r="B19" s="46"/>
      <c r="C19" s="4"/>
      <c r="D19" s="11"/>
      <c r="E19" s="16"/>
      <c r="F19" s="11"/>
      <c r="G19" s="11"/>
      <c r="H19" s="11"/>
      <c r="I19" s="15"/>
    </row>
    <row r="20" spans="1:11" ht="19.5" customHeight="1" x14ac:dyDescent="0.15">
      <c r="A20" s="10" t="s">
        <v>44</v>
      </c>
      <c r="B20" s="11"/>
      <c r="C20" s="10" t="s">
        <v>8</v>
      </c>
      <c r="D20" s="11"/>
      <c r="E20" s="15"/>
      <c r="F20" s="11"/>
      <c r="G20" s="11"/>
      <c r="H20" s="11"/>
      <c r="I20" s="15"/>
    </row>
    <row r="21" spans="1:11" ht="19.5" customHeight="1" x14ac:dyDescent="0.15">
      <c r="A21" s="17"/>
      <c r="B21" s="8"/>
      <c r="C21" s="18" t="str">
        <f>입력기!B27&amp;" "&amp;입력기!G26&amp;", KOREA"</f>
        <v>INCHEON PORT, KOREA</v>
      </c>
      <c r="D21" s="8"/>
      <c r="E21" s="19"/>
      <c r="F21" s="11"/>
      <c r="G21" s="11"/>
      <c r="H21" s="11"/>
      <c r="I21" s="15"/>
    </row>
    <row r="22" spans="1:11" ht="19.5" customHeight="1" x14ac:dyDescent="0.15">
      <c r="A22" s="10" t="s">
        <v>9</v>
      </c>
      <c r="B22" s="11"/>
      <c r="C22" s="11"/>
      <c r="D22" s="11"/>
      <c r="E22" s="15"/>
      <c r="F22" s="11"/>
      <c r="G22" s="11"/>
      <c r="H22" s="11"/>
      <c r="I22" s="15"/>
    </row>
    <row r="23" spans="1:11" ht="19.5" customHeight="1" x14ac:dyDescent="0.15">
      <c r="A23" s="17"/>
      <c r="B23" s="14" t="str">
        <f>입력기!B26&amp;" "&amp;입력기!G26&amp;","&amp;입력기!B2</f>
        <v>KYRGYZ REPUBLIC PORT,KYRGYZ REPUBLIC</v>
      </c>
      <c r="C23" s="8"/>
      <c r="D23" s="8"/>
      <c r="E23" s="8"/>
      <c r="F23" s="17"/>
      <c r="G23" s="8"/>
      <c r="H23" s="8"/>
      <c r="I23" s="19"/>
    </row>
    <row r="24" spans="1:11" ht="19.5" customHeight="1" x14ac:dyDescent="0.15">
      <c r="A24" s="20" t="s">
        <v>10</v>
      </c>
      <c r="B24" s="21"/>
      <c r="C24" s="20" t="s">
        <v>11</v>
      </c>
      <c r="D24" s="21"/>
      <c r="E24" s="21"/>
      <c r="F24" s="22" t="s">
        <v>12</v>
      </c>
      <c r="G24" s="22" t="s">
        <v>13</v>
      </c>
      <c r="H24" s="22" t="s">
        <v>14</v>
      </c>
      <c r="I24" s="23" t="s">
        <v>15</v>
      </c>
    </row>
    <row r="25" spans="1:11" ht="19.5" customHeight="1" x14ac:dyDescent="0.15">
      <c r="A25" s="10" t="s">
        <v>16</v>
      </c>
      <c r="B25" s="11"/>
      <c r="C25" s="11"/>
      <c r="D25" s="11"/>
      <c r="E25" s="11"/>
      <c r="F25" s="24"/>
      <c r="G25" s="25" t="s">
        <v>17</v>
      </c>
      <c r="H25" s="25" t="s">
        <v>17</v>
      </c>
      <c r="I25" s="15"/>
    </row>
    <row r="26" spans="1:11" ht="19.5" customHeight="1" x14ac:dyDescent="0.15">
      <c r="A26" s="10"/>
      <c r="B26" s="11"/>
      <c r="C26" s="11"/>
      <c r="D26" s="11"/>
      <c r="E26" s="11"/>
      <c r="F26" s="24"/>
      <c r="G26" s="24"/>
      <c r="H26" s="11"/>
      <c r="I26" s="15"/>
    </row>
    <row r="27" spans="1:11" ht="19.5" customHeight="1" x14ac:dyDescent="0.15">
      <c r="A27" s="10"/>
      <c r="B27" s="11" t="s">
        <v>18</v>
      </c>
      <c r="C27" s="35" t="s">
        <v>183</v>
      </c>
      <c r="D27" s="21"/>
      <c r="E27" s="137" t="s">
        <v>184</v>
      </c>
      <c r="F27" s="24"/>
      <c r="G27" s="24" t="str">
        <f>입력기!B13&amp;입력기!C13&amp;"KGS"</f>
        <v>KGS</v>
      </c>
      <c r="H27" s="24" t="str">
        <f>입력기!B13&amp;입력기!C13&amp;"KGS"</f>
        <v>KGS</v>
      </c>
      <c r="I27" s="26" t="str">
        <f>입력기!C14&amp;입력기!D14</f>
        <v>CBM</v>
      </c>
      <c r="K27" s="24"/>
    </row>
    <row r="28" spans="1:11" ht="19.5" customHeight="1" x14ac:dyDescent="0.15">
      <c r="A28" s="10"/>
      <c r="B28" s="11"/>
      <c r="C28" s="35" t="s">
        <v>185</v>
      </c>
      <c r="D28" s="136" t="s">
        <v>188</v>
      </c>
      <c r="E28" s="21"/>
      <c r="I28" s="12"/>
    </row>
    <row r="29" spans="1:11" ht="19.5" customHeight="1" x14ac:dyDescent="0.15">
      <c r="A29" s="10"/>
      <c r="B29" s="11"/>
      <c r="C29" s="11"/>
      <c r="D29" s="11"/>
      <c r="E29" s="11"/>
      <c r="F29" s="24"/>
      <c r="G29" s="24"/>
      <c r="H29" s="24"/>
      <c r="I29" s="26"/>
    </row>
    <row r="30" spans="1:11" ht="19.5" customHeight="1" x14ac:dyDescent="0.15">
      <c r="A30" s="6" t="s">
        <v>189</v>
      </c>
      <c r="B30" s="11"/>
      <c r="C30" s="11"/>
      <c r="D30" s="11"/>
      <c r="E30" s="11"/>
      <c r="F30" s="24"/>
      <c r="G30" s="24"/>
      <c r="H30" s="24"/>
      <c r="I30" s="26"/>
    </row>
    <row r="31" spans="1:11" ht="19.5" customHeight="1" x14ac:dyDescent="0.15">
      <c r="A31" s="10"/>
      <c r="B31" s="11"/>
      <c r="C31" s="11"/>
      <c r="D31" s="11"/>
      <c r="E31" s="11" t="s">
        <v>305</v>
      </c>
      <c r="F31" s="24"/>
      <c r="G31" s="24"/>
      <c r="H31" s="24"/>
      <c r="I31" s="26"/>
      <c r="K31" s="230" t="s">
        <v>306</v>
      </c>
    </row>
    <row r="32" spans="1:11" ht="19.5" customHeight="1" x14ac:dyDescent="0.15">
      <c r="A32" s="10"/>
      <c r="B32" s="11"/>
      <c r="C32" s="11"/>
      <c r="D32" s="11"/>
      <c r="E32" s="11"/>
      <c r="F32" s="24"/>
      <c r="G32" s="24"/>
      <c r="H32" s="24"/>
      <c r="I32" s="26"/>
    </row>
    <row r="33" spans="1:9" ht="19.5" customHeight="1" x14ac:dyDescent="0.15">
      <c r="A33" s="6"/>
      <c r="B33" s="7"/>
      <c r="C33" s="7"/>
      <c r="D33" s="7"/>
      <c r="E33" s="7"/>
      <c r="F33" s="7"/>
      <c r="G33" s="7"/>
      <c r="H33" s="7"/>
      <c r="I33" s="12"/>
    </row>
    <row r="34" spans="1:9" ht="19.5" customHeight="1" x14ac:dyDescent="0.15">
      <c r="A34" s="6"/>
      <c r="B34" s="7"/>
      <c r="C34" s="7"/>
      <c r="D34" s="7"/>
      <c r="E34" s="7"/>
      <c r="F34" s="7"/>
      <c r="G34" s="7"/>
      <c r="H34" s="7"/>
      <c r="I34" s="12"/>
    </row>
    <row r="35" spans="1:9" ht="19.5" customHeight="1" x14ac:dyDescent="0.15">
      <c r="A35" s="6"/>
      <c r="B35" s="7"/>
      <c r="C35" s="7"/>
      <c r="D35" s="7"/>
      <c r="E35" s="7"/>
      <c r="F35" s="7"/>
      <c r="G35" s="7"/>
      <c r="H35" s="7"/>
      <c r="I35" s="12"/>
    </row>
    <row r="36" spans="1:9" ht="19.5" customHeight="1" x14ac:dyDescent="0.15">
      <c r="A36" s="6"/>
      <c r="B36" s="7"/>
      <c r="C36" s="7"/>
      <c r="D36" s="7"/>
      <c r="E36" s="7"/>
      <c r="F36" s="7"/>
      <c r="G36" s="7"/>
      <c r="H36" s="7"/>
      <c r="I36" s="12"/>
    </row>
    <row r="37" spans="1:9" ht="19.5" customHeight="1" x14ac:dyDescent="0.15">
      <c r="A37" s="6"/>
      <c r="B37" s="7"/>
      <c r="C37" s="7"/>
      <c r="D37" s="7"/>
      <c r="E37" s="7"/>
      <c r="F37" s="7"/>
      <c r="G37" s="7"/>
      <c r="H37" s="7"/>
      <c r="I37" s="12"/>
    </row>
    <row r="38" spans="1:9" ht="19.5" customHeight="1" x14ac:dyDescent="0.15">
      <c r="A38" s="6"/>
      <c r="B38" s="7"/>
      <c r="C38" s="7"/>
      <c r="D38" s="7"/>
      <c r="E38" s="7"/>
      <c r="F38" s="7" t="s">
        <v>20</v>
      </c>
      <c r="G38" s="7"/>
      <c r="H38" s="7"/>
      <c r="I38" s="12"/>
    </row>
    <row r="39" spans="1:9" ht="19.5" customHeight="1" x14ac:dyDescent="0.15">
      <c r="A39" s="6"/>
      <c r="B39" s="7"/>
      <c r="C39" s="7"/>
      <c r="D39" s="7"/>
      <c r="E39" s="7"/>
      <c r="F39"/>
      <c r="G39" s="7"/>
      <c r="H39" s="7"/>
      <c r="I39" s="12"/>
    </row>
    <row r="40" spans="1:9" ht="19.5" customHeight="1" x14ac:dyDescent="0.15">
      <c r="A40" s="6"/>
      <c r="B40" s="7"/>
      <c r="C40" s="7"/>
      <c r="D40" s="7"/>
      <c r="E40" s="7"/>
      <c r="F40"/>
      <c r="G40" s="7"/>
      <c r="H40" s="7"/>
      <c r="I40" s="12"/>
    </row>
    <row r="41" spans="1:9" ht="19.5" customHeight="1" x14ac:dyDescent="0.15">
      <c r="A41" s="6"/>
      <c r="B41" s="7"/>
      <c r="C41" s="7"/>
      <c r="D41" s="7"/>
      <c r="E41" s="7"/>
      <c r="F41"/>
      <c r="G41" s="7"/>
      <c r="H41" s="7"/>
      <c r="I41" s="12"/>
    </row>
    <row r="42" spans="1:9" ht="19.5" customHeight="1" x14ac:dyDescent="0.15">
      <c r="A42" s="6"/>
      <c r="B42" s="7"/>
      <c r="C42" s="7"/>
      <c r="D42" s="7"/>
      <c r="E42" s="7"/>
      <c r="F42" s="37" t="s">
        <v>37</v>
      </c>
      <c r="G42" s="38"/>
      <c r="H42" s="38"/>
      <c r="I42" s="12"/>
    </row>
    <row r="43" spans="1:9" ht="19.5" customHeight="1" x14ac:dyDescent="0.15">
      <c r="A43" s="13"/>
      <c r="B43" s="14"/>
      <c r="C43" s="14"/>
      <c r="D43" s="14"/>
      <c r="E43" s="14"/>
      <c r="F43" s="14"/>
      <c r="G43" s="14"/>
      <c r="H43" s="14"/>
      <c r="I43" s="9"/>
    </row>
    <row r="44" spans="1:9" ht="19.5" customHeight="1" x14ac:dyDescent="0.15">
      <c r="A44" s="7"/>
      <c r="B44" s="7"/>
      <c r="C44" s="7"/>
      <c r="D44" s="7"/>
      <c r="E44" s="7"/>
      <c r="F44" s="7"/>
      <c r="G44" s="7"/>
      <c r="H44" s="7"/>
      <c r="I44" s="7"/>
    </row>
  </sheetData>
  <phoneticPr fontId="9" type="noConversion"/>
  <hyperlinks>
    <hyperlink ref="A7" r:id="rId1"/>
  </hyperlinks>
  <pageMargins left="0.16" right="0.16" top="0.96" bottom="0.26" header="0.5" footer="0.19"/>
  <pageSetup paperSize="9" scale="80"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6"/>
  <sheetViews>
    <sheetView zoomScale="75" workbookViewId="0">
      <selection activeCell="A10" sqref="A10"/>
    </sheetView>
  </sheetViews>
  <sheetFormatPr defaultRowHeight="14.25" x14ac:dyDescent="0.15"/>
  <cols>
    <col min="1" max="1" width="9.77734375" style="1" customWidth="1"/>
    <col min="2" max="2" width="13.21875" style="1" customWidth="1"/>
    <col min="3" max="3" width="12.44140625" style="1" customWidth="1"/>
    <col min="4" max="4" width="4.109375" style="1" customWidth="1"/>
    <col min="5" max="5" width="15.109375" style="1" customWidth="1"/>
    <col min="6" max="6" width="6.77734375" style="1" customWidth="1"/>
    <col min="7" max="7" width="7.6640625" style="1" customWidth="1"/>
    <col min="8" max="8" width="16.44140625" style="1" customWidth="1"/>
    <col min="9" max="9" width="22.44140625" style="1" customWidth="1"/>
    <col min="10" max="16384" width="8.88671875" style="1"/>
  </cols>
  <sheetData>
    <row r="1" spans="1:9" x14ac:dyDescent="0.15">
      <c r="I1" s="7"/>
    </row>
    <row r="2" spans="1:9" ht="31.5" x14ac:dyDescent="0.15">
      <c r="A2" s="40" t="s">
        <v>21</v>
      </c>
      <c r="B2" s="41"/>
      <c r="C2" s="41"/>
      <c r="D2" s="41"/>
      <c r="E2" s="41"/>
      <c r="F2" s="41"/>
      <c r="G2" s="41"/>
      <c r="H2" s="41"/>
      <c r="I2" s="44"/>
    </row>
    <row r="3" spans="1:9" ht="19.5" customHeight="1" x14ac:dyDescent="0.15">
      <c r="A3" s="4" t="s">
        <v>1</v>
      </c>
      <c r="B3" s="5"/>
      <c r="C3" s="5"/>
      <c r="D3" s="5"/>
      <c r="E3" s="5"/>
      <c r="F3" s="4" t="s">
        <v>2</v>
      </c>
      <c r="G3" s="5"/>
      <c r="H3" s="5"/>
      <c r="I3" s="16"/>
    </row>
    <row r="4" spans="1:9" ht="19.5" customHeight="1" x14ac:dyDescent="0.15">
      <c r="A4" s="10" t="s">
        <v>363</v>
      </c>
      <c r="B4" s="11"/>
      <c r="C4" s="11"/>
      <c r="D4" s="11"/>
      <c r="E4" s="11"/>
      <c r="F4" s="120" t="str">
        <f>PROFORMA!J8</f>
        <v>JM008-177</v>
      </c>
      <c r="G4" s="50"/>
      <c r="H4" s="119" t="str">
        <f>"/ "&amp;PROFORMA!I9</f>
        <v>/ AUG. 06, 2013</v>
      </c>
      <c r="I4" s="53"/>
    </row>
    <row r="5" spans="1:9" ht="19.5" customHeight="1" x14ac:dyDescent="0.15">
      <c r="A5" s="10" t="s">
        <v>364</v>
      </c>
      <c r="B5" s="11"/>
      <c r="C5" s="11"/>
      <c r="D5" s="11"/>
      <c r="E5" s="11"/>
      <c r="F5" s="10"/>
      <c r="G5" s="11"/>
      <c r="H5" s="11"/>
      <c r="I5" s="15"/>
    </row>
    <row r="6" spans="1:9" ht="19.5" customHeight="1" x14ac:dyDescent="0.15">
      <c r="A6" s="10" t="s">
        <v>365</v>
      </c>
      <c r="B6" s="11"/>
      <c r="C6" s="11"/>
      <c r="D6" s="11"/>
      <c r="E6" s="11"/>
      <c r="F6" s="10"/>
      <c r="G6" s="11"/>
      <c r="H6" s="11"/>
      <c r="I6" s="15"/>
    </row>
    <row r="7" spans="1:9" ht="19.5" customHeight="1" x14ac:dyDescent="0.15">
      <c r="A7" s="246" t="s">
        <v>367</v>
      </c>
      <c r="B7" s="8"/>
      <c r="C7" s="8"/>
      <c r="D7" s="8"/>
      <c r="E7" s="8"/>
      <c r="F7" s="17"/>
      <c r="G7" s="8"/>
      <c r="H7" s="8"/>
      <c r="I7" s="19"/>
    </row>
    <row r="8" spans="1:9" ht="19.5" customHeight="1" x14ac:dyDescent="0.15">
      <c r="A8" s="10" t="s">
        <v>4</v>
      </c>
      <c r="B8" s="11"/>
      <c r="C8" s="11"/>
      <c r="D8" s="11"/>
      <c r="E8" s="11"/>
      <c r="F8" s="10" t="s">
        <v>3</v>
      </c>
      <c r="G8" s="11"/>
      <c r="H8" s="11"/>
      <c r="I8" s="15"/>
    </row>
    <row r="9" spans="1:9" ht="19.5" customHeight="1" x14ac:dyDescent="0.15">
      <c r="A9" s="6" t="s">
        <v>28</v>
      </c>
      <c r="B9" s="7"/>
      <c r="C9" s="7"/>
      <c r="D9" s="11"/>
      <c r="E9" s="11"/>
      <c r="F9" s="10" t="str">
        <f>PACKING!F9</f>
        <v>MT-SERVICE LTD</v>
      </c>
      <c r="G9" s="11"/>
      <c r="H9" s="11"/>
      <c r="I9" s="15"/>
    </row>
    <row r="10" spans="1:9" ht="19.5" customHeight="1" x14ac:dyDescent="0.15">
      <c r="A10" s="132" t="str">
        <f>PACKING!A10</f>
        <v xml:space="preserve">    MT-SERVICE LTD</v>
      </c>
      <c r="B10" s="7"/>
      <c r="C10" s="7"/>
      <c r="D10" s="11"/>
      <c r="E10" s="11"/>
      <c r="F10" s="10" t="str">
        <f>PACKING!F10</f>
        <v>2, Dastana Street, city of Bishkek, Kyrgyz Republic</v>
      </c>
      <c r="G10" s="11"/>
      <c r="H10" s="11"/>
      <c r="I10" s="15"/>
    </row>
    <row r="11" spans="1:9" ht="19.5" customHeight="1" x14ac:dyDescent="0.15">
      <c r="A11" s="6"/>
      <c r="B11" s="7"/>
      <c r="C11" s="7"/>
      <c r="D11" s="11"/>
      <c r="E11" s="11"/>
      <c r="F11" s="6" t="str">
        <f>PACKING!F11</f>
        <v>TEL :  +996(555) 97 71 17</v>
      </c>
      <c r="G11" s="11"/>
      <c r="H11" s="11"/>
      <c r="I11" s="15"/>
    </row>
    <row r="12" spans="1:9" ht="19.5" customHeight="1" x14ac:dyDescent="0.15">
      <c r="A12" s="10"/>
      <c r="B12" s="11"/>
      <c r="C12" s="11"/>
      <c r="D12" s="11"/>
      <c r="E12" s="15"/>
      <c r="F12" s="10"/>
      <c r="G12" s="11"/>
      <c r="H12" s="11"/>
      <c r="I12" s="15"/>
    </row>
    <row r="13" spans="1:9" ht="19.5" customHeight="1" x14ac:dyDescent="0.15">
      <c r="A13" s="17"/>
      <c r="B13" s="8"/>
      <c r="C13" s="8"/>
      <c r="D13" s="8"/>
      <c r="E13" s="19"/>
      <c r="F13" s="17"/>
      <c r="G13" s="8"/>
      <c r="H13" s="8"/>
      <c r="I13" s="19"/>
    </row>
    <row r="14" spans="1:9" ht="19.5" customHeight="1" x14ac:dyDescent="0.15">
      <c r="A14" s="10" t="s">
        <v>6</v>
      </c>
      <c r="B14" s="11"/>
      <c r="C14" s="11"/>
      <c r="D14" s="11"/>
      <c r="E14" s="15"/>
      <c r="F14" s="11" t="s">
        <v>7</v>
      </c>
      <c r="G14" s="11"/>
      <c r="H14" s="11"/>
      <c r="I14" s="15"/>
    </row>
    <row r="15" spans="1:9" ht="19.5" customHeight="1" x14ac:dyDescent="0.15">
      <c r="A15" s="10" t="str">
        <f>PACKING!A15</f>
        <v>MT-SERVICE LTD</v>
      </c>
      <c r="B15" s="11"/>
      <c r="C15" s="11"/>
      <c r="D15" s="11"/>
      <c r="E15" s="15"/>
      <c r="F15" s="7"/>
      <c r="G15" s="7"/>
      <c r="H15" s="7"/>
      <c r="I15" s="12"/>
    </row>
    <row r="16" spans="1:9" ht="19.5" customHeight="1" x14ac:dyDescent="0.15">
      <c r="A16" s="10" t="str">
        <f>PACKING!A16</f>
        <v>2, Dastana Street, city of Bishkek, Kyrgyz Republic</v>
      </c>
      <c r="B16" s="11"/>
      <c r="C16" s="11"/>
      <c r="D16" s="11"/>
      <c r="E16" s="15"/>
      <c r="F16" s="6" t="s">
        <v>35</v>
      </c>
      <c r="G16" s="7"/>
      <c r="H16" s="7"/>
      <c r="I16" s="12"/>
    </row>
    <row r="17" spans="1:9" ht="19.5" customHeight="1" x14ac:dyDescent="0.15">
      <c r="A17" s="10"/>
      <c r="B17" s="11"/>
      <c r="C17" s="11"/>
      <c r="D17" s="11"/>
      <c r="E17" s="15"/>
      <c r="F17" s="7"/>
      <c r="G17" s="7"/>
      <c r="H17" s="7"/>
      <c r="I17" s="12"/>
    </row>
    <row r="18" spans="1:9" ht="19.5" customHeight="1" x14ac:dyDescent="0.15">
      <c r="A18" s="10"/>
      <c r="B18" s="11"/>
      <c r="C18" s="11"/>
      <c r="D18" s="11"/>
      <c r="E18" s="15"/>
      <c r="F18" s="10" t="s">
        <v>33</v>
      </c>
      <c r="G18" s="11"/>
      <c r="H18" s="11"/>
      <c r="I18" s="15"/>
    </row>
    <row r="19" spans="1:9" ht="19.5" customHeight="1" x14ac:dyDescent="0.15">
      <c r="A19" s="45"/>
      <c r="B19" s="46"/>
      <c r="C19" s="4"/>
      <c r="D19" s="5"/>
      <c r="E19" s="16"/>
      <c r="F19" s="11"/>
      <c r="G19" s="11"/>
      <c r="H19" s="11"/>
      <c r="I19" s="15"/>
    </row>
    <row r="20" spans="1:9" ht="19.5" customHeight="1" x14ac:dyDescent="0.15">
      <c r="A20" s="10" t="s">
        <v>44</v>
      </c>
      <c r="B20" s="11"/>
      <c r="C20" s="10" t="s">
        <v>8</v>
      </c>
      <c r="D20" s="11"/>
      <c r="E20" s="15"/>
      <c r="F20" s="7"/>
      <c r="G20" s="7"/>
      <c r="H20" s="7"/>
      <c r="I20" s="15"/>
    </row>
    <row r="21" spans="1:9" ht="19.5" customHeight="1" x14ac:dyDescent="0.15">
      <c r="A21" s="17">
        <f>PACKING!A21</f>
        <v>0</v>
      </c>
      <c r="B21" s="8"/>
      <c r="C21" s="17" t="str">
        <f>PACKING!C21</f>
        <v>INCHEON PORT, KOREA</v>
      </c>
      <c r="D21" s="8"/>
      <c r="E21" s="19"/>
      <c r="F21" s="14"/>
      <c r="G21" s="14"/>
      <c r="H21" s="14"/>
      <c r="I21" s="19"/>
    </row>
    <row r="22" spans="1:9" ht="19.5" customHeight="1" x14ac:dyDescent="0.15">
      <c r="A22" s="10" t="s">
        <v>9</v>
      </c>
      <c r="B22" s="11"/>
      <c r="C22" s="11"/>
      <c r="D22" s="11"/>
      <c r="E22" s="11"/>
      <c r="F22" s="10" t="s">
        <v>22</v>
      </c>
      <c r="G22" s="11"/>
      <c r="H22" s="11"/>
      <c r="I22" s="15"/>
    </row>
    <row r="23" spans="1:9" ht="19.5" customHeight="1" x14ac:dyDescent="0.15">
      <c r="A23" s="17"/>
      <c r="B23" s="14" t="str">
        <f>입력기!B26&amp;" "&amp;입력기!G26&amp;","&amp;입력기!B2</f>
        <v>KYRGYZ REPUBLIC PORT,KYRGYZ REPUBLIC</v>
      </c>
      <c r="C23" s="8"/>
      <c r="D23" s="8"/>
      <c r="E23" s="8"/>
      <c r="F23" s="122" t="str">
        <f>입력기!B25&amp;" "</f>
        <v xml:space="preserve">FOB </v>
      </c>
      <c r="G23" s="130" t="str">
        <f>B23</f>
        <v>KYRGYZ REPUBLIC PORT,KYRGYZ REPUBLIC</v>
      </c>
      <c r="H23" s="8"/>
      <c r="I23" s="19"/>
    </row>
    <row r="24" spans="1:9" ht="19.5" customHeight="1" x14ac:dyDescent="0.15">
      <c r="A24" s="20" t="s">
        <v>10</v>
      </c>
      <c r="B24" s="21"/>
      <c r="C24" s="20" t="s">
        <v>11</v>
      </c>
      <c r="D24" s="21"/>
      <c r="E24" s="21"/>
      <c r="F24" s="20" t="s">
        <v>23</v>
      </c>
      <c r="G24" s="21"/>
      <c r="H24" s="22" t="s">
        <v>24</v>
      </c>
      <c r="I24" s="23" t="s">
        <v>25</v>
      </c>
    </row>
    <row r="25" spans="1:9" ht="19.5" customHeight="1" x14ac:dyDescent="0.15">
      <c r="A25" s="10" t="s">
        <v>16</v>
      </c>
      <c r="B25" s="11"/>
      <c r="C25" s="11"/>
      <c r="D25" s="11"/>
      <c r="E25" s="11"/>
      <c r="F25" s="24"/>
      <c r="G25" s="25"/>
      <c r="H25" s="25"/>
      <c r="I25" s="15"/>
    </row>
    <row r="26" spans="1:9" ht="19.5" customHeight="1" x14ac:dyDescent="0.15">
      <c r="A26" s="10"/>
      <c r="B26" s="11"/>
      <c r="C26" s="11"/>
      <c r="D26" s="11"/>
      <c r="E26" s="11"/>
      <c r="F26" s="24"/>
      <c r="G26" s="24"/>
      <c r="H26" s="24"/>
      <c r="I26" s="15"/>
    </row>
    <row r="27" spans="1:9" ht="19.5" customHeight="1" x14ac:dyDescent="0.15">
      <c r="A27" s="10"/>
      <c r="B27" s="11" t="s">
        <v>26</v>
      </c>
      <c r="C27" s="35" t="s">
        <v>183</v>
      </c>
      <c r="D27" s="21"/>
      <c r="E27" s="21" t="str">
        <f>PACKING!E27</f>
        <v>USED EXCAVATOR</v>
      </c>
      <c r="F27" s="28"/>
      <c r="G27" s="136" t="s">
        <v>47</v>
      </c>
      <c r="H27" s="135" t="s">
        <v>133</v>
      </c>
      <c r="I27" s="187" t="s">
        <v>133</v>
      </c>
    </row>
    <row r="28" spans="1:9" ht="19.5" customHeight="1" x14ac:dyDescent="0.15">
      <c r="A28" s="10"/>
      <c r="B28" s="11"/>
      <c r="C28" s="35" t="s">
        <v>185</v>
      </c>
      <c r="D28" s="29" t="str">
        <f>PACKING!D28</f>
        <v>EC460B NO.EC460LCC03315</v>
      </c>
      <c r="E28" s="21"/>
      <c r="F28" s="21"/>
      <c r="G28" s="21"/>
      <c r="H28" s="7"/>
      <c r="I28" s="12"/>
    </row>
    <row r="29" spans="1:9" ht="19.5" customHeight="1" x14ac:dyDescent="0.15">
      <c r="A29" s="10"/>
      <c r="B29" s="11"/>
      <c r="C29" s="134" t="s">
        <v>234</v>
      </c>
      <c r="D29" s="21"/>
      <c r="E29" s="21"/>
      <c r="F29" s="21"/>
      <c r="G29" s="21"/>
      <c r="H29" s="7"/>
      <c r="I29" s="12"/>
    </row>
    <row r="30" spans="1:9" ht="19.5" customHeight="1" x14ac:dyDescent="0.15">
      <c r="A30" s="10"/>
      <c r="B30" s="11"/>
      <c r="C30" s="27" t="s">
        <v>186</v>
      </c>
      <c r="D30" s="136" t="s">
        <v>187</v>
      </c>
      <c r="E30" s="21"/>
      <c r="F30" s="21"/>
      <c r="G30" s="21"/>
      <c r="H30" s="7"/>
      <c r="I30" s="12"/>
    </row>
    <row r="31" spans="1:9" ht="19.5" customHeight="1" x14ac:dyDescent="0.15">
      <c r="A31" s="10"/>
      <c r="B31" s="11"/>
      <c r="C31" s="134" t="s">
        <v>134</v>
      </c>
      <c r="D31" s="21"/>
      <c r="E31" s="21"/>
      <c r="F31" s="21"/>
      <c r="G31" s="21"/>
      <c r="H31" s="7"/>
      <c r="I31" s="12"/>
    </row>
    <row r="32" spans="1:9" ht="19.5" customHeight="1" x14ac:dyDescent="0.15">
      <c r="A32" s="10"/>
      <c r="B32" s="11"/>
      <c r="C32" s="27"/>
      <c r="D32" s="21"/>
      <c r="E32" s="21"/>
      <c r="F32" s="21"/>
      <c r="G32" s="21"/>
      <c r="H32" s="7"/>
      <c r="I32" s="12"/>
    </row>
    <row r="33" spans="1:11" ht="19.5" customHeight="1" x14ac:dyDescent="0.15">
      <c r="A33" s="10"/>
      <c r="B33" s="11"/>
      <c r="C33" s="11"/>
      <c r="D33" s="11"/>
      <c r="E33" s="11"/>
      <c r="F33" s="24"/>
      <c r="G33" s="24"/>
      <c r="H33" s="24"/>
      <c r="I33" s="26"/>
    </row>
    <row r="34" spans="1:11" ht="19.5" customHeight="1" x14ac:dyDescent="0.15">
      <c r="A34" s="6" t="s">
        <v>189</v>
      </c>
      <c r="B34" s="7"/>
      <c r="C34" s="7"/>
      <c r="D34" s="7"/>
      <c r="E34" s="7"/>
      <c r="F34" s="30"/>
      <c r="G34" s="30"/>
      <c r="H34" s="30"/>
      <c r="I34" s="31"/>
    </row>
    <row r="35" spans="1:11" ht="19.5" customHeight="1" x14ac:dyDescent="0.15">
      <c r="A35" s="6"/>
      <c r="B35" s="7"/>
      <c r="C35" s="7"/>
      <c r="D35" s="7"/>
      <c r="E35" s="11" t="s">
        <v>305</v>
      </c>
      <c r="F35" s="24"/>
      <c r="G35" s="24"/>
      <c r="H35" s="24"/>
      <c r="I35" s="26"/>
      <c r="J35" s="193"/>
      <c r="K35" s="230" t="s">
        <v>306</v>
      </c>
    </row>
    <row r="36" spans="1:11" ht="19.5" customHeight="1" x14ac:dyDescent="0.15">
      <c r="A36" s="10"/>
      <c r="B36" s="34"/>
      <c r="C36" s="7"/>
      <c r="D36" s="7"/>
      <c r="E36" s="7"/>
      <c r="F36" s="7"/>
      <c r="G36" s="7"/>
      <c r="H36" s="7"/>
      <c r="I36" s="12"/>
    </row>
    <row r="37" spans="1:11" ht="19.5" customHeight="1" x14ac:dyDescent="0.15">
      <c r="A37" s="6"/>
      <c r="B37" s="34"/>
      <c r="C37" s="7"/>
      <c r="D37" s="7"/>
      <c r="E37" s="7"/>
      <c r="F37" s="7"/>
      <c r="G37" s="7"/>
      <c r="H37" s="7"/>
      <c r="I37" s="12"/>
    </row>
    <row r="38" spans="1:11" ht="19.5" customHeight="1" x14ac:dyDescent="0.15">
      <c r="A38" s="6"/>
      <c r="B38" s="34"/>
      <c r="C38" s="7"/>
      <c r="D38" s="7"/>
      <c r="E38" s="7"/>
      <c r="F38" s="7"/>
      <c r="G38" s="7"/>
      <c r="H38" s="7"/>
      <c r="I38" s="12"/>
    </row>
    <row r="39" spans="1:11" ht="19.5" customHeight="1" x14ac:dyDescent="0.15">
      <c r="A39" s="6"/>
      <c r="B39" s="7"/>
      <c r="C39" s="7"/>
      <c r="D39" s="7"/>
      <c r="E39" s="7"/>
      <c r="F39" s="7" t="s">
        <v>27</v>
      </c>
      <c r="G39" s="7"/>
      <c r="H39" s="7"/>
      <c r="I39" s="12"/>
    </row>
    <row r="40" spans="1:11" ht="19.5" customHeight="1" x14ac:dyDescent="0.15">
      <c r="A40" s="6"/>
      <c r="B40" s="7"/>
      <c r="C40" s="7"/>
      <c r="D40" s="7"/>
      <c r="E40" s="7"/>
      <c r="F40" s="33"/>
      <c r="G40" s="7"/>
      <c r="H40" s="7"/>
      <c r="I40" s="12"/>
    </row>
    <row r="41" spans="1:11" ht="19.5" customHeight="1" x14ac:dyDescent="0.15">
      <c r="A41" s="6"/>
      <c r="B41" s="7"/>
      <c r="C41" s="7"/>
      <c r="D41" s="7"/>
      <c r="E41" s="7"/>
      <c r="F41" s="33"/>
      <c r="G41" s="7"/>
      <c r="H41" s="7" t="s">
        <v>20</v>
      </c>
      <c r="I41" s="12"/>
    </row>
    <row r="42" spans="1:11" ht="19.5" customHeight="1" x14ac:dyDescent="0.15">
      <c r="A42" s="6"/>
      <c r="B42" s="7"/>
      <c r="C42" s="7"/>
      <c r="D42" s="7"/>
      <c r="E42" s="7"/>
      <c r="F42" s="33"/>
      <c r="G42" s="7"/>
      <c r="H42" s="7"/>
      <c r="I42" s="12"/>
    </row>
    <row r="43" spans="1:11" ht="19.5" customHeight="1" x14ac:dyDescent="0.15">
      <c r="A43" s="6"/>
      <c r="B43" s="7"/>
      <c r="C43" s="7"/>
      <c r="D43" s="7"/>
      <c r="E43" s="7"/>
      <c r="F43" s="33"/>
      <c r="G43" s="7"/>
      <c r="H43" s="7"/>
      <c r="I43" s="12"/>
    </row>
    <row r="44" spans="1:11" ht="19.5" customHeight="1" x14ac:dyDescent="0.15">
      <c r="A44" s="6"/>
      <c r="B44" s="7"/>
      <c r="C44" s="7"/>
      <c r="D44" s="7"/>
      <c r="E44" s="7"/>
      <c r="F44" s="33"/>
      <c r="G44" s="7"/>
      <c r="H44" s="7"/>
      <c r="I44" s="12"/>
    </row>
    <row r="45" spans="1:11" ht="19.5" customHeight="1" x14ac:dyDescent="0.15">
      <c r="A45" s="6"/>
      <c r="B45" s="7"/>
      <c r="C45" s="7"/>
      <c r="D45" s="7"/>
      <c r="E45" s="7"/>
      <c r="F45" s="7"/>
      <c r="G45" s="32"/>
      <c r="H45" s="39"/>
      <c r="I45" s="9"/>
    </row>
    <row r="46" spans="1:11" ht="19.5" customHeight="1" x14ac:dyDescent="0.15">
      <c r="A46" s="13"/>
      <c r="B46" s="14"/>
      <c r="C46" s="14"/>
      <c r="D46" s="14"/>
      <c r="E46" s="14"/>
      <c r="F46" s="14"/>
      <c r="G46" s="14"/>
      <c r="H46" s="14"/>
      <c r="I46" s="9"/>
    </row>
  </sheetData>
  <phoneticPr fontId="9" type="noConversion"/>
  <hyperlinks>
    <hyperlink ref="A7" r:id="rId1"/>
  </hyperlinks>
  <pageMargins left="0.15748031496062992" right="0.15748031496062992" top="0.82677165354330717" bottom="0.31496062992125984" header="0.27559055118110237" footer="0.15748031496062992"/>
  <pageSetup paperSize="9" scale="80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3"/>
  <sheetViews>
    <sheetView tabSelected="1" zoomScaleNormal="100" workbookViewId="0">
      <selection activeCell="F20" sqref="F20:G20"/>
    </sheetView>
  </sheetViews>
  <sheetFormatPr defaultRowHeight="13.5" x14ac:dyDescent="0.15"/>
  <cols>
    <col min="1" max="1" width="1.109375" customWidth="1"/>
    <col min="2" max="2" width="8.77734375" customWidth="1"/>
    <col min="3" max="3" width="12.88671875" customWidth="1"/>
    <col min="5" max="5" width="16.77734375" customWidth="1"/>
    <col min="6" max="6" width="7.109375" customWidth="1"/>
    <col min="7" max="7" width="20.33203125" customWidth="1"/>
    <col min="8" max="8" width="1.109375" customWidth="1"/>
  </cols>
  <sheetData>
    <row r="1" spans="1:10" x14ac:dyDescent="0.15">
      <c r="A1" s="258"/>
      <c r="B1" s="258"/>
      <c r="C1" s="258"/>
      <c r="D1" s="258"/>
      <c r="E1" s="258"/>
      <c r="F1" s="258"/>
      <c r="G1" s="258"/>
      <c r="H1" s="258"/>
    </row>
    <row r="2" spans="1:10" x14ac:dyDescent="0.15">
      <c r="A2" s="258"/>
      <c r="B2" s="258"/>
      <c r="C2" s="258"/>
      <c r="D2" s="258"/>
      <c r="E2" s="258"/>
      <c r="F2" s="258"/>
      <c r="G2" s="258"/>
      <c r="H2" s="258"/>
    </row>
    <row r="3" spans="1:10" x14ac:dyDescent="0.15">
      <c r="A3" s="258"/>
      <c r="B3" s="258"/>
      <c r="C3" s="258"/>
      <c r="D3" s="258"/>
      <c r="E3" s="258"/>
      <c r="F3" s="258"/>
      <c r="G3" s="258"/>
      <c r="H3" s="258"/>
    </row>
    <row r="4" spans="1:10" x14ac:dyDescent="0.15">
      <c r="A4" s="258"/>
      <c r="B4" s="258"/>
      <c r="C4" s="258"/>
      <c r="D4" s="258"/>
      <c r="E4" s="258"/>
      <c r="F4" s="258"/>
      <c r="G4" s="373"/>
      <c r="H4" s="374"/>
    </row>
    <row r="5" spans="1:10" x14ac:dyDescent="0.15">
      <c r="A5" s="258"/>
      <c r="B5" s="258"/>
      <c r="C5" s="258"/>
      <c r="D5" s="258"/>
      <c r="E5" s="258"/>
      <c r="F5" s="258"/>
      <c r="G5" s="258"/>
      <c r="H5" s="258"/>
    </row>
    <row r="6" spans="1:10" x14ac:dyDescent="0.15">
      <c r="A6" s="273"/>
      <c r="B6" s="251" t="s">
        <v>377</v>
      </c>
      <c r="C6" s="375" t="s">
        <v>362</v>
      </c>
      <c r="D6" s="376"/>
      <c r="E6" s="376"/>
      <c r="F6" s="376"/>
      <c r="G6" s="377"/>
      <c r="H6" s="273"/>
      <c r="J6" t="s">
        <v>461</v>
      </c>
    </row>
    <row r="7" spans="1:10" x14ac:dyDescent="0.15">
      <c r="A7" s="273"/>
      <c r="B7" s="252"/>
      <c r="C7" s="378" t="s">
        <v>368</v>
      </c>
      <c r="D7" s="379"/>
      <c r="E7" s="379"/>
      <c r="F7" s="379"/>
      <c r="G7" s="380"/>
      <c r="H7" s="273"/>
      <c r="J7" t="s">
        <v>460</v>
      </c>
    </row>
    <row r="8" spans="1:10" x14ac:dyDescent="0.15">
      <c r="A8" s="273"/>
      <c r="B8" s="252"/>
      <c r="C8" s="381" t="s">
        <v>366</v>
      </c>
      <c r="D8" s="379"/>
      <c r="E8" s="379"/>
      <c r="F8" s="379"/>
      <c r="G8" s="380"/>
      <c r="H8" s="273"/>
    </row>
    <row r="9" spans="1:10" x14ac:dyDescent="0.15">
      <c r="A9" s="273"/>
      <c r="B9" s="253"/>
      <c r="C9" s="386" t="s">
        <v>458</v>
      </c>
      <c r="D9" s="387"/>
      <c r="E9" s="387"/>
      <c r="F9" s="387"/>
      <c r="G9" s="388"/>
      <c r="H9" s="273"/>
    </row>
    <row r="10" spans="1:10" x14ac:dyDescent="0.15">
      <c r="A10" s="273"/>
      <c r="B10" s="251" t="s">
        <v>378</v>
      </c>
      <c r="C10" s="557" t="str">
        <f>입력기_수정!B13</f>
        <v>MT-SERVICE LTD</v>
      </c>
      <c r="D10" s="376"/>
      <c r="E10" s="376"/>
      <c r="F10" s="376"/>
      <c r="G10" s="377"/>
      <c r="H10" s="273"/>
    </row>
    <row r="11" spans="1:10" x14ac:dyDescent="0.15">
      <c r="A11" s="273"/>
      <c r="B11" s="252"/>
      <c r="C11" s="378" t="str">
        <f>입력기_수정!B14</f>
        <v>2, Dastana Street, city of Bishkek, Kyrgyz Republic</v>
      </c>
      <c r="D11" s="379"/>
      <c r="E11" s="379"/>
      <c r="F11" s="379"/>
      <c r="G11" s="380"/>
      <c r="H11" s="273"/>
    </row>
    <row r="12" spans="1:10" ht="17.25" customHeight="1" x14ac:dyDescent="0.15">
      <c r="A12" s="273"/>
      <c r="B12" s="254"/>
      <c r="C12" s="382" t="str">
        <f>입력기_수정!G15&amp;입력기_수정!B15</f>
        <v>TEL :  +996(555) 97 71 17</v>
      </c>
      <c r="D12" s="383"/>
      <c r="E12" s="383"/>
      <c r="F12" s="383"/>
      <c r="G12" s="384"/>
      <c r="H12" s="273"/>
    </row>
    <row r="13" spans="1:10" x14ac:dyDescent="0.15">
      <c r="A13" s="266"/>
      <c r="B13" s="259"/>
      <c r="C13" s="260"/>
      <c r="D13" s="260"/>
      <c r="E13" s="260"/>
      <c r="F13" s="260"/>
      <c r="G13" s="260"/>
      <c r="H13" s="266"/>
    </row>
    <row r="14" spans="1:10" x14ac:dyDescent="0.15">
      <c r="A14" s="268"/>
      <c r="B14" s="389" t="s">
        <v>379</v>
      </c>
      <c r="C14" s="389"/>
      <c r="D14" s="389"/>
      <c r="E14" s="389"/>
      <c r="F14" s="389"/>
      <c r="G14" s="389"/>
      <c r="H14" s="268"/>
    </row>
    <row r="15" spans="1:10" x14ac:dyDescent="0.15">
      <c r="A15" s="268"/>
      <c r="B15" s="390" t="s">
        <v>380</v>
      </c>
      <c r="C15" s="391"/>
      <c r="D15" s="391"/>
      <c r="E15" s="391"/>
      <c r="F15" s="392"/>
      <c r="G15" s="393"/>
      <c r="H15" s="268"/>
    </row>
    <row r="16" spans="1:10" x14ac:dyDescent="0.15">
      <c r="A16" s="266"/>
      <c r="B16" s="262"/>
      <c r="C16" s="263"/>
      <c r="D16" s="394" t="s">
        <v>381</v>
      </c>
      <c r="E16" s="395"/>
      <c r="F16" s="395"/>
      <c r="G16" s="264"/>
      <c r="H16" s="266"/>
    </row>
    <row r="17" spans="1:8" x14ac:dyDescent="0.15">
      <c r="A17" s="266"/>
      <c r="B17" s="255" t="s">
        <v>382</v>
      </c>
      <c r="C17" s="396" t="s">
        <v>383</v>
      </c>
      <c r="D17" s="397"/>
      <c r="E17" s="397"/>
      <c r="F17" s="256" t="s">
        <v>287</v>
      </c>
      <c r="G17" s="257" t="s">
        <v>384</v>
      </c>
      <c r="H17" s="266"/>
    </row>
    <row r="18" spans="1:8" x14ac:dyDescent="0.15">
      <c r="A18" s="266"/>
      <c r="B18" s="398" t="s">
        <v>385</v>
      </c>
      <c r="C18" s="398" t="s">
        <v>386</v>
      </c>
      <c r="D18" s="400" t="s">
        <v>387</v>
      </c>
      <c r="E18" s="401"/>
      <c r="F18" s="398" t="s">
        <v>388</v>
      </c>
      <c r="G18" s="402" t="s">
        <v>389</v>
      </c>
      <c r="H18" s="266"/>
    </row>
    <row r="19" spans="1:8" ht="21" customHeight="1" x14ac:dyDescent="0.15">
      <c r="A19" s="266"/>
      <c r="B19" s="399"/>
      <c r="C19" s="399"/>
      <c r="D19" s="385" t="s">
        <v>390</v>
      </c>
      <c r="E19" s="385"/>
      <c r="F19" s="399"/>
      <c r="G19" s="403"/>
      <c r="H19" s="266"/>
    </row>
    <row r="20" spans="1:8" x14ac:dyDescent="0.15">
      <c r="A20" s="266"/>
      <c r="B20" s="404" t="s">
        <v>391</v>
      </c>
      <c r="C20" s="405"/>
      <c r="D20" s="274" t="s">
        <v>288</v>
      </c>
      <c r="E20" s="275">
        <v>0</v>
      </c>
      <c r="F20" s="406"/>
      <c r="G20" s="407"/>
      <c r="H20" s="266"/>
    </row>
    <row r="21" spans="1:8" ht="15.75" x14ac:dyDescent="0.15">
      <c r="A21" s="266"/>
      <c r="B21" s="404" t="s">
        <v>392</v>
      </c>
      <c r="C21" s="405"/>
      <c r="D21" s="265" t="s">
        <v>288</v>
      </c>
      <c r="E21" s="277">
        <v>0</v>
      </c>
      <c r="F21" s="406" t="str">
        <f>"("&amp;D29&amp;")??"</f>
        <v>(KYRGYZ REPUBLIC)??</v>
      </c>
      <c r="G21" s="407"/>
      <c r="H21" s="266"/>
    </row>
    <row r="22" spans="1:8" x14ac:dyDescent="0.15">
      <c r="A22" s="266"/>
      <c r="B22" s="266"/>
      <c r="C22" s="266"/>
      <c r="D22" s="266"/>
      <c r="E22" s="266"/>
      <c r="F22" s="266"/>
      <c r="G22" s="266"/>
      <c r="H22" s="266"/>
    </row>
    <row r="23" spans="1:8" x14ac:dyDescent="0.15">
      <c r="A23" s="266"/>
      <c r="B23" s="390" t="s">
        <v>393</v>
      </c>
      <c r="C23" s="391"/>
      <c r="D23" s="391"/>
      <c r="E23" s="391"/>
      <c r="F23" s="392"/>
      <c r="G23" s="393"/>
      <c r="H23" s="266"/>
    </row>
    <row r="24" spans="1:8" ht="13.5" customHeight="1" x14ac:dyDescent="0.15">
      <c r="A24" s="273"/>
      <c r="B24" s="568" t="s">
        <v>454</v>
      </c>
      <c r="C24" s="569"/>
      <c r="D24" s="408" t="s">
        <v>436</v>
      </c>
      <c r="E24" s="408"/>
      <c r="F24" s="408"/>
      <c r="G24" s="409"/>
      <c r="H24" s="273"/>
    </row>
    <row r="25" spans="1:8" ht="13.5" customHeight="1" x14ac:dyDescent="0.15">
      <c r="A25" s="273"/>
      <c r="B25" s="410" t="s">
        <v>437</v>
      </c>
      <c r="C25" s="549"/>
      <c r="D25" s="411" t="str">
        <f>입력기_수정!B16</f>
        <v>T/T</v>
      </c>
      <c r="E25" s="411"/>
      <c r="F25" s="411"/>
      <c r="G25" s="412"/>
      <c r="H25" s="273"/>
    </row>
    <row r="26" spans="1:8" ht="13.5" customHeight="1" x14ac:dyDescent="0.15">
      <c r="A26" s="273"/>
      <c r="B26" s="555" t="s">
        <v>453</v>
      </c>
      <c r="C26" s="556"/>
      <c r="D26" s="411" t="s">
        <v>438</v>
      </c>
      <c r="E26" s="411"/>
      <c r="F26" s="411"/>
      <c r="G26" s="412"/>
      <c r="H26" s="273"/>
    </row>
    <row r="27" spans="1:8" ht="13.5" customHeight="1" x14ac:dyDescent="0.15">
      <c r="A27" s="273"/>
      <c r="B27" s="413" t="s">
        <v>442</v>
      </c>
      <c r="C27" s="550"/>
      <c r="D27" s="414" t="str">
        <f>입력기_수정!B12</f>
        <v>FOB</v>
      </c>
      <c r="E27" s="414"/>
      <c r="F27" s="414"/>
      <c r="G27" s="415"/>
      <c r="H27" s="273"/>
    </row>
    <row r="28" spans="1:8" ht="13.5" customHeight="1" x14ac:dyDescent="0.15">
      <c r="A28" s="273"/>
      <c r="B28" s="410" t="s">
        <v>441</v>
      </c>
      <c r="C28" s="549"/>
      <c r="D28" s="411" t="str">
        <f>입력기_수정!B19&amp;", KOREA"</f>
        <v>INCHEON, KOREA</v>
      </c>
      <c r="E28" s="411"/>
      <c r="F28" s="411"/>
      <c r="G28" s="412"/>
      <c r="H28" s="273"/>
    </row>
    <row r="29" spans="1:8" ht="13.5" customHeight="1" x14ac:dyDescent="0.15">
      <c r="A29" s="273"/>
      <c r="B29" s="555" t="s">
        <v>452</v>
      </c>
      <c r="C29" s="556"/>
      <c r="D29" s="411" t="str">
        <f>입력기_수정!B18</f>
        <v>KYRGYZ REPUBLIC</v>
      </c>
      <c r="E29" s="411"/>
      <c r="F29" s="411"/>
      <c r="G29" s="412"/>
      <c r="H29" s="273"/>
    </row>
    <row r="30" spans="1:8" ht="13.5" customHeight="1" x14ac:dyDescent="0.15">
      <c r="A30" s="273"/>
      <c r="B30" s="555" t="s">
        <v>456</v>
      </c>
      <c r="C30" s="556"/>
      <c r="D30" s="411" t="s">
        <v>439</v>
      </c>
      <c r="E30" s="411"/>
      <c r="F30" s="411"/>
      <c r="G30" s="412"/>
      <c r="H30" s="273"/>
    </row>
    <row r="31" spans="1:8" ht="13.5" customHeight="1" x14ac:dyDescent="0.15">
      <c r="A31" s="273"/>
      <c r="B31" s="555" t="s">
        <v>455</v>
      </c>
      <c r="C31" s="556"/>
      <c r="D31" s="411" t="s">
        <v>440</v>
      </c>
      <c r="E31" s="411"/>
      <c r="F31" s="411"/>
      <c r="G31" s="412"/>
      <c r="H31" s="273"/>
    </row>
    <row r="32" spans="1:8" x14ac:dyDescent="0.15">
      <c r="A32" s="273"/>
      <c r="B32" s="410" t="s">
        <v>457</v>
      </c>
      <c r="C32" s="411"/>
      <c r="D32" s="411"/>
      <c r="E32" s="411"/>
      <c r="F32" s="411"/>
      <c r="G32" s="412"/>
      <c r="H32" s="273"/>
    </row>
    <row r="33" spans="1:8" x14ac:dyDescent="0.15">
      <c r="A33" s="273"/>
      <c r="B33" s="416" t="s">
        <v>395</v>
      </c>
      <c r="C33" s="417"/>
      <c r="D33" s="417"/>
      <c r="E33" s="417"/>
      <c r="F33" s="417"/>
      <c r="G33" s="418"/>
      <c r="H33" s="273"/>
    </row>
    <row r="34" spans="1:8" x14ac:dyDescent="0.15">
      <c r="A34" s="273"/>
      <c r="B34" s="416"/>
      <c r="C34" s="417"/>
      <c r="D34" s="417"/>
      <c r="E34" s="417"/>
      <c r="F34" s="417"/>
      <c r="G34" s="418"/>
      <c r="H34" s="273"/>
    </row>
    <row r="35" spans="1:8" x14ac:dyDescent="0.15">
      <c r="A35" s="273"/>
      <c r="B35" s="570" t="s">
        <v>394</v>
      </c>
      <c r="C35" s="419"/>
      <c r="D35" s="419"/>
      <c r="E35" s="419"/>
      <c r="F35" s="419"/>
      <c r="G35" s="420"/>
      <c r="H35" s="273"/>
    </row>
    <row r="36" spans="1:8" x14ac:dyDescent="0.15">
      <c r="A36" s="268"/>
      <c r="B36" s="261"/>
      <c r="C36" s="261"/>
      <c r="D36" s="261"/>
      <c r="E36" s="261"/>
      <c r="F36" s="261"/>
      <c r="G36" s="261"/>
      <c r="H36" s="268"/>
    </row>
    <row r="37" spans="1:8" x14ac:dyDescent="0.15">
      <c r="A37" s="268"/>
      <c r="B37" s="261"/>
      <c r="C37" s="261"/>
      <c r="D37" s="261"/>
      <c r="E37" s="261"/>
      <c r="F37" s="261"/>
      <c r="G37" s="261"/>
      <c r="H37" s="268"/>
    </row>
    <row r="38" spans="1:8" ht="14.25" x14ac:dyDescent="0.15">
      <c r="A38" s="258"/>
      <c r="B38" s="276" t="str">
        <f>C6</f>
        <v>HEAVYCAR SLOGUP LTD.</v>
      </c>
      <c r="C38" s="258"/>
      <c r="D38" s="258"/>
      <c r="E38" s="267"/>
      <c r="F38" s="268"/>
      <c r="G38" s="268"/>
      <c r="H38" s="268"/>
    </row>
    <row r="39" spans="1:8" ht="14.25" x14ac:dyDescent="0.2">
      <c r="A39" s="258"/>
      <c r="B39" s="269" t="str">
        <f>C7</f>
        <v>Office. 459-4, 4th Floor, Seogyo-dong, Mapo-gu, Seoul, South Korea</v>
      </c>
      <c r="C39" s="258"/>
      <c r="D39" s="258"/>
      <c r="E39" s="267"/>
      <c r="F39" s="268"/>
      <c r="G39" s="268"/>
      <c r="H39" s="268"/>
    </row>
    <row r="40" spans="1:8" x14ac:dyDescent="0.15">
      <c r="A40" s="258"/>
      <c r="B40" s="270" t="s">
        <v>448</v>
      </c>
      <c r="C40" s="258"/>
      <c r="D40" s="554" t="s">
        <v>450</v>
      </c>
      <c r="E40" s="554"/>
      <c r="F40" s="554" t="s">
        <v>449</v>
      </c>
      <c r="G40" s="554"/>
      <c r="H40" s="268"/>
    </row>
    <row r="41" spans="1:8" ht="15" x14ac:dyDescent="0.15">
      <c r="A41" s="271"/>
      <c r="B41" s="270" t="s">
        <v>396</v>
      </c>
      <c r="C41" s="271"/>
      <c r="D41" s="258"/>
      <c r="E41" s="268"/>
      <c r="F41" s="268"/>
      <c r="G41" s="268"/>
      <c r="H41" s="268"/>
    </row>
    <row r="42" spans="1:8" x14ac:dyDescent="0.15">
      <c r="A42" s="258"/>
      <c r="B42" s="258"/>
      <c r="C42" s="258"/>
      <c r="D42" s="272"/>
      <c r="E42" s="258"/>
      <c r="F42" s="258"/>
      <c r="G42" s="258"/>
      <c r="H42" s="258"/>
    </row>
    <row r="43" spans="1:8" ht="9" customHeight="1" x14ac:dyDescent="0.15">
      <c r="A43" s="278"/>
      <c r="B43" s="278"/>
      <c r="C43" s="278"/>
      <c r="D43" s="278"/>
      <c r="E43" s="278"/>
      <c r="F43" s="278"/>
      <c r="G43" s="278"/>
      <c r="H43" s="278"/>
    </row>
  </sheetData>
  <mergeCells count="45">
    <mergeCell ref="F40:G40"/>
    <mergeCell ref="D40:E40"/>
    <mergeCell ref="B34:G34"/>
    <mergeCell ref="B35:G35"/>
    <mergeCell ref="B32:G32"/>
    <mergeCell ref="B33:G33"/>
    <mergeCell ref="B29:C29"/>
    <mergeCell ref="D29:G29"/>
    <mergeCell ref="B30:C30"/>
    <mergeCell ref="D30:G30"/>
    <mergeCell ref="B31:C31"/>
    <mergeCell ref="D31:G31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0:C20"/>
    <mergeCell ref="F20:G20"/>
    <mergeCell ref="B21:C21"/>
    <mergeCell ref="F21:G21"/>
    <mergeCell ref="B23:G23"/>
    <mergeCell ref="C10:G10"/>
    <mergeCell ref="D19:E19"/>
    <mergeCell ref="C11:G11"/>
    <mergeCell ref="C12:G12"/>
    <mergeCell ref="B14:G14"/>
    <mergeCell ref="B15:G15"/>
    <mergeCell ref="D16:F16"/>
    <mergeCell ref="C17:E17"/>
    <mergeCell ref="B18:B19"/>
    <mergeCell ref="C18:C19"/>
    <mergeCell ref="D18:E18"/>
    <mergeCell ref="F18:F19"/>
    <mergeCell ref="G18:G19"/>
    <mergeCell ref="G4:H4"/>
    <mergeCell ref="C6:G6"/>
    <mergeCell ref="C7:G7"/>
    <mergeCell ref="C8:G8"/>
    <mergeCell ref="C9:G9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1"/>
  <sheetViews>
    <sheetView workbookViewId="0">
      <selection activeCell="J7" sqref="J7"/>
    </sheetView>
  </sheetViews>
  <sheetFormatPr defaultRowHeight="13.5" x14ac:dyDescent="0.15"/>
  <cols>
    <col min="1" max="1" width="1.109375" style="316" customWidth="1"/>
    <col min="2" max="2" width="15.109375" style="316" customWidth="1"/>
    <col min="3" max="3" width="12.5546875" style="316" customWidth="1"/>
    <col min="4" max="4" width="11.77734375" style="316" customWidth="1"/>
    <col min="5" max="5" width="12.6640625" style="316" customWidth="1"/>
    <col min="6" max="6" width="10.77734375" style="316" customWidth="1"/>
    <col min="7" max="7" width="10.88671875" style="316" customWidth="1"/>
    <col min="8" max="8" width="1.109375" style="316" customWidth="1"/>
    <col min="9" max="16384" width="8.88671875" style="316"/>
  </cols>
  <sheetData>
    <row r="1" spans="1:10" x14ac:dyDescent="0.15">
      <c r="A1" s="341"/>
      <c r="B1" s="341"/>
      <c r="C1" s="341"/>
      <c r="D1" s="341"/>
      <c r="E1" s="341"/>
      <c r="F1" s="341"/>
      <c r="G1" s="341"/>
      <c r="H1" s="341"/>
    </row>
    <row r="2" spans="1:10" x14ac:dyDescent="0.15">
      <c r="A2" s="341"/>
      <c r="B2" s="341"/>
      <c r="C2" s="341"/>
      <c r="D2" s="341"/>
      <c r="E2" s="341"/>
      <c r="F2" s="341"/>
      <c r="G2" s="341"/>
      <c r="H2" s="341"/>
    </row>
    <row r="3" spans="1:10" x14ac:dyDescent="0.15">
      <c r="A3" s="341"/>
      <c r="B3" s="341"/>
      <c r="C3" s="341"/>
      <c r="D3" s="341"/>
      <c r="E3" s="341"/>
      <c r="F3" s="341"/>
      <c r="G3" s="341"/>
      <c r="H3" s="341"/>
    </row>
    <row r="4" spans="1:10" x14ac:dyDescent="0.15">
      <c r="A4" s="341"/>
      <c r="B4" s="341"/>
      <c r="C4" s="341"/>
      <c r="D4" s="341"/>
      <c r="E4" s="341"/>
      <c r="F4" s="341"/>
      <c r="G4" s="341"/>
      <c r="H4" s="341"/>
    </row>
    <row r="5" spans="1:10" x14ac:dyDescent="0.15">
      <c r="A5" s="341"/>
      <c r="B5" s="341"/>
      <c r="C5" s="341"/>
      <c r="D5" s="341"/>
      <c r="E5" s="341"/>
      <c r="F5" s="341"/>
      <c r="G5" s="422"/>
      <c r="H5" s="423"/>
    </row>
    <row r="6" spans="1:10" x14ac:dyDescent="0.15">
      <c r="A6" s="341"/>
      <c r="B6" s="341"/>
      <c r="C6" s="341"/>
      <c r="D6" s="341"/>
      <c r="E6" s="341"/>
      <c r="F6" s="341"/>
      <c r="G6" s="341"/>
      <c r="H6" s="341"/>
      <c r="J6" s="354" t="s">
        <v>461</v>
      </c>
    </row>
    <row r="7" spans="1:10" x14ac:dyDescent="0.15">
      <c r="A7" s="320"/>
      <c r="B7" s="421" t="s">
        <v>397</v>
      </c>
      <c r="C7" s="421"/>
      <c r="D7" s="421"/>
      <c r="E7" s="421" t="s">
        <v>398</v>
      </c>
      <c r="F7" s="421"/>
      <c r="G7" s="421"/>
      <c r="H7" s="320"/>
      <c r="J7" s="316" t="s">
        <v>459</v>
      </c>
    </row>
    <row r="8" spans="1:10" ht="17.25" customHeight="1" x14ac:dyDescent="0.15">
      <c r="A8" s="334"/>
      <c r="B8" s="424" t="s">
        <v>362</v>
      </c>
      <c r="C8" s="425"/>
      <c r="D8" s="426"/>
      <c r="E8" s="562" t="str">
        <f>입력기_수정!A1</f>
        <v>JM008-177</v>
      </c>
      <c r="F8" s="563" t="str">
        <f>"/ "&amp;입력기_수정!B1</f>
        <v>/ AUG. 06, 2013</v>
      </c>
      <c r="G8" s="564"/>
      <c r="H8" s="334"/>
    </row>
    <row r="9" spans="1:10" x14ac:dyDescent="0.15">
      <c r="A9" s="334"/>
      <c r="B9" s="424" t="s">
        <v>368</v>
      </c>
      <c r="C9" s="425"/>
      <c r="D9" s="426"/>
      <c r="E9" s="428" t="s">
        <v>399</v>
      </c>
      <c r="F9" s="429"/>
      <c r="G9" s="430"/>
      <c r="H9" s="334"/>
    </row>
    <row r="10" spans="1:10" x14ac:dyDescent="0.15">
      <c r="A10" s="334"/>
      <c r="B10" s="427"/>
      <c r="C10" s="425"/>
      <c r="D10" s="426"/>
      <c r="E10" s="431" t="s">
        <v>400</v>
      </c>
      <c r="F10" s="432"/>
      <c r="G10" s="433"/>
      <c r="H10" s="334"/>
    </row>
    <row r="11" spans="1:10" ht="22.5" x14ac:dyDescent="0.15">
      <c r="A11" s="334"/>
      <c r="B11" s="313" t="s">
        <v>429</v>
      </c>
      <c r="C11" s="322" t="s">
        <v>428</v>
      </c>
      <c r="D11" s="323" t="s">
        <v>451</v>
      </c>
      <c r="E11" s="431"/>
      <c r="F11" s="432"/>
      <c r="G11" s="433"/>
      <c r="H11" s="334"/>
    </row>
    <row r="12" spans="1:10" ht="21.75" customHeight="1" x14ac:dyDescent="0.15">
      <c r="A12" s="320"/>
      <c r="B12" s="333" t="s">
        <v>434</v>
      </c>
      <c r="C12" s="311" t="s">
        <v>402</v>
      </c>
      <c r="D12" s="323"/>
      <c r="E12" s="330"/>
      <c r="F12" s="331"/>
      <c r="G12" s="332"/>
      <c r="H12" s="320"/>
    </row>
    <row r="13" spans="1:10" x14ac:dyDescent="0.15">
      <c r="A13" s="320"/>
      <c r="B13" s="421" t="s">
        <v>403</v>
      </c>
      <c r="C13" s="421"/>
      <c r="D13" s="421"/>
      <c r="E13" s="421" t="s">
        <v>404</v>
      </c>
      <c r="F13" s="421"/>
      <c r="G13" s="421"/>
      <c r="H13" s="320"/>
    </row>
    <row r="14" spans="1:10" ht="18.75" customHeight="1" x14ac:dyDescent="0.15">
      <c r="A14" s="320"/>
      <c r="B14" s="427" t="str">
        <f>PROFORMA_수정!C10</f>
        <v>MT-SERVICE LTD</v>
      </c>
      <c r="C14" s="425"/>
      <c r="D14" s="426"/>
      <c r="E14" s="434"/>
      <c r="F14" s="435"/>
      <c r="G14" s="436"/>
      <c r="H14" s="320"/>
    </row>
    <row r="15" spans="1:10" ht="21.75" customHeight="1" x14ac:dyDescent="0.15">
      <c r="A15" s="320"/>
      <c r="B15" s="424" t="str">
        <f>PROFORMA_수정!C11</f>
        <v>2, Dastana Street, city of Bishkek, Kyrgyz Republic</v>
      </c>
      <c r="C15" s="425"/>
      <c r="D15" s="426"/>
      <c r="E15" s="437"/>
      <c r="F15" s="435"/>
      <c r="G15" s="436"/>
      <c r="H15" s="320"/>
    </row>
    <row r="16" spans="1:10" ht="15.75" customHeight="1" x14ac:dyDescent="0.15">
      <c r="A16" s="320"/>
      <c r="B16" s="558" t="str">
        <f>PROFORMA_수정!C12</f>
        <v>TEL :  +996(555) 97 71 17</v>
      </c>
      <c r="C16" s="559"/>
      <c r="D16" s="323"/>
      <c r="E16" s="438"/>
      <c r="F16" s="439"/>
      <c r="G16" s="440"/>
      <c r="H16" s="320"/>
    </row>
    <row r="17" spans="1:8" ht="13.5" customHeight="1" x14ac:dyDescent="0.15">
      <c r="A17" s="320"/>
      <c r="B17" s="421" t="s">
        <v>405</v>
      </c>
      <c r="C17" s="421"/>
      <c r="D17" s="421"/>
      <c r="E17" s="421" t="s">
        <v>406</v>
      </c>
      <c r="F17" s="421"/>
      <c r="G17" s="421"/>
      <c r="H17" s="320"/>
    </row>
    <row r="18" spans="1:8" ht="24" customHeight="1" x14ac:dyDescent="0.15">
      <c r="A18" s="320"/>
      <c r="B18" s="445">
        <f>입력기_수정!B20</f>
        <v>0</v>
      </c>
      <c r="C18" s="446"/>
      <c r="D18" s="447"/>
      <c r="E18" s="448"/>
      <c r="F18" s="449"/>
      <c r="G18" s="450"/>
      <c r="H18" s="320"/>
    </row>
    <row r="19" spans="1:8" ht="13.5" customHeight="1" x14ac:dyDescent="0.15">
      <c r="A19" s="320"/>
      <c r="B19" s="342" t="s">
        <v>407</v>
      </c>
      <c r="C19" s="428" t="s">
        <v>408</v>
      </c>
      <c r="D19" s="430"/>
      <c r="E19" s="451"/>
      <c r="F19" s="449"/>
      <c r="G19" s="450"/>
      <c r="H19" s="320"/>
    </row>
    <row r="20" spans="1:8" ht="21" customHeight="1" x14ac:dyDescent="0.15">
      <c r="A20" s="320"/>
      <c r="B20" s="344" t="s">
        <v>410</v>
      </c>
      <c r="C20" s="560" t="str">
        <f>입력기_수정!B19&amp;" PORT"</f>
        <v>INCHEON PORT</v>
      </c>
      <c r="D20" s="561"/>
      <c r="E20" s="451"/>
      <c r="F20" s="449"/>
      <c r="G20" s="450"/>
      <c r="H20" s="320"/>
    </row>
    <row r="21" spans="1:8" ht="13.5" customHeight="1" x14ac:dyDescent="0.15">
      <c r="A21" s="320"/>
      <c r="B21" s="343" t="s">
        <v>412</v>
      </c>
      <c r="C21" s="456"/>
      <c r="D21" s="457"/>
      <c r="E21" s="451"/>
      <c r="F21" s="449"/>
      <c r="G21" s="450"/>
      <c r="H21" s="320"/>
    </row>
    <row r="22" spans="1:8" ht="17.25" customHeight="1" x14ac:dyDescent="0.15">
      <c r="A22" s="320"/>
      <c r="B22" s="455" t="str">
        <f>입력기_수정!B2</f>
        <v>KYRGYZ REPUBLIC</v>
      </c>
      <c r="C22" s="446"/>
      <c r="D22" s="447"/>
      <c r="E22" s="452"/>
      <c r="F22" s="453"/>
      <c r="G22" s="454"/>
      <c r="H22" s="320"/>
    </row>
    <row r="23" spans="1:8" x14ac:dyDescent="0.15">
      <c r="A23" s="320"/>
      <c r="B23" s="320"/>
      <c r="C23" s="320"/>
      <c r="D23" s="320"/>
      <c r="E23" s="310"/>
      <c r="F23" s="320"/>
      <c r="G23" s="320"/>
      <c r="H23" s="320"/>
    </row>
    <row r="24" spans="1:8" ht="28.5" customHeight="1" x14ac:dyDescent="0.15">
      <c r="A24" s="334"/>
      <c r="B24" s="338" t="s">
        <v>413</v>
      </c>
      <c r="C24" s="339" t="s">
        <v>414</v>
      </c>
      <c r="D24" s="339" t="s">
        <v>415</v>
      </c>
      <c r="E24" s="339" t="s">
        <v>416</v>
      </c>
      <c r="F24" s="349" t="s">
        <v>430</v>
      </c>
      <c r="G24" s="340" t="s">
        <v>418</v>
      </c>
      <c r="H24" s="334"/>
    </row>
    <row r="25" spans="1:8" x14ac:dyDescent="0.15">
      <c r="A25" s="319"/>
      <c r="B25" s="551"/>
      <c r="C25" s="552"/>
      <c r="D25" s="552"/>
      <c r="E25" s="552"/>
      <c r="F25" s="567" t="str">
        <f>입력기_수정!B9&amp;입력기_수정!C9&amp;"KGS"</f>
        <v>KGS</v>
      </c>
      <c r="G25" s="553"/>
      <c r="H25" s="319"/>
    </row>
    <row r="26" spans="1:8" ht="19.5" customHeight="1" x14ac:dyDescent="0.15">
      <c r="A26" s="319"/>
      <c r="B26" s="324"/>
      <c r="C26" s="321"/>
      <c r="D26" s="321"/>
      <c r="E26" s="321"/>
      <c r="F26" s="321"/>
      <c r="G26" s="325"/>
      <c r="H26" s="319"/>
    </row>
    <row r="27" spans="1:8" ht="3" customHeight="1" x14ac:dyDescent="0.2">
      <c r="A27" s="320"/>
      <c r="B27" s="326"/>
      <c r="C27" s="329"/>
      <c r="D27" s="327"/>
      <c r="E27" s="327"/>
      <c r="F27" s="327"/>
      <c r="G27" s="328"/>
      <c r="H27" s="320"/>
    </row>
    <row r="28" spans="1:8" s="354" customFormat="1" x14ac:dyDescent="0.15">
      <c r="A28" s="355"/>
      <c r="B28" s="356" t="s">
        <v>382</v>
      </c>
      <c r="C28" s="444" t="s">
        <v>383</v>
      </c>
      <c r="D28" s="444"/>
      <c r="E28" s="356" t="s">
        <v>287</v>
      </c>
      <c r="F28" s="444" t="s">
        <v>431</v>
      </c>
      <c r="G28" s="444"/>
      <c r="H28" s="355"/>
    </row>
    <row r="29" spans="1:8" s="350" customFormat="1" ht="15.75" customHeight="1" x14ac:dyDescent="0.15">
      <c r="A29" s="352"/>
      <c r="B29" s="458" t="s">
        <v>420</v>
      </c>
      <c r="C29" s="460" t="s">
        <v>421</v>
      </c>
      <c r="D29" s="461"/>
      <c r="E29" s="462">
        <v>1</v>
      </c>
      <c r="F29" s="464" t="s">
        <v>443</v>
      </c>
      <c r="G29" s="465"/>
      <c r="H29" s="352"/>
    </row>
    <row r="30" spans="1:8" s="350" customFormat="1" ht="14.25" customHeight="1" x14ac:dyDescent="0.15">
      <c r="A30" s="352"/>
      <c r="B30" s="459"/>
      <c r="C30" s="468" t="s">
        <v>390</v>
      </c>
      <c r="D30" s="469"/>
      <c r="E30" s="463"/>
      <c r="F30" s="466"/>
      <c r="G30" s="467"/>
      <c r="H30" s="352"/>
    </row>
    <row r="31" spans="1:8" s="345" customFormat="1" ht="36.75" customHeight="1" x14ac:dyDescent="0.15">
      <c r="A31" s="352"/>
      <c r="B31" s="357" t="s">
        <v>432</v>
      </c>
      <c r="C31" s="442" t="s">
        <v>433</v>
      </c>
      <c r="D31" s="442"/>
      <c r="E31" s="442"/>
      <c r="F31" s="442"/>
      <c r="G31" s="443"/>
      <c r="H31" s="347"/>
    </row>
    <row r="32" spans="1:8" ht="3" customHeight="1" x14ac:dyDescent="0.15">
      <c r="A32" s="351"/>
      <c r="B32" s="353"/>
      <c r="C32" s="353"/>
      <c r="D32" s="353"/>
      <c r="E32" s="353"/>
      <c r="F32" s="353"/>
      <c r="G32" s="353"/>
      <c r="H32" s="319"/>
    </row>
    <row r="33" spans="1:8" ht="47.25" customHeight="1" x14ac:dyDescent="0.15">
      <c r="A33" s="319"/>
      <c r="B33" s="348"/>
      <c r="C33" s="348"/>
      <c r="D33" s="348"/>
      <c r="E33" s="348"/>
      <c r="F33" s="348"/>
      <c r="G33" s="348"/>
      <c r="H33" s="319"/>
    </row>
    <row r="34" spans="1:8" x14ac:dyDescent="0.15">
      <c r="A34" s="318"/>
      <c r="B34" s="346"/>
      <c r="C34" s="346"/>
      <c r="D34" s="346"/>
      <c r="E34" s="441" t="s">
        <v>426</v>
      </c>
      <c r="F34" s="441"/>
      <c r="G34" s="441"/>
      <c r="H34" s="318"/>
    </row>
    <row r="35" spans="1:8" ht="64.5" customHeight="1" x14ac:dyDescent="0.15">
      <c r="A35" s="317"/>
      <c r="B35" s="317"/>
      <c r="C35" s="317" t="s">
        <v>427</v>
      </c>
      <c r="D35" s="317"/>
      <c r="E35" s="317"/>
      <c r="F35" s="317"/>
      <c r="G35" s="317"/>
      <c r="H35" s="317"/>
    </row>
    <row r="36" spans="1:8" ht="15.75" x14ac:dyDescent="0.25">
      <c r="A36" s="317"/>
      <c r="B36" s="565" t="str">
        <f>B8</f>
        <v>HEAVYCAR SLOGUP LTD.</v>
      </c>
      <c r="D36" s="336"/>
      <c r="E36" s="336"/>
      <c r="F36" s="319"/>
      <c r="G36" s="319"/>
      <c r="H36" s="319"/>
    </row>
    <row r="37" spans="1:8" x14ac:dyDescent="0.15">
      <c r="A37" s="317"/>
      <c r="B37" s="566" t="str">
        <f>B9</f>
        <v>Office. 459-4, 4th Floor, Seogyo-dong, Mapo-gu, Seoul, South Korea</v>
      </c>
      <c r="D37" s="336"/>
      <c r="E37" s="336"/>
      <c r="F37" s="336"/>
      <c r="G37" s="336"/>
      <c r="H37" s="319"/>
    </row>
    <row r="38" spans="1:8" x14ac:dyDescent="0.15">
      <c r="A38" s="317"/>
      <c r="B38" s="337" t="str">
        <f>B11&amp;" "&amp;C11&amp;" "&amp;D11</f>
        <v>TEL)+82-2-1599-0392 FAX)+82-70-8282-8266  CELL) +82-2-10-9649-1774</v>
      </c>
      <c r="D38" s="335"/>
      <c r="E38" s="335"/>
      <c r="F38" s="335"/>
      <c r="G38" s="335"/>
      <c r="H38" s="319"/>
    </row>
    <row r="39" spans="1:8" x14ac:dyDescent="0.15">
      <c r="B39" s="337" t="s">
        <v>396</v>
      </c>
      <c r="D39" s="335"/>
      <c r="E39" s="335"/>
      <c r="F39" s="335"/>
      <c r="G39" s="335"/>
      <c r="H39" s="319"/>
    </row>
    <row r="40" spans="1:8" x14ac:dyDescent="0.15">
      <c r="B40" s="337"/>
      <c r="D40" s="335"/>
      <c r="E40" s="335"/>
      <c r="F40" s="335"/>
      <c r="G40" s="335"/>
      <c r="H40" s="319"/>
    </row>
    <row r="41" spans="1:8" ht="9" customHeight="1" x14ac:dyDescent="0.15">
      <c r="A41" s="314"/>
      <c r="B41" s="314"/>
      <c r="C41" s="314"/>
      <c r="D41" s="315"/>
      <c r="E41" s="314"/>
      <c r="F41" s="314"/>
      <c r="G41" s="314"/>
      <c r="H41" s="314"/>
    </row>
  </sheetData>
  <mergeCells count="31">
    <mergeCell ref="E34:G34"/>
    <mergeCell ref="C31:G31"/>
    <mergeCell ref="C28:D28"/>
    <mergeCell ref="F28:G28"/>
    <mergeCell ref="B18:D18"/>
    <mergeCell ref="E18:G22"/>
    <mergeCell ref="C19:D19"/>
    <mergeCell ref="C20:D20"/>
    <mergeCell ref="C21:D21"/>
    <mergeCell ref="B22:D22"/>
    <mergeCell ref="B29:B30"/>
    <mergeCell ref="C29:D29"/>
    <mergeCell ref="E29:E30"/>
    <mergeCell ref="F29:G30"/>
    <mergeCell ref="C30:D30"/>
    <mergeCell ref="B17:D17"/>
    <mergeCell ref="E17:G17"/>
    <mergeCell ref="G5:H5"/>
    <mergeCell ref="B7:D7"/>
    <mergeCell ref="E7:G7"/>
    <mergeCell ref="B8:D8"/>
    <mergeCell ref="F8:G8"/>
    <mergeCell ref="B9:D10"/>
    <mergeCell ref="E9:G9"/>
    <mergeCell ref="E10:G11"/>
    <mergeCell ref="B13:D13"/>
    <mergeCell ref="E13:G13"/>
    <mergeCell ref="B14:D14"/>
    <mergeCell ref="E14:G16"/>
    <mergeCell ref="B15:D15"/>
    <mergeCell ref="B16:C16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입력기</vt:lpstr>
      <vt:lpstr>입력기_수정</vt:lpstr>
      <vt:lpstr>CBM계산기</vt:lpstr>
      <vt:lpstr>SHIPPING견적계산기</vt:lpstr>
      <vt:lpstr>PROFORMA</vt:lpstr>
      <vt:lpstr>PACKING</vt:lpstr>
      <vt:lpstr>COMMERCIAL</vt:lpstr>
      <vt:lpstr>PROFORMA_수정</vt:lpstr>
      <vt:lpstr>PACKING_수정</vt:lpstr>
      <vt:lpstr>COMMERCIAL_수정</vt:lpstr>
      <vt:lpstr>프로포마설명서</vt:lpstr>
      <vt:lpstr>팩킹설명서</vt:lpstr>
      <vt:lpstr>커머셜설명서</vt:lpstr>
      <vt:lpstr>쉽핑마크</vt:lpstr>
      <vt:lpstr>LC팩스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slogup_public</cp:lastModifiedBy>
  <cp:lastPrinted>2017-03-06T07:34:24Z</cp:lastPrinted>
  <dcterms:created xsi:type="dcterms:W3CDTF">2006-06-09T01:10:27Z</dcterms:created>
  <dcterms:modified xsi:type="dcterms:W3CDTF">2017-03-06T07:34:59Z</dcterms:modified>
</cp:coreProperties>
</file>