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<sst xmlns="http://schemas.openxmlformats.org/spreadsheetml/2006/main" count="33" uniqueCount="25">
  <si>
    <t>damping frequency</t>
  </si>
  <si>
    <t>radial ratio</t>
  </si>
  <si>
    <t>linear ratio</t>
  </si>
  <si>
    <t>length</t>
  </si>
  <si>
    <t>run</t>
  </si>
  <si>
    <t>avg</t>
  </si>
  <si>
    <t>natural frequency</t>
  </si>
  <si>
    <t>radial</t>
  </si>
  <si>
    <t>linear</t>
  </si>
  <si>
    <t>X</t>
  </si>
  <si>
    <t>Z</t>
  </si>
  <si>
    <t xml:space="preserve">Length </t>
  </si>
  <si>
    <t xml:space="preserve"> Tube mass (g)</t>
  </si>
  <si>
    <t>IMU mass (g)</t>
  </si>
  <si>
    <t>IMU/Tube %</t>
  </si>
  <si>
    <t>Theoretical</t>
  </si>
  <si>
    <t>Abaqus</t>
  </si>
  <si>
    <t>Experimental</t>
  </si>
  <si>
    <t>relationsip</t>
  </si>
  <si>
    <t>% To exp.</t>
  </si>
  <si>
    <t>New Abaqus</t>
  </si>
  <si>
    <t>NA</t>
  </si>
  <si>
    <t>12.53*(1-0.19)</t>
  </si>
  <si>
    <t>22.27*(1-0.257)</t>
  </si>
  <si>
    <t>50.2*(1-0.386)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</si>
</sst>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000"/>
    <numFmt numFmtId="166" formatCode="0.00000"/>
  </numFmts>
  <fonts count="5">
    <font>
      <sz val="10.0"/>
      <color rgb="FF000000"/>
      <name val="Arial"/>
    </font>
    <font>
      <sz val="11.0"/>
      <color rgb="FF000000"/>
      <name val="Calibri"/>
    </font>
    <font>
      <color theme="1"/>
      <name val="Arial"/>
    </font>
    <font/>
    <font>
      <color rgb="FF000000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  <fill>
      <patternFill patternType="solid">
        <fgColor rgb="FFD5A6BD"/>
        <bgColor rgb="FFD5A6BD"/>
      </patternFill>
    </fill>
    <fill>
      <patternFill patternType="solid">
        <fgColor rgb="FFB4A7D6"/>
        <bgColor rgb="FFB4A7D6"/>
      </patternFill>
    </fill>
    <fill>
      <patternFill patternType="solid">
        <fgColor rgb="FF9FC5E8"/>
        <bgColor rgb="FF9FC5E8"/>
      </patternFill>
    </fill>
    <fill>
      <patternFill patternType="solid">
        <fgColor rgb="FFA2C4C9"/>
        <bgColor rgb="FFA2C4C9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shrinkToFit="0" vertical="bottom" wrapText="0"/>
    </xf>
    <xf borderId="1" fillId="0" fontId="2" numFmtId="0" xfId="0" applyAlignment="1" applyBorder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4" fillId="2" fontId="1" numFmtId="164" xfId="0" applyAlignment="1" applyBorder="1" applyFill="1" applyFont="1" applyNumberFormat="1">
      <alignment horizontal="center" readingOrder="0" shrinkToFit="0" vertical="bottom" wrapText="0"/>
    </xf>
    <xf borderId="5" fillId="0" fontId="3" numFmtId="0" xfId="0" applyBorder="1" applyFont="1"/>
    <xf borderId="4" fillId="3" fontId="1" numFmtId="164" xfId="0" applyAlignment="1" applyBorder="1" applyFill="1" applyFont="1" applyNumberFormat="1">
      <alignment horizontal="center" readingOrder="0" shrinkToFit="0" vertical="bottom" wrapText="0"/>
    </xf>
    <xf borderId="0" fillId="0" fontId="2" numFmtId="0" xfId="0" applyAlignment="1" applyFont="1">
      <alignment horizontal="center"/>
    </xf>
    <xf borderId="0" fillId="0" fontId="1" numFmtId="164" xfId="0" applyAlignment="1" applyFont="1" applyNumberFormat="1">
      <alignment horizontal="center" readingOrder="0" shrinkToFit="0" vertical="bottom" wrapText="0"/>
    </xf>
    <xf borderId="6" fillId="4" fontId="1" numFmtId="1" xfId="0" applyAlignment="1" applyBorder="1" applyFill="1" applyFont="1" applyNumberFormat="1">
      <alignment horizontal="center" readingOrder="0" shrinkToFit="0" vertical="bottom" wrapText="0"/>
    </xf>
    <xf borderId="7" fillId="5" fontId="1" numFmtId="1" xfId="0" applyAlignment="1" applyBorder="1" applyFill="1" applyFont="1" applyNumberFormat="1">
      <alignment horizontal="center" readingOrder="0" shrinkToFit="0" vertical="bottom" wrapText="0"/>
    </xf>
    <xf borderId="8" fillId="6" fontId="1" numFmtId="1" xfId="0" applyAlignment="1" applyBorder="1" applyFill="1" applyFont="1" applyNumberFormat="1">
      <alignment horizontal="center" readingOrder="0" shrinkToFit="0" vertical="bottom" wrapText="0"/>
    </xf>
    <xf borderId="7" fillId="7" fontId="1" numFmtId="1" xfId="0" applyAlignment="1" applyBorder="1" applyFill="1" applyFont="1" applyNumberFormat="1">
      <alignment horizontal="center" readingOrder="0" shrinkToFit="0" vertical="bottom" wrapText="0"/>
    </xf>
    <xf borderId="9" fillId="4" fontId="1" numFmtId="1" xfId="0" applyAlignment="1" applyBorder="1" applyFont="1" applyNumberFormat="1">
      <alignment horizontal="center" readingOrder="0" shrinkToFit="0" vertical="bottom" wrapText="0"/>
    </xf>
    <xf borderId="10" fillId="5" fontId="1" numFmtId="1" xfId="0" applyAlignment="1" applyBorder="1" applyFont="1" applyNumberFormat="1">
      <alignment horizontal="center" readingOrder="0" shrinkToFit="0" vertical="bottom" wrapText="0"/>
    </xf>
    <xf borderId="0" fillId="6" fontId="1" numFmtId="1" xfId="0" applyAlignment="1" applyFont="1" applyNumberFormat="1">
      <alignment horizontal="center" readingOrder="0" shrinkToFit="0" vertical="bottom" wrapText="0"/>
    </xf>
    <xf borderId="10" fillId="7" fontId="1" numFmtId="1" xfId="0" applyAlignment="1" applyBorder="1" applyFont="1" applyNumberFormat="1">
      <alignment horizontal="center" readingOrder="0" shrinkToFit="0" vertical="bottom" wrapText="0"/>
    </xf>
    <xf borderId="11" fillId="8" fontId="1" numFmtId="1" xfId="0" applyAlignment="1" applyBorder="1" applyFill="1" applyFont="1" applyNumberFormat="1">
      <alignment horizontal="center" readingOrder="0" shrinkToFit="0" vertical="bottom" wrapText="0"/>
    </xf>
    <xf borderId="12" fillId="8" fontId="1" numFmtId="1" xfId="0" applyAlignment="1" applyBorder="1" applyFont="1" applyNumberFormat="1">
      <alignment horizontal="center" readingOrder="0" shrinkToFit="0" vertical="bottom" wrapText="0"/>
    </xf>
    <xf borderId="1" fillId="9" fontId="1" numFmtId="164" xfId="0" applyAlignment="1" applyBorder="1" applyFill="1" applyFont="1" applyNumberFormat="1">
      <alignment horizontal="center" readingOrder="0" shrinkToFit="0" vertical="bottom" wrapText="0"/>
    </xf>
    <xf borderId="2" fillId="10" fontId="1" numFmtId="164" xfId="0" applyAlignment="1" applyBorder="1" applyFill="1" applyFont="1" applyNumberFormat="1">
      <alignment horizontal="center" readingOrder="0" shrinkToFit="0" vertical="bottom" wrapText="0"/>
    </xf>
    <xf borderId="2" fillId="11" fontId="1" numFmtId="164" xfId="0" applyAlignment="1" applyBorder="1" applyFill="1" applyFont="1" applyNumberFormat="1">
      <alignment horizontal="center" readingOrder="0" shrinkToFit="0" vertical="bottom" wrapText="0"/>
    </xf>
    <xf borderId="2" fillId="12" fontId="1" numFmtId="164" xfId="0" applyAlignment="1" applyBorder="1" applyFill="1" applyFont="1" applyNumberFormat="1">
      <alignment horizontal="center" readingOrder="0" shrinkToFit="0" vertical="bottom" wrapText="0"/>
    </xf>
    <xf borderId="11" fillId="9" fontId="1" numFmtId="165" xfId="0" applyAlignment="1" applyBorder="1" applyFont="1" applyNumberFormat="1">
      <alignment horizontal="center" readingOrder="0" shrinkToFit="0" vertical="bottom" wrapText="0"/>
    </xf>
    <xf borderId="4" fillId="10" fontId="1" numFmtId="165" xfId="0" applyAlignment="1" applyBorder="1" applyFont="1" applyNumberFormat="1">
      <alignment horizontal="center" readingOrder="0" shrinkToFit="0" vertical="bottom" wrapText="0"/>
    </xf>
    <xf borderId="4" fillId="11" fontId="1" numFmtId="165" xfId="0" applyAlignment="1" applyBorder="1" applyFont="1" applyNumberFormat="1">
      <alignment horizontal="center" readingOrder="0" shrinkToFit="0" vertical="bottom" wrapText="0"/>
    </xf>
    <xf borderId="5" fillId="12" fontId="1" numFmtId="165" xfId="0" applyAlignment="1" applyBorder="1" applyFont="1" applyNumberFormat="1">
      <alignment horizontal="center" readingOrder="0" shrinkToFit="0" vertical="bottom" wrapText="0"/>
    </xf>
    <xf borderId="9" fillId="8" fontId="1" numFmtId="1" xfId="0" applyAlignment="1" applyBorder="1" applyFont="1" applyNumberFormat="1">
      <alignment horizontal="center" shrinkToFit="0" vertical="bottom" wrapText="0"/>
    </xf>
    <xf borderId="6" fillId="9" fontId="1" numFmtId="164" xfId="0" applyAlignment="1" applyBorder="1" applyFont="1" applyNumberFormat="1">
      <alignment horizontal="center" readingOrder="0" shrinkToFit="0" vertical="bottom" wrapText="0"/>
    </xf>
    <xf borderId="8" fillId="10" fontId="1" numFmtId="164" xfId="0" applyAlignment="1" applyBorder="1" applyFont="1" applyNumberFormat="1">
      <alignment horizontal="center" readingOrder="0" shrinkToFit="0" vertical="bottom" wrapText="0"/>
    </xf>
    <xf borderId="8" fillId="11" fontId="1" numFmtId="164" xfId="0" applyAlignment="1" applyBorder="1" applyFont="1" applyNumberFormat="1">
      <alignment horizontal="center" readingOrder="0" shrinkToFit="0" vertical="bottom" wrapText="0"/>
    </xf>
    <xf borderId="8" fillId="12" fontId="1" numFmtId="164" xfId="0" applyAlignment="1" applyBorder="1" applyFont="1" applyNumberFormat="1">
      <alignment horizontal="center" readingOrder="0" shrinkToFit="0" vertical="bottom" wrapText="0"/>
    </xf>
    <xf borderId="9" fillId="9" fontId="1" numFmtId="165" xfId="0" applyAlignment="1" applyBorder="1" applyFont="1" applyNumberFormat="1">
      <alignment horizontal="center" readingOrder="0" shrinkToFit="0" vertical="bottom" wrapText="0"/>
    </xf>
    <xf borderId="0" fillId="10" fontId="1" numFmtId="165" xfId="0" applyAlignment="1" applyFont="1" applyNumberFormat="1">
      <alignment horizontal="center" readingOrder="0" shrinkToFit="0" vertical="bottom" wrapText="0"/>
    </xf>
    <xf borderId="0" fillId="11" fontId="1" numFmtId="165" xfId="0" applyAlignment="1" applyFont="1" applyNumberFormat="1">
      <alignment horizontal="center" readingOrder="0" shrinkToFit="0" vertical="bottom" wrapText="0"/>
    </xf>
    <xf borderId="10" fillId="12" fontId="1" numFmtId="165" xfId="0" applyAlignment="1" applyBorder="1" applyFont="1" applyNumberFormat="1">
      <alignment horizontal="center" readingOrder="0" shrinkToFit="0" vertical="bottom" wrapText="0"/>
    </xf>
    <xf borderId="6" fillId="8" fontId="1" numFmtId="1" xfId="0" applyAlignment="1" applyBorder="1" applyFont="1" applyNumberFormat="1">
      <alignment horizontal="center" shrinkToFit="0" vertical="bottom" wrapText="0"/>
    </xf>
    <xf borderId="9" fillId="9" fontId="2" numFmtId="165" xfId="0" applyAlignment="1" applyBorder="1" applyFont="1" applyNumberFormat="1">
      <alignment horizontal="center" readingOrder="0"/>
    </xf>
    <xf borderId="9" fillId="13" fontId="1" numFmtId="1" xfId="0" applyAlignment="1" applyBorder="1" applyFill="1" applyFont="1" applyNumberFormat="1">
      <alignment horizontal="center" readingOrder="0" shrinkToFit="0" vertical="bottom" wrapText="0"/>
    </xf>
    <xf borderId="12" fillId="13" fontId="1" numFmtId="1" xfId="0" applyAlignment="1" applyBorder="1" applyFont="1" applyNumberFormat="1">
      <alignment horizontal="center" readingOrder="0" shrinkToFit="0" vertical="bottom" wrapText="0"/>
    </xf>
    <xf borderId="9" fillId="13" fontId="1" numFmtId="1" xfId="0" applyAlignment="1" applyBorder="1" applyFont="1" applyNumberFormat="1">
      <alignment horizontal="center" shrinkToFit="0" vertical="bottom" wrapText="0"/>
    </xf>
    <xf borderId="6" fillId="13" fontId="1" numFmtId="1" xfId="0" applyAlignment="1" applyBorder="1" applyFont="1" applyNumberFormat="1">
      <alignment horizontal="center" shrinkToFit="0" vertical="bottom" wrapText="0"/>
    </xf>
    <xf borderId="9" fillId="2" fontId="1" numFmtId="1" xfId="0" applyAlignment="1" applyBorder="1" applyFont="1" applyNumberFormat="1">
      <alignment horizontal="center" readingOrder="0" shrinkToFit="0" vertical="bottom" wrapText="0"/>
    </xf>
    <xf borderId="12" fillId="2" fontId="1" numFmtId="1" xfId="0" applyAlignment="1" applyBorder="1" applyFont="1" applyNumberFormat="1">
      <alignment horizontal="center" readingOrder="0" shrinkToFit="0" vertical="bottom" wrapText="0"/>
    </xf>
    <xf borderId="9" fillId="2" fontId="1" numFmtId="1" xfId="0" applyAlignment="1" applyBorder="1" applyFont="1" applyNumberFormat="1">
      <alignment horizontal="center" shrinkToFit="0" vertical="bottom" wrapText="0"/>
    </xf>
    <xf borderId="6" fillId="2" fontId="1" numFmtId="1" xfId="0" applyAlignment="1" applyBorder="1" applyFont="1" applyNumberFormat="1">
      <alignment horizontal="center" shrinkToFit="0" vertical="bottom" wrapText="0"/>
    </xf>
    <xf borderId="6" fillId="9" fontId="1" numFmtId="165" xfId="0" applyAlignment="1" applyBorder="1" applyFont="1" applyNumberFormat="1">
      <alignment horizontal="center" readingOrder="0" shrinkToFit="0" vertical="bottom" wrapText="0"/>
    </xf>
    <xf borderId="8" fillId="10" fontId="1" numFmtId="165" xfId="0" applyAlignment="1" applyBorder="1" applyFont="1" applyNumberFormat="1">
      <alignment horizontal="center" readingOrder="0" shrinkToFit="0" vertical="bottom" wrapText="0"/>
    </xf>
    <xf borderId="8" fillId="11" fontId="1" numFmtId="165" xfId="0" applyAlignment="1" applyBorder="1" applyFont="1" applyNumberFormat="1">
      <alignment horizontal="center" readingOrder="0" shrinkToFit="0" vertical="bottom" wrapText="0"/>
    </xf>
    <xf borderId="7" fillId="12" fontId="1" numFmtId="165" xfId="0" applyAlignment="1" applyBorder="1" applyFont="1" applyNumberFormat="1">
      <alignment horizontal="center" readingOrder="0" shrinkToFit="0" vertical="bottom" wrapText="0"/>
    </xf>
    <xf borderId="12" fillId="8" fontId="2" numFmtId="1" xfId="0" applyAlignment="1" applyBorder="1" applyFont="1" applyNumberFormat="1">
      <alignment horizontal="center" readingOrder="0"/>
    </xf>
    <xf borderId="12" fillId="8" fontId="2" numFmtId="164" xfId="0" applyAlignment="1" applyBorder="1" applyFont="1" applyNumberFormat="1">
      <alignment horizontal="center" readingOrder="0"/>
    </xf>
    <xf borderId="2" fillId="9" fontId="2" numFmtId="164" xfId="0" applyAlignment="1" applyBorder="1" applyFont="1" applyNumberFormat="1">
      <alignment horizontal="center"/>
    </xf>
    <xf borderId="2" fillId="10" fontId="2" numFmtId="164" xfId="0" applyAlignment="1" applyBorder="1" applyFont="1" applyNumberFormat="1">
      <alignment horizontal="center"/>
    </xf>
    <xf borderId="2" fillId="11" fontId="2" numFmtId="164" xfId="0" applyAlignment="1" applyBorder="1" applyFont="1" applyNumberFormat="1">
      <alignment horizontal="center"/>
    </xf>
    <xf borderId="2" fillId="12" fontId="2" numFmtId="164" xfId="0" applyAlignment="1" applyBorder="1" applyFont="1" applyNumberFormat="1">
      <alignment horizontal="center"/>
    </xf>
    <xf borderId="6" fillId="9" fontId="2" numFmtId="165" xfId="0" applyAlignment="1" applyBorder="1" applyFont="1" applyNumberFormat="1">
      <alignment horizontal="center"/>
    </xf>
    <xf borderId="8" fillId="10" fontId="2" numFmtId="165" xfId="0" applyAlignment="1" applyBorder="1" applyFont="1" applyNumberFormat="1">
      <alignment horizontal="center"/>
    </xf>
    <xf borderId="8" fillId="11" fontId="2" numFmtId="165" xfId="0" applyAlignment="1" applyBorder="1" applyFont="1" applyNumberFormat="1">
      <alignment horizontal="center"/>
    </xf>
    <xf borderId="7" fillId="12" fontId="2" numFmtId="165" xfId="0" applyAlignment="1" applyBorder="1" applyFont="1" applyNumberFormat="1">
      <alignment horizontal="center"/>
    </xf>
    <xf borderId="12" fillId="13" fontId="2" numFmtId="1" xfId="0" applyAlignment="1" applyBorder="1" applyFont="1" applyNumberFormat="1">
      <alignment horizontal="center" readingOrder="0"/>
    </xf>
    <xf borderId="12" fillId="13" fontId="2" numFmtId="164" xfId="0" applyAlignment="1" applyBorder="1" applyFont="1" applyNumberFormat="1">
      <alignment horizontal="center" readingOrder="0"/>
    </xf>
    <xf borderId="11" fillId="9" fontId="2" numFmtId="165" xfId="0" applyAlignment="1" applyBorder="1" applyFont="1" applyNumberFormat="1">
      <alignment horizontal="center"/>
    </xf>
    <xf borderId="4" fillId="10" fontId="2" numFmtId="165" xfId="0" applyAlignment="1" applyBorder="1" applyFont="1" applyNumberFormat="1">
      <alignment horizontal="center"/>
    </xf>
    <xf borderId="4" fillId="11" fontId="2" numFmtId="165" xfId="0" applyAlignment="1" applyBorder="1" applyFont="1" applyNumberFormat="1">
      <alignment horizontal="center"/>
    </xf>
    <xf borderId="5" fillId="12" fontId="2" numFmtId="165" xfId="0" applyAlignment="1" applyBorder="1" applyFont="1" applyNumberFormat="1">
      <alignment horizontal="center"/>
    </xf>
    <xf borderId="12" fillId="2" fontId="2" numFmtId="1" xfId="0" applyAlignment="1" applyBorder="1" applyFont="1" applyNumberFormat="1">
      <alignment horizontal="center" readingOrder="0"/>
    </xf>
    <xf borderId="12" fillId="2" fontId="2" numFmtId="164" xfId="0" applyAlignment="1" applyBorder="1" applyFont="1" applyNumberFormat="1">
      <alignment horizontal="center" readingOrder="0"/>
    </xf>
    <xf borderId="1" fillId="9" fontId="2" numFmtId="165" xfId="0" applyAlignment="1" applyBorder="1" applyFont="1" applyNumberFormat="1">
      <alignment horizontal="center"/>
    </xf>
    <xf borderId="2" fillId="10" fontId="2" numFmtId="165" xfId="0" applyAlignment="1" applyBorder="1" applyFont="1" applyNumberFormat="1">
      <alignment horizontal="center"/>
    </xf>
    <xf borderId="2" fillId="11" fontId="2" numFmtId="165" xfId="0" applyAlignment="1" applyBorder="1" applyFont="1" applyNumberFormat="1">
      <alignment horizontal="center"/>
    </xf>
    <xf borderId="3" fillId="12" fontId="2" numFmtId="165" xfId="0" applyAlignment="1" applyBorder="1" applyFont="1" applyNumberFormat="1">
      <alignment horizontal="center"/>
    </xf>
    <xf borderId="0" fillId="0" fontId="2" numFmtId="164" xfId="0" applyAlignment="1" applyFont="1" applyNumberFormat="1">
      <alignment horizontal="center"/>
    </xf>
    <xf borderId="11" fillId="0" fontId="1" numFmtId="164" xfId="0" applyAlignment="1" applyBorder="1" applyFont="1" applyNumberFormat="1">
      <alignment horizontal="center" readingOrder="0" shrinkToFit="0" vertical="bottom" wrapText="0"/>
    </xf>
    <xf borderId="4" fillId="0" fontId="1" numFmtId="164" xfId="0" applyAlignment="1" applyBorder="1" applyFont="1" applyNumberFormat="1">
      <alignment horizontal="center" readingOrder="0" shrinkToFit="0" vertical="bottom" wrapText="0"/>
    </xf>
    <xf borderId="6" fillId="0" fontId="1" numFmtId="1" xfId="0" applyAlignment="1" applyBorder="1" applyFont="1" applyNumberFormat="1">
      <alignment horizontal="center" readingOrder="0" shrinkToFit="0" vertical="bottom" wrapText="0"/>
    </xf>
    <xf borderId="7" fillId="0" fontId="1" numFmtId="1" xfId="0" applyAlignment="1" applyBorder="1" applyFont="1" applyNumberFormat="1">
      <alignment horizontal="center" readingOrder="0" shrinkToFit="0" vertical="bottom" wrapText="0"/>
    </xf>
    <xf borderId="8" fillId="0" fontId="1" numFmtId="1" xfId="0" applyAlignment="1" applyBorder="1" applyFont="1" applyNumberFormat="1">
      <alignment horizontal="center" readingOrder="0" shrinkToFit="0" vertical="bottom" wrapText="0"/>
    </xf>
    <xf borderId="12" fillId="0" fontId="2" numFmtId="1" xfId="0" applyAlignment="1" applyBorder="1" applyFont="1" applyNumberFormat="1">
      <alignment horizontal="center" readingOrder="0"/>
    </xf>
    <xf borderId="11" fillId="0" fontId="2" numFmtId="2" xfId="0" applyAlignment="1" applyBorder="1" applyFont="1" applyNumberFormat="1">
      <alignment horizontal="center"/>
    </xf>
    <xf borderId="4" fillId="0" fontId="2" numFmtId="2" xfId="0" applyAlignment="1" applyBorder="1" applyFont="1" applyNumberFormat="1">
      <alignment horizontal="center"/>
    </xf>
    <xf borderId="5" fillId="0" fontId="2" numFmtId="2" xfId="0" applyAlignment="1" applyBorder="1" applyFont="1" applyNumberFormat="1">
      <alignment horizontal="center"/>
    </xf>
    <xf borderId="9" fillId="0" fontId="2" numFmtId="2" xfId="0" applyAlignment="1" applyBorder="1" applyFont="1" applyNumberFormat="1">
      <alignment horizontal="center"/>
    </xf>
    <xf borderId="0" fillId="0" fontId="2" numFmtId="2" xfId="0" applyAlignment="1" applyFont="1" applyNumberFormat="1">
      <alignment horizontal="center"/>
    </xf>
    <xf borderId="10" fillId="0" fontId="2" numFmtId="2" xfId="0" applyAlignment="1" applyBorder="1" applyFont="1" applyNumberFormat="1">
      <alignment horizontal="center"/>
    </xf>
    <xf borderId="6" fillId="0" fontId="2" numFmtId="2" xfId="0" applyAlignment="1" applyBorder="1" applyFont="1" applyNumberFormat="1">
      <alignment horizontal="center"/>
    </xf>
    <xf borderId="8" fillId="0" fontId="2" numFmtId="2" xfId="0" applyAlignment="1" applyBorder="1" applyFont="1" applyNumberFormat="1">
      <alignment horizontal="center"/>
    </xf>
    <xf borderId="7" fillId="0" fontId="2" numFmtId="2" xfId="0" applyAlignment="1" applyBorder="1" applyFont="1" applyNumberFormat="1">
      <alignment horizontal="center"/>
    </xf>
    <xf borderId="0" fillId="0" fontId="2" numFmtId="0" xfId="0" applyAlignment="1" applyFont="1">
      <alignment horizontal="center" readingOrder="0"/>
    </xf>
    <xf borderId="0" fillId="14" fontId="4" numFmtId="0" xfId="0" applyAlignment="1" applyFill="1" applyFont="1">
      <alignment horizontal="center" readingOrder="0"/>
    </xf>
    <xf borderId="0" fillId="0" fontId="2" numFmtId="10" xfId="0" applyAlignment="1" applyFont="1" applyNumberFormat="1">
      <alignment horizontal="center" readingOrder="0"/>
    </xf>
    <xf borderId="0" fillId="0" fontId="2" numFmtId="166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2" t="s">
        <v>0</v>
      </c>
      <c r="D1" s="3"/>
      <c r="E1" s="3"/>
      <c r="F1" s="4"/>
      <c r="G1" s="5" t="s">
        <v>1</v>
      </c>
      <c r="H1" s="6"/>
      <c r="I1" s="7" t="s">
        <v>2</v>
      </c>
      <c r="J1" s="6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9" t="s">
        <v>3</v>
      </c>
      <c r="B2" s="9" t="s">
        <v>4</v>
      </c>
      <c r="C2" s="10">
        <v>2.0</v>
      </c>
      <c r="D2" s="11">
        <v>4.0</v>
      </c>
      <c r="E2" s="12">
        <v>5.0</v>
      </c>
      <c r="F2" s="13">
        <v>7.0</v>
      </c>
      <c r="G2" s="14">
        <v>2.0</v>
      </c>
      <c r="H2" s="15">
        <v>4.0</v>
      </c>
      <c r="I2" s="16">
        <v>5.0</v>
      </c>
      <c r="J2" s="17">
        <v>7.0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18">
        <v>935.0</v>
      </c>
      <c r="B3" s="19">
        <v>1.0</v>
      </c>
      <c r="C3" s="20">
        <v>9.472</v>
      </c>
      <c r="D3" s="21">
        <v>9.472</v>
      </c>
      <c r="E3" s="22">
        <v>9.472</v>
      </c>
      <c r="F3" s="23">
        <v>9.472</v>
      </c>
      <c r="G3" s="24">
        <v>0.02</v>
      </c>
      <c r="H3" s="25">
        <v>0.0324</v>
      </c>
      <c r="I3" s="26">
        <v>0.0288</v>
      </c>
      <c r="J3" s="27">
        <v>0.0106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28"/>
      <c r="B4" s="19">
        <v>2.0</v>
      </c>
      <c r="C4" s="29">
        <v>9.69399999999999</v>
      </c>
      <c r="D4" s="30">
        <v>9.69399999999999</v>
      </c>
      <c r="E4" s="31">
        <v>9.69399999999999</v>
      </c>
      <c r="F4" s="32">
        <v>9.69399999999999</v>
      </c>
      <c r="G4" s="33">
        <v>0.0241</v>
      </c>
      <c r="H4" s="34">
        <v>0.0235</v>
      </c>
      <c r="I4" s="35">
        <v>0.0272</v>
      </c>
      <c r="J4" s="36">
        <v>0.0263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37"/>
      <c r="B5" s="19">
        <v>3.0</v>
      </c>
      <c r="C5" s="29">
        <v>9.472</v>
      </c>
      <c r="D5" s="30">
        <v>9.69399999999999</v>
      </c>
      <c r="E5" s="31">
        <v>9.69399999999999</v>
      </c>
      <c r="F5" s="32">
        <v>9.69399999999999</v>
      </c>
      <c r="G5" s="38">
        <v>0.0221</v>
      </c>
      <c r="H5" s="34">
        <v>0.022</v>
      </c>
      <c r="I5" s="35">
        <v>0.0269</v>
      </c>
      <c r="J5" s="36">
        <v>0.004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39">
        <v>701.0</v>
      </c>
      <c r="B6" s="40">
        <v>1.0</v>
      </c>
      <c r="C6" s="29">
        <v>14.356</v>
      </c>
      <c r="D6" s="30">
        <v>14.356</v>
      </c>
      <c r="E6" s="31">
        <v>14.356</v>
      </c>
      <c r="F6" s="32">
        <v>14.356</v>
      </c>
      <c r="G6" s="24">
        <v>0.0451</v>
      </c>
      <c r="H6" s="25">
        <v>0.0228</v>
      </c>
      <c r="I6" s="26">
        <v>0.0574</v>
      </c>
      <c r="J6" s="27">
        <v>0.0706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41"/>
      <c r="B7" s="40">
        <v>2.0</v>
      </c>
      <c r="C7" s="29">
        <v>14.7259999999999</v>
      </c>
      <c r="D7" s="30">
        <v>14.0599999999999</v>
      </c>
      <c r="E7" s="31">
        <v>14.0599999999999</v>
      </c>
      <c r="F7" s="32">
        <v>14.0599999999999</v>
      </c>
      <c r="G7" s="33">
        <v>0.0399</v>
      </c>
      <c r="H7" s="34">
        <v>0.0396</v>
      </c>
      <c r="I7" s="35">
        <v>0.051</v>
      </c>
      <c r="J7" s="36">
        <v>0.0501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42"/>
      <c r="B8" s="40">
        <v>3.0</v>
      </c>
      <c r="C8" s="29">
        <v>14.578</v>
      </c>
      <c r="D8" s="30">
        <v>14.578</v>
      </c>
      <c r="E8" s="31">
        <v>14.282</v>
      </c>
      <c r="F8" s="32">
        <v>14.578</v>
      </c>
      <c r="G8" s="33">
        <v>0.0465</v>
      </c>
      <c r="H8" s="34">
        <v>0.0347</v>
      </c>
      <c r="I8" s="35">
        <v>0.0384</v>
      </c>
      <c r="J8" s="36">
        <v>0.0297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43">
        <v>467.0</v>
      </c>
      <c r="B9" s="44">
        <v>1.0</v>
      </c>
      <c r="C9" s="29">
        <v>30.932</v>
      </c>
      <c r="D9" s="30">
        <v>26.418</v>
      </c>
      <c r="E9" s="31">
        <v>26.418</v>
      </c>
      <c r="F9" s="32">
        <v>30.932</v>
      </c>
      <c r="G9" s="24">
        <v>0.0248</v>
      </c>
      <c r="H9" s="25">
        <v>0.0653</v>
      </c>
      <c r="I9" s="26">
        <v>0.0378</v>
      </c>
      <c r="J9" s="27">
        <v>0.0681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45"/>
      <c r="B10" s="44">
        <v>2.0</v>
      </c>
      <c r="C10" s="29">
        <v>30.488</v>
      </c>
      <c r="D10" s="30">
        <v>28.194</v>
      </c>
      <c r="E10" s="31">
        <v>28.194</v>
      </c>
      <c r="F10" s="32">
        <v>30.488</v>
      </c>
      <c r="G10" s="33">
        <v>0.0652</v>
      </c>
      <c r="H10" s="34">
        <v>0.1234</v>
      </c>
      <c r="I10" s="35">
        <v>0.0367</v>
      </c>
      <c r="J10" s="36">
        <v>0.0459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46"/>
      <c r="B11" s="44">
        <v>3.0</v>
      </c>
      <c r="C11" s="29">
        <v>29.008</v>
      </c>
      <c r="D11" s="30">
        <v>28.194</v>
      </c>
      <c r="E11" s="31">
        <v>26.6399999999999</v>
      </c>
      <c r="F11" s="32">
        <v>29.008</v>
      </c>
      <c r="G11" s="47">
        <v>0.0019</v>
      </c>
      <c r="H11" s="48">
        <v>0.0505</v>
      </c>
      <c r="I11" s="49">
        <v>0.0625</v>
      </c>
      <c r="J11" s="50">
        <v>0.0519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51">
        <v>935.0</v>
      </c>
      <c r="B12" s="52" t="s">
        <v>5</v>
      </c>
      <c r="C12" s="53">
        <f t="shared" ref="C12:J12" si="1">AVERAGEA(C3:C5)</f>
        <v>9.546</v>
      </c>
      <c r="D12" s="54">
        <f t="shared" si="1"/>
        <v>9.62</v>
      </c>
      <c r="E12" s="55">
        <f t="shared" si="1"/>
        <v>9.62</v>
      </c>
      <c r="F12" s="56">
        <f t="shared" si="1"/>
        <v>9.62</v>
      </c>
      <c r="G12" s="57">
        <f t="shared" si="1"/>
        <v>0.02206666667</v>
      </c>
      <c r="H12" s="58">
        <f t="shared" si="1"/>
        <v>0.02596666667</v>
      </c>
      <c r="I12" s="59">
        <f t="shared" si="1"/>
        <v>0.02763333333</v>
      </c>
      <c r="J12" s="60">
        <f t="shared" si="1"/>
        <v>0.01363333333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61">
        <v>701.0</v>
      </c>
      <c r="B13" s="62" t="s">
        <v>5</v>
      </c>
      <c r="C13" s="53">
        <f t="shared" ref="C13:J13" si="2">AVERAGE(C6:C8)</f>
        <v>14.55333333</v>
      </c>
      <c r="D13" s="54">
        <f t="shared" si="2"/>
        <v>14.33133333</v>
      </c>
      <c r="E13" s="55">
        <f t="shared" si="2"/>
        <v>14.23266667</v>
      </c>
      <c r="F13" s="56">
        <f t="shared" si="2"/>
        <v>14.33133333</v>
      </c>
      <c r="G13" s="63">
        <f t="shared" si="2"/>
        <v>0.04383333333</v>
      </c>
      <c r="H13" s="64">
        <f t="shared" si="2"/>
        <v>0.03236666667</v>
      </c>
      <c r="I13" s="65">
        <f t="shared" si="2"/>
        <v>0.04893333333</v>
      </c>
      <c r="J13" s="66">
        <f t="shared" si="2"/>
        <v>0.05013333333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67">
        <v>467.0</v>
      </c>
      <c r="B14" s="68" t="s">
        <v>5</v>
      </c>
      <c r="C14" s="53">
        <f t="shared" ref="C14:J14" si="3">AVERAGE(C9:C11)</f>
        <v>30.14266667</v>
      </c>
      <c r="D14" s="54">
        <f t="shared" si="3"/>
        <v>27.602</v>
      </c>
      <c r="E14" s="55">
        <f t="shared" si="3"/>
        <v>27.084</v>
      </c>
      <c r="F14" s="56">
        <f t="shared" si="3"/>
        <v>30.14266667</v>
      </c>
      <c r="G14" s="69">
        <f t="shared" si="3"/>
        <v>0.03063333333</v>
      </c>
      <c r="H14" s="70">
        <f t="shared" si="3"/>
        <v>0.07973333333</v>
      </c>
      <c r="I14" s="71">
        <f t="shared" si="3"/>
        <v>0.04566666667</v>
      </c>
      <c r="J14" s="72">
        <f t="shared" si="3"/>
        <v>0.0553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8"/>
      <c r="B15" s="8"/>
      <c r="C15" s="8"/>
      <c r="D15" s="8"/>
      <c r="E15" s="8"/>
      <c r="F15" s="8"/>
      <c r="G15" s="73"/>
      <c r="H15" s="73"/>
      <c r="I15" s="73"/>
      <c r="J15" s="73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8"/>
      <c r="B16" s="73"/>
      <c r="C16" s="2" t="s">
        <v>6</v>
      </c>
      <c r="D16" s="3"/>
      <c r="E16" s="3"/>
      <c r="F16" s="4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8"/>
      <c r="B17" s="8"/>
      <c r="C17" s="74" t="s">
        <v>7</v>
      </c>
      <c r="D17" s="6"/>
      <c r="E17" s="75" t="s">
        <v>8</v>
      </c>
      <c r="F17" s="6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8"/>
      <c r="B18" s="8"/>
      <c r="C18" s="76" t="s">
        <v>9</v>
      </c>
      <c r="D18" s="77" t="s">
        <v>10</v>
      </c>
      <c r="E18" s="78" t="s">
        <v>9</v>
      </c>
      <c r="F18" s="77" t="s">
        <v>10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8"/>
      <c r="B19" s="79">
        <v>935.0</v>
      </c>
      <c r="C19" s="80">
        <f t="shared" ref="C19:F19" si="4">C12/(sqrt(1-(G12^2)))</f>
        <v>9.548325003</v>
      </c>
      <c r="D19" s="81">
        <f t="shared" si="4"/>
        <v>9.623244869</v>
      </c>
      <c r="E19" s="81">
        <f t="shared" si="4"/>
        <v>9.623675026</v>
      </c>
      <c r="F19" s="82">
        <f t="shared" si="4"/>
        <v>9.620894149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8"/>
      <c r="B20" s="79">
        <v>701.0</v>
      </c>
      <c r="C20" s="83">
        <f t="shared" ref="C20:F20" si="5">C13/(sqrt(1-(G13^2)))</f>
        <v>14.56733462</v>
      </c>
      <c r="D20" s="84">
        <f t="shared" si="5"/>
        <v>14.338846</v>
      </c>
      <c r="E20" s="84">
        <f t="shared" si="5"/>
        <v>14.24973718</v>
      </c>
      <c r="F20" s="85">
        <f t="shared" si="5"/>
        <v>14.34937719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8"/>
      <c r="B21" s="79">
        <v>467.0</v>
      </c>
      <c r="C21" s="86">
        <f t="shared" ref="C21:F21" si="6">C14/(sqrt(1-(G14^2)))</f>
        <v>30.15681958</v>
      </c>
      <c r="D21" s="87">
        <f t="shared" si="6"/>
        <v>27.69015911</v>
      </c>
      <c r="E21" s="87">
        <f t="shared" si="6"/>
        <v>27.11228534</v>
      </c>
      <c r="F21" s="88">
        <f t="shared" si="6"/>
        <v>30.18886214</v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89" t="s">
        <v>11</v>
      </c>
      <c r="B25" s="89" t="s">
        <v>12</v>
      </c>
      <c r="C25" s="89" t="s">
        <v>13</v>
      </c>
      <c r="D25" s="89" t="s">
        <v>14</v>
      </c>
      <c r="E25" s="90" t="s">
        <v>15</v>
      </c>
      <c r="F25" s="90" t="s">
        <v>16</v>
      </c>
      <c r="G25" s="90" t="s">
        <v>17</v>
      </c>
      <c r="H25" s="89" t="s">
        <v>18</v>
      </c>
      <c r="I25" s="90" t="s">
        <v>19</v>
      </c>
      <c r="J25" s="8"/>
      <c r="K25" s="89" t="s">
        <v>20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89">
        <v>1000.0</v>
      </c>
      <c r="B26" s="89">
        <v>17.4</v>
      </c>
      <c r="C26" s="89">
        <v>3.13</v>
      </c>
      <c r="D26" s="91">
        <f t="shared" ref="D26:D29" si="7">C26/B26</f>
        <v>0.1798850575</v>
      </c>
      <c r="E26" s="89" t="s">
        <v>21</v>
      </c>
      <c r="F26" s="89" t="s">
        <v>21</v>
      </c>
      <c r="G26" s="89" t="s">
        <v>21</v>
      </c>
      <c r="H26" s="89" t="s">
        <v>21</v>
      </c>
      <c r="I26" s="89" t="s">
        <v>21</v>
      </c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89">
        <v>935.0</v>
      </c>
      <c r="B27" s="89">
        <v>16.3</v>
      </c>
      <c r="C27" s="89">
        <v>3.13</v>
      </c>
      <c r="D27" s="91">
        <f t="shared" si="7"/>
        <v>0.1920245399</v>
      </c>
      <c r="E27" s="89">
        <v>16.5</v>
      </c>
      <c r="F27" s="89">
        <v>17.1</v>
      </c>
      <c r="G27" s="89">
        <v>9.62</v>
      </c>
      <c r="H27" s="89" t="s">
        <v>22</v>
      </c>
      <c r="I27" s="89">
        <v>10.27</v>
      </c>
      <c r="J27" s="8">
        <f t="shared" ref="J27:J29" si="8">(F27-G27)/F27</f>
        <v>0.4374269006</v>
      </c>
      <c r="K27" s="8"/>
      <c r="L27" s="8">
        <f t="shared" ref="L27:L29" si="9">(F27-E27)/F27</f>
        <v>0.0350877193</v>
      </c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89">
        <v>701.0</v>
      </c>
      <c r="B28" s="89">
        <v>12.2</v>
      </c>
      <c r="C28" s="89">
        <v>3.13</v>
      </c>
      <c r="D28" s="91">
        <f t="shared" si="7"/>
        <v>0.256557377</v>
      </c>
      <c r="E28" s="89">
        <v>29.4</v>
      </c>
      <c r="F28" s="89">
        <v>30.5</v>
      </c>
      <c r="G28" s="89">
        <v>14.34</v>
      </c>
      <c r="H28" s="89" t="s">
        <v>23</v>
      </c>
      <c r="I28" s="89">
        <v>16.54</v>
      </c>
      <c r="J28" s="8">
        <f t="shared" si="8"/>
        <v>0.5298360656</v>
      </c>
      <c r="K28" s="8"/>
      <c r="L28" s="8">
        <f t="shared" si="9"/>
        <v>0.03606557377</v>
      </c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89">
        <v>467.0</v>
      </c>
      <c r="B29" s="89">
        <v>8.1</v>
      </c>
      <c r="C29" s="89">
        <v>3.13</v>
      </c>
      <c r="D29" s="91">
        <f t="shared" si="7"/>
        <v>0.3864197531</v>
      </c>
      <c r="E29" s="89">
        <v>66.3</v>
      </c>
      <c r="F29" s="89">
        <v>68.6</v>
      </c>
      <c r="G29" s="89">
        <v>28.8</v>
      </c>
      <c r="H29" s="89" t="s">
        <v>24</v>
      </c>
      <c r="I29" s="89">
        <v>30.82</v>
      </c>
      <c r="J29" s="8">
        <f t="shared" si="8"/>
        <v>0.5801749271</v>
      </c>
      <c r="K29" s="8"/>
      <c r="L29" s="8">
        <f t="shared" si="9"/>
        <v>0.03352769679</v>
      </c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8"/>
      <c r="B31" s="92">
        <f t="shared" ref="B31:B34" si="10">B26/A26</f>
        <v>0.0174</v>
      </c>
      <c r="C31" s="8"/>
      <c r="D31" s="8"/>
      <c r="E31" s="8">
        <f>(B26+C26)/A26</f>
        <v>0.02053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8"/>
      <c r="B32" s="92">
        <f t="shared" si="10"/>
        <v>0.01743315508</v>
      </c>
      <c r="C32" s="89">
        <f t="shared" ref="C32:C34" si="11">A27*0.0174</f>
        <v>16.269</v>
      </c>
      <c r="D32" s="8"/>
      <c r="E32" s="8">
        <f t="shared" ref="E32:E34" si="12">A27*0.02053</f>
        <v>19.19555</v>
      </c>
      <c r="F32" s="8"/>
      <c r="G32" s="8">
        <f t="shared" ref="G32:G34" si="13">(E32-C32)/E32</f>
        <v>0.1524598149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8"/>
      <c r="B33" s="92">
        <f t="shared" si="10"/>
        <v>0.01740370899</v>
      </c>
      <c r="C33" s="89">
        <f t="shared" si="11"/>
        <v>12.1974</v>
      </c>
      <c r="D33" s="8"/>
      <c r="E33" s="8">
        <f t="shared" si="12"/>
        <v>14.39153</v>
      </c>
      <c r="F33" s="8"/>
      <c r="G33" s="8">
        <f t="shared" si="13"/>
        <v>0.1524598149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8"/>
      <c r="B34" s="92">
        <f t="shared" si="10"/>
        <v>0.01734475375</v>
      </c>
      <c r="C34" s="89">
        <f t="shared" si="11"/>
        <v>8.1258</v>
      </c>
      <c r="D34" s="8"/>
      <c r="E34" s="8">
        <f t="shared" si="12"/>
        <v>9.58751</v>
      </c>
      <c r="F34" s="8"/>
      <c r="G34" s="8">
        <f t="shared" si="13"/>
        <v>0.1524598149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6">
    <mergeCell ref="C1:F1"/>
    <mergeCell ref="G1:H1"/>
    <mergeCell ref="I1:J1"/>
    <mergeCell ref="C16:F16"/>
    <mergeCell ref="C17:D17"/>
    <mergeCell ref="E17:F17"/>
  </mergeCells>
  <drawing r:id="rId1"/>
</worksheet>
</file>