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8 Linear Optimization/"/>
    </mc:Choice>
  </mc:AlternateContent>
  <xr:revisionPtr revIDLastSave="0" documentId="13_ncr:1_{D624E178-9D8E-A245-825F-1A8AB08004C4}" xr6:coauthVersionLast="45" xr6:coauthVersionMax="45" xr10:uidLastSave="{00000000-0000-0000-0000-000000000000}"/>
  <bookViews>
    <workbookView xWindow="40" yWindow="500" windowWidth="16900" windowHeight="13820" tabRatio="500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Sheet1!$B$26:$D$33</definedName>
    <definedName name="solver_adj" localSheetId="1" hidden="1">Sheet2!$B$26:$D$33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Sheet1!$B$39</definedName>
    <definedName name="solver_lhs1" localSheetId="1" hidden="1">Sheet2!$B$39</definedName>
    <definedName name="solver_lhs2" localSheetId="0" hidden="1">Sheet1!$B$40</definedName>
    <definedName name="solver_lhs2" localSheetId="1" hidden="1">Sheet2!$B$40</definedName>
    <definedName name="solver_lhs3" localSheetId="0" hidden="1">Sheet1!$D$34</definedName>
    <definedName name="solver_lhs3" localSheetId="1" hidden="1">Sheet2!$D$34</definedName>
    <definedName name="solver_lhs4" localSheetId="0" hidden="1">Sheet1!$E$26:$E$33</definedName>
    <definedName name="solver_lhs4" localSheetId="1" hidden="1">Sheet2!$E$26:$E$33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opt" localSheetId="0" hidden="1">Sheet1!$A$37</definedName>
    <definedName name="solver_opt" localSheetId="1" hidden="1">Sheet2!$A$37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hs1" localSheetId="0" hidden="1">20</definedName>
    <definedName name="solver_rhs1" localSheetId="1" hidden="1">20</definedName>
    <definedName name="solver_rhs2" localSheetId="0" hidden="1">90</definedName>
    <definedName name="solver_rhs2" localSheetId="1" hidden="1">90</definedName>
    <definedName name="solver_rhs3" localSheetId="0" hidden="1">600</definedName>
    <definedName name="solver_rhs3" localSheetId="1" hidden="1">600</definedName>
    <definedName name="solver_rhs4" localSheetId="0" hidden="1">Sheet1!$B$6:$B$13</definedName>
    <definedName name="solver_rhs4" localSheetId="1" hidden="1">Sheet2!$B$6:$B$13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40" i="2"/>
  <c r="E39" i="2"/>
  <c r="B40" i="2"/>
  <c r="B39" i="2"/>
  <c r="A37" i="2"/>
  <c r="D34" i="2"/>
  <c r="C34" i="2"/>
  <c r="B34" i="2"/>
  <c r="E33" i="2"/>
  <c r="E32" i="2"/>
  <c r="E31" i="2"/>
  <c r="E30" i="2"/>
  <c r="E29" i="2"/>
  <c r="E28" i="2"/>
  <c r="E27" i="2"/>
  <c r="E26" i="2"/>
  <c r="B40" i="1"/>
  <c r="B39" i="1"/>
  <c r="D34" i="1"/>
  <c r="C34" i="1"/>
  <c r="B34" i="1"/>
  <c r="E27" i="1"/>
  <c r="E28" i="1"/>
  <c r="E29" i="1"/>
  <c r="E30" i="1"/>
  <c r="E31" i="1"/>
  <c r="E32" i="1"/>
  <c r="E33" i="1"/>
  <c r="E26" i="1"/>
  <c r="A37" i="1"/>
  <c r="E34" i="2" l="1"/>
  <c r="E34" i="1"/>
</calcChain>
</file>

<file path=xl/sharedStrings.xml><?xml version="1.0" encoding="utf-8"?>
<sst xmlns="http://schemas.openxmlformats.org/spreadsheetml/2006/main" count="88" uniqueCount="32">
  <si>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</si>
  <si>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</si>
  <si>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</si>
  <si>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</si>
  <si>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</si>
  <si>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</si>
  <si>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</si>
  <si>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</si>
  <si>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</si>
  <si>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</si>
  <si>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</si>
  <si>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</si>
  <si>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</si>
  <si>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</si>
  <si>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</si>
  <si>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</si>
  <si>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</si>
  <si>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</si>
  <si>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</si>
  <si>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</si>
  <si>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</si>
  <si>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</si>
  <si>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</si>
  <si>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</si>
  <si>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</si>
  <si>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</si>
  <si>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TOTAL PRODUCE TYPE</t>
  </si>
  <si>
    <t>TOTAL</t>
  </si>
  <si>
    <t># of Restaurants</t>
  </si>
  <si>
    <t># of CSA</t>
  </si>
  <si>
    <t>10 additional cases</t>
  </si>
  <si>
    <t>Additional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</si>
</sst>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right" vertical="center" wrapText="1"/>
    </xf>
    <xf numFmtId="8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8" fontId="1" fillId="0" borderId="7" xfId="0" applyNumberFormat="1" applyFont="1" applyBorder="1" applyAlignment="1">
      <alignment horizontal="right" vertical="center" wrapText="1"/>
    </xf>
    <xf numFmtId="8" fontId="1" fillId="0" borderId="8" xfId="0" applyNumberFormat="1" applyFont="1" applyBorder="1" applyAlignment="1">
      <alignment horizontal="right" vertical="center" wrapText="1"/>
    </xf>
    <xf numFmtId="8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3" fillId="0" borderId="22" xfId="0" applyFont="1" applyBorder="1"/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3" fillId="0" borderId="21" xfId="0" applyFont="1" applyBorder="1"/>
    <xf numFmtId="8" fontId="0" fillId="0" borderId="19" xfId="0" applyNumberFormat="1" applyBorder="1"/>
    <xf numFmtId="8" fontId="4" fillId="0" borderId="19" xfId="0" applyNumberFormat="1" applyFont="1" applyBorder="1"/>
    <xf numFmtId="8" fontId="0" fillId="0" borderId="20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24" workbookViewId="0">
      <selection activeCell="E35" sqref="E35"/>
    </sheetView>
  </sheetViews>
  <sheetFormatPr baseColWidth="10" defaultRowHeight="16" x14ac:dyDescent="0.2"/>
  <cols>
    <col min="1" max="1" width="14.5" customWidth="1"/>
    <col min="2" max="2" width="24.33203125" customWidth="1"/>
    <col min="3" max="3" width="14.83203125" customWidth="1"/>
    <col min="4" max="4" width="25.6640625" customWidth="1"/>
    <col min="5" max="5" width="20.1640625" customWidth="1"/>
  </cols>
  <sheetData>
    <row r="1" spans="1:5" x14ac:dyDescent="0.2">
      <c r="A1" s="11" t="s">
        <v>0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x14ac:dyDescent="0.2">
      <c r="A3" s="12" t="s">
        <v>1</v>
      </c>
      <c r="B3" s="1"/>
      <c r="C3" s="1"/>
      <c r="D3" s="1"/>
      <c r="E3" s="1"/>
    </row>
    <row r="4" spans="1:5" ht="17" thickBot="1" x14ac:dyDescent="0.25">
      <c r="A4" s="1"/>
      <c r="B4" s="1"/>
      <c r="C4" s="1"/>
      <c r="D4" s="1"/>
      <c r="E4" s="1"/>
    </row>
    <row r="5" spans="1:5" s="17" customFormat="1" ht="17" thickBot="1" x14ac:dyDescent="0.25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 x14ac:dyDescent="0.2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 x14ac:dyDescent="0.2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 x14ac:dyDescent="0.2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 x14ac:dyDescent="0.2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 x14ac:dyDescent="0.2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 x14ac:dyDescent="0.2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 x14ac:dyDescent="0.2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7" thickBot="1" x14ac:dyDescent="0.25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 x14ac:dyDescent="0.2">
      <c r="A14" s="1"/>
      <c r="B14" s="1"/>
      <c r="C14" s="1"/>
      <c r="D14" s="1"/>
      <c r="E14" s="1"/>
    </row>
    <row r="15" spans="1:5" x14ac:dyDescent="0.2">
      <c r="A15" s="1"/>
      <c r="B15" s="1"/>
      <c r="C15" s="1"/>
      <c r="D15" s="1"/>
      <c r="E15" s="1"/>
    </row>
    <row r="16" spans="1:5" x14ac:dyDescent="0.2">
      <c r="A16" s="1" t="s">
        <v>15</v>
      </c>
      <c r="B16" s="1"/>
      <c r="C16" s="1"/>
      <c r="D16" s="1"/>
      <c r="E16" s="1"/>
    </row>
    <row r="17" spans="1:5" ht="17" thickBot="1" x14ac:dyDescent="0.25">
      <c r="A17" s="1"/>
      <c r="B17" s="1"/>
      <c r="C17" s="1"/>
      <c r="D17" s="1"/>
      <c r="E17" s="1"/>
    </row>
    <row r="18" spans="1:5" s="17" customFormat="1" ht="17" thickBot="1" x14ac:dyDescent="0.25">
      <c r="A18" s="13"/>
      <c r="B18" s="15" t="s">
        <v>16</v>
      </c>
      <c r="C18" s="15" t="s">
        <v>17</v>
      </c>
      <c r="D18" s="16" t="s">
        <v>18</v>
      </c>
      <c r="E18" s="12"/>
    </row>
    <row r="19" spans="1:5" x14ac:dyDescent="0.2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5" ht="17" thickBot="1" x14ac:dyDescent="0.25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2" t="s">
        <v>21</v>
      </c>
      <c r="B23" s="1"/>
      <c r="C23" s="1"/>
      <c r="D23" s="1"/>
      <c r="E23" s="1"/>
    </row>
    <row r="24" spans="1:5" ht="17" thickBot="1" x14ac:dyDescent="0.25">
      <c r="A24" s="1"/>
      <c r="B24" s="1"/>
      <c r="C24" s="1"/>
      <c r="D24" s="1"/>
      <c r="E24" s="1"/>
    </row>
    <row r="25" spans="1:5" s="17" customFormat="1" ht="17" thickBot="1" x14ac:dyDescent="0.25">
      <c r="A25" s="13" t="s">
        <v>2</v>
      </c>
      <c r="B25" s="15" t="s">
        <v>22</v>
      </c>
      <c r="C25" s="15" t="s">
        <v>23</v>
      </c>
      <c r="D25" s="16" t="s">
        <v>24</v>
      </c>
      <c r="E25" s="12" t="s">
        <v>26</v>
      </c>
    </row>
    <row r="26" spans="1:5" x14ac:dyDescent="0.2">
      <c r="A26" s="2" t="s">
        <v>7</v>
      </c>
      <c r="B26" s="18">
        <v>406</v>
      </c>
      <c r="C26" s="19">
        <v>0</v>
      </c>
      <c r="D26" s="20">
        <v>0</v>
      </c>
      <c r="E26" s="1">
        <f>SUM(B26:D26)</f>
        <v>406</v>
      </c>
    </row>
    <row r="27" spans="1:5" x14ac:dyDescent="0.2">
      <c r="A27" s="2" t="s">
        <v>8</v>
      </c>
      <c r="B27" s="21">
        <v>0</v>
      </c>
      <c r="C27" s="22">
        <v>608</v>
      </c>
      <c r="D27" s="23">
        <v>0</v>
      </c>
      <c r="E27" s="1">
        <f t="shared" ref="E27:E33" si="0">SUM(B27:D27)</f>
        <v>608</v>
      </c>
    </row>
    <row r="28" spans="1:5" x14ac:dyDescent="0.2">
      <c r="A28" s="2" t="s">
        <v>9</v>
      </c>
      <c r="B28" s="21">
        <v>0</v>
      </c>
      <c r="C28" s="22">
        <v>0</v>
      </c>
      <c r="D28" s="23">
        <v>167</v>
      </c>
      <c r="E28" s="1">
        <f t="shared" si="0"/>
        <v>167</v>
      </c>
    </row>
    <row r="29" spans="1:5" x14ac:dyDescent="0.2">
      <c r="A29" s="2" t="s">
        <v>10</v>
      </c>
      <c r="B29" s="21">
        <v>0</v>
      </c>
      <c r="C29" s="22">
        <v>76</v>
      </c>
      <c r="D29" s="23">
        <v>0</v>
      </c>
      <c r="E29" s="1">
        <f t="shared" si="0"/>
        <v>76</v>
      </c>
    </row>
    <row r="30" spans="1:5" x14ac:dyDescent="0.2">
      <c r="A30" s="2" t="s">
        <v>11</v>
      </c>
      <c r="B30" s="21">
        <v>0</v>
      </c>
      <c r="C30" s="22">
        <v>72</v>
      </c>
      <c r="D30" s="23">
        <v>0</v>
      </c>
      <c r="E30" s="1">
        <f t="shared" si="0"/>
        <v>72</v>
      </c>
    </row>
    <row r="31" spans="1:5" x14ac:dyDescent="0.2">
      <c r="A31" s="2" t="s">
        <v>12</v>
      </c>
      <c r="B31" s="21">
        <v>0</v>
      </c>
      <c r="C31" s="22">
        <v>0</v>
      </c>
      <c r="D31" s="23">
        <v>251</v>
      </c>
      <c r="E31" s="1">
        <f t="shared" si="0"/>
        <v>251</v>
      </c>
    </row>
    <row r="32" spans="1:5" x14ac:dyDescent="0.2">
      <c r="A32" s="2" t="s">
        <v>13</v>
      </c>
      <c r="B32" s="21">
        <v>0</v>
      </c>
      <c r="C32" s="22">
        <v>0</v>
      </c>
      <c r="D32" s="23">
        <v>107</v>
      </c>
      <c r="E32" s="1">
        <f t="shared" si="0"/>
        <v>107</v>
      </c>
    </row>
    <row r="33" spans="1:5" ht="17" thickBot="1" x14ac:dyDescent="0.25">
      <c r="A33" s="6" t="s">
        <v>14</v>
      </c>
      <c r="B33" s="24">
        <v>58</v>
      </c>
      <c r="C33" s="25">
        <v>0</v>
      </c>
      <c r="D33" s="26">
        <v>75</v>
      </c>
      <c r="E33" s="1">
        <f t="shared" si="0"/>
        <v>133</v>
      </c>
    </row>
    <row r="34" spans="1:5" x14ac:dyDescent="0.2">
      <c r="A34" s="1" t="s">
        <v>27</v>
      </c>
      <c r="B34" s="1">
        <f>SUM(B26:B33)</f>
        <v>464</v>
      </c>
      <c r="C34" s="1">
        <f>SUM(C26:C33)</f>
        <v>756</v>
      </c>
      <c r="D34" s="1">
        <f>SUM(D26:D33)</f>
        <v>600</v>
      </c>
      <c r="E34" s="1">
        <f>SUM(E26:E33)</f>
        <v>1820</v>
      </c>
    </row>
    <row r="35" spans="1:5" x14ac:dyDescent="0.2">
      <c r="A35" s="1"/>
      <c r="B35" s="1"/>
      <c r="C35" s="1"/>
      <c r="D35" s="1"/>
      <c r="E35" s="1"/>
    </row>
    <row r="36" spans="1:5" ht="43" thickBot="1" x14ac:dyDescent="0.25">
      <c r="A36" s="1" t="s">
        <v>25</v>
      </c>
      <c r="B36" s="1"/>
      <c r="C36" s="1"/>
      <c r="D36" s="1"/>
      <c r="E36" s="1"/>
    </row>
    <row r="37" spans="1:5" ht="17" thickBot="1" x14ac:dyDescent="0.25">
      <c r="A37" s="10">
        <f>SUMPRODUCT(B26:D33,C6:E13) - B19*(SUM(B26:B33)/119) - B20 - C19*(SUMPRODUCT(C26:C33,D6:D13)/400) - C20 - D20</f>
        <v>49956.391768067224</v>
      </c>
      <c r="B37" s="1"/>
      <c r="C37" s="1"/>
      <c r="D37" s="1"/>
      <c r="E37" s="1"/>
    </row>
    <row r="39" spans="1:5" x14ac:dyDescent="0.2">
      <c r="A39" t="s">
        <v>28</v>
      </c>
      <c r="B39">
        <f>SUM(B26:B33)/119</f>
        <v>3.8991596638655461</v>
      </c>
    </row>
    <row r="40" spans="1:5" x14ac:dyDescent="0.2">
      <c r="A40" t="s">
        <v>29</v>
      </c>
      <c r="B40">
        <f>SUMPRODUCT(C26:C33,D6:D13)/400</f>
        <v>65.88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2E7B-1696-B340-A791-C20C207AD56A}">
  <dimension ref="A1:E46"/>
  <sheetViews>
    <sheetView tabSelected="1" workbookViewId="0">
      <selection activeCell="F45" sqref="F45"/>
    </sheetView>
  </sheetViews>
  <sheetFormatPr baseColWidth="10" defaultRowHeight="16" x14ac:dyDescent="0.2"/>
  <cols>
    <col min="1" max="1" width="14.5" customWidth="1"/>
    <col min="2" max="2" width="24.33203125" customWidth="1"/>
    <col min="3" max="3" width="14.83203125" customWidth="1"/>
    <col min="4" max="4" width="25.6640625" customWidth="1"/>
    <col min="5" max="5" width="20.1640625" customWidth="1"/>
  </cols>
  <sheetData>
    <row r="1" spans="1:5" x14ac:dyDescent="0.2">
      <c r="A1" s="11" t="s">
        <v>0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x14ac:dyDescent="0.2">
      <c r="A3" s="12" t="s">
        <v>1</v>
      </c>
      <c r="B3" s="1"/>
      <c r="C3" s="1"/>
      <c r="D3" s="1"/>
      <c r="E3" s="1"/>
    </row>
    <row r="4" spans="1:5" ht="17" thickBot="1" x14ac:dyDescent="0.25">
      <c r="A4" s="1"/>
      <c r="B4" s="1"/>
      <c r="C4" s="1"/>
      <c r="D4" s="1"/>
      <c r="E4" s="1"/>
    </row>
    <row r="5" spans="1:5" s="17" customFormat="1" ht="17" thickBot="1" x14ac:dyDescent="0.25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 x14ac:dyDescent="0.2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 x14ac:dyDescent="0.2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 x14ac:dyDescent="0.2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 x14ac:dyDescent="0.2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 x14ac:dyDescent="0.2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 x14ac:dyDescent="0.2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 x14ac:dyDescent="0.2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7" thickBot="1" x14ac:dyDescent="0.25">
      <c r="A13" s="6" t="s">
        <v>14</v>
      </c>
      <c r="B13" s="7">
        <v>143</v>
      </c>
      <c r="C13" s="8">
        <v>36</v>
      </c>
      <c r="D13" s="8">
        <v>36</v>
      </c>
      <c r="E13" s="9">
        <v>36</v>
      </c>
    </row>
    <row r="14" spans="1:5" x14ac:dyDescent="0.2">
      <c r="A14" s="1"/>
      <c r="B14" s="1"/>
      <c r="C14" s="1"/>
      <c r="D14" s="1"/>
      <c r="E14" s="1"/>
    </row>
    <row r="15" spans="1:5" x14ac:dyDescent="0.2">
      <c r="A15" s="1"/>
      <c r="B15" s="1"/>
      <c r="C15" s="1"/>
      <c r="D15" s="1"/>
      <c r="E15" s="1"/>
    </row>
    <row r="16" spans="1:5" x14ac:dyDescent="0.2">
      <c r="A16" s="1" t="s">
        <v>15</v>
      </c>
      <c r="B16" s="1"/>
      <c r="C16" s="1"/>
      <c r="D16" s="1"/>
      <c r="E16" s="1"/>
    </row>
    <row r="17" spans="1:5" ht="17" thickBot="1" x14ac:dyDescent="0.25">
      <c r="A17" s="1"/>
      <c r="B17" s="1"/>
      <c r="C17" s="1"/>
      <c r="D17" s="1"/>
      <c r="E17" s="1"/>
    </row>
    <row r="18" spans="1:5" s="17" customFormat="1" ht="17" thickBot="1" x14ac:dyDescent="0.25">
      <c r="A18" s="13"/>
      <c r="B18" s="15" t="s">
        <v>16</v>
      </c>
      <c r="C18" s="15" t="s">
        <v>17</v>
      </c>
      <c r="D18" s="16" t="s">
        <v>18</v>
      </c>
      <c r="E18" s="12"/>
    </row>
    <row r="19" spans="1:5" x14ac:dyDescent="0.2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5" ht="17" thickBot="1" x14ac:dyDescent="0.25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2" t="s">
        <v>21</v>
      </c>
      <c r="B23" s="1"/>
      <c r="C23" s="1"/>
      <c r="D23" s="1"/>
      <c r="E23" s="1"/>
    </row>
    <row r="24" spans="1:5" ht="17" thickBot="1" x14ac:dyDescent="0.25">
      <c r="A24" s="1"/>
      <c r="B24" s="1"/>
      <c r="C24" s="1"/>
      <c r="D24" s="1"/>
      <c r="E24" s="1"/>
    </row>
    <row r="25" spans="1:5" s="17" customFormat="1" ht="17" thickBot="1" x14ac:dyDescent="0.25">
      <c r="A25" s="13" t="s">
        <v>2</v>
      </c>
      <c r="B25" s="15" t="s">
        <v>22</v>
      </c>
      <c r="C25" s="15" t="s">
        <v>23</v>
      </c>
      <c r="D25" s="16" t="s">
        <v>24</v>
      </c>
      <c r="E25" s="12" t="s">
        <v>26</v>
      </c>
    </row>
    <row r="26" spans="1:5" x14ac:dyDescent="0.2">
      <c r="A26" s="2" t="s">
        <v>7</v>
      </c>
      <c r="B26" s="18">
        <v>406</v>
      </c>
      <c r="C26" s="19">
        <v>0</v>
      </c>
      <c r="D26" s="20">
        <v>0</v>
      </c>
      <c r="E26" s="1">
        <f>SUM(B26:D26)</f>
        <v>406</v>
      </c>
    </row>
    <row r="27" spans="1:5" x14ac:dyDescent="0.2">
      <c r="A27" s="2" t="s">
        <v>8</v>
      </c>
      <c r="B27" s="21">
        <v>0</v>
      </c>
      <c r="C27" s="22">
        <v>608</v>
      </c>
      <c r="D27" s="23">
        <v>0</v>
      </c>
      <c r="E27" s="1">
        <f t="shared" ref="E27:E33" si="0">SUM(B27:D27)</f>
        <v>608</v>
      </c>
    </row>
    <row r="28" spans="1:5" x14ac:dyDescent="0.2">
      <c r="A28" s="2" t="s">
        <v>9</v>
      </c>
      <c r="B28" s="21">
        <v>0</v>
      </c>
      <c r="C28" s="22">
        <v>0</v>
      </c>
      <c r="D28" s="23">
        <v>167</v>
      </c>
      <c r="E28" s="1">
        <f t="shared" si="0"/>
        <v>167</v>
      </c>
    </row>
    <row r="29" spans="1:5" x14ac:dyDescent="0.2">
      <c r="A29" s="2" t="s">
        <v>10</v>
      </c>
      <c r="B29" s="21">
        <v>0</v>
      </c>
      <c r="C29" s="22">
        <v>76</v>
      </c>
      <c r="D29" s="23">
        <v>0</v>
      </c>
      <c r="E29" s="1">
        <f t="shared" si="0"/>
        <v>76</v>
      </c>
    </row>
    <row r="30" spans="1:5" x14ac:dyDescent="0.2">
      <c r="A30" s="2" t="s">
        <v>11</v>
      </c>
      <c r="B30" s="21">
        <v>0</v>
      </c>
      <c r="C30" s="22">
        <v>72</v>
      </c>
      <c r="D30" s="23">
        <v>0</v>
      </c>
      <c r="E30" s="1">
        <f t="shared" si="0"/>
        <v>72</v>
      </c>
    </row>
    <row r="31" spans="1:5" x14ac:dyDescent="0.2">
      <c r="A31" s="2" t="s">
        <v>12</v>
      </c>
      <c r="B31" s="21">
        <v>0</v>
      </c>
      <c r="C31" s="22">
        <v>0</v>
      </c>
      <c r="D31" s="23">
        <v>251</v>
      </c>
      <c r="E31" s="1">
        <f t="shared" si="0"/>
        <v>251</v>
      </c>
    </row>
    <row r="32" spans="1:5" x14ac:dyDescent="0.2">
      <c r="A32" s="2" t="s">
        <v>13</v>
      </c>
      <c r="B32" s="21">
        <v>0</v>
      </c>
      <c r="C32" s="22">
        <v>0</v>
      </c>
      <c r="D32" s="23">
        <v>107</v>
      </c>
      <c r="E32" s="1">
        <f t="shared" si="0"/>
        <v>107</v>
      </c>
    </row>
    <row r="33" spans="1:5" ht="17" thickBot="1" x14ac:dyDescent="0.25">
      <c r="A33" s="6" t="s">
        <v>14</v>
      </c>
      <c r="B33" s="24">
        <v>68</v>
      </c>
      <c r="C33" s="25">
        <v>0</v>
      </c>
      <c r="D33" s="26">
        <v>75</v>
      </c>
      <c r="E33" s="1">
        <f t="shared" si="0"/>
        <v>143</v>
      </c>
    </row>
    <row r="34" spans="1:5" x14ac:dyDescent="0.2">
      <c r="A34" s="1" t="s">
        <v>27</v>
      </c>
      <c r="B34" s="1">
        <f>SUM(B26:B33)</f>
        <v>474</v>
      </c>
      <c r="C34" s="1">
        <f>SUM(C26:C33)</f>
        <v>756</v>
      </c>
      <c r="D34" s="1">
        <f>SUM(D26:D33)</f>
        <v>600</v>
      </c>
      <c r="E34" s="1">
        <f>SUM(E26:E33)</f>
        <v>1830</v>
      </c>
    </row>
    <row r="35" spans="1:5" x14ac:dyDescent="0.2">
      <c r="A35" s="1"/>
      <c r="B35" s="1"/>
      <c r="C35" s="1"/>
      <c r="D35" s="1"/>
      <c r="E35" s="1"/>
    </row>
    <row r="36" spans="1:5" ht="43" thickBot="1" x14ac:dyDescent="0.25">
      <c r="A36" s="1" t="s">
        <v>25</v>
      </c>
      <c r="B36" s="1"/>
      <c r="C36" s="1"/>
      <c r="D36" s="1"/>
      <c r="E36" s="1"/>
    </row>
    <row r="37" spans="1:5" ht="17" thickBot="1" x14ac:dyDescent="0.25">
      <c r="A37" s="10">
        <f>SUMPRODUCT(B26:D33,C6:E13) - B19*(SUM(B26:B33)/119) - B20 - C19*(SUMPRODUCT(C26:C33,D6:D13)/400) - C20 - D20</f>
        <v>50298.37496134454</v>
      </c>
      <c r="B37" s="1"/>
      <c r="C37" s="1"/>
      <c r="D37" s="1"/>
      <c r="E37" s="1"/>
    </row>
    <row r="38" spans="1:5" ht="17" thickBot="1" x14ac:dyDescent="0.25">
      <c r="D38" s="27" t="s">
        <v>30</v>
      </c>
      <c r="E38" s="30" t="s">
        <v>31</v>
      </c>
    </row>
    <row r="39" spans="1:5" x14ac:dyDescent="0.2">
      <c r="A39" t="s">
        <v>28</v>
      </c>
      <c r="B39">
        <f>SUM(B26:B33)/119</f>
        <v>3.9831932773109244</v>
      </c>
      <c r="D39" s="28" t="s">
        <v>7</v>
      </c>
      <c r="E39" s="32">
        <f>50338.73-Sheet1!A37</f>
        <v>382.33823193277931</v>
      </c>
    </row>
    <row r="40" spans="1:5" x14ac:dyDescent="0.2">
      <c r="A40" t="s">
        <v>29</v>
      </c>
      <c r="B40">
        <f>SUMPRODUCT(C26:C33,D6:D13)/400</f>
        <v>65.88</v>
      </c>
      <c r="D40" s="28" t="s">
        <v>8</v>
      </c>
      <c r="E40" s="31">
        <f>50287.88-Sheet1!A37</f>
        <v>331.48823193277349</v>
      </c>
    </row>
    <row r="41" spans="1:5" x14ac:dyDescent="0.2">
      <c r="D41" s="28" t="s">
        <v>9</v>
      </c>
      <c r="E41" s="31">
        <f>50140.87-Sheet1!A37</f>
        <v>184.47823193277873</v>
      </c>
    </row>
    <row r="42" spans="1:5" x14ac:dyDescent="0.2">
      <c r="D42" s="28" t="s">
        <v>10</v>
      </c>
      <c r="E42" s="31">
        <f>50287.88-Sheet1!A37</f>
        <v>331.48823193277349</v>
      </c>
    </row>
    <row r="43" spans="1:5" x14ac:dyDescent="0.2">
      <c r="D43" s="28" t="s">
        <v>11</v>
      </c>
      <c r="E43" s="31">
        <f>50177.38-Sheet1!A37</f>
        <v>220.98823193277349</v>
      </c>
    </row>
    <row r="44" spans="1:5" x14ac:dyDescent="0.2">
      <c r="D44" s="28" t="s">
        <v>12</v>
      </c>
      <c r="E44" s="31">
        <f>50190.37-Sheet1!A37</f>
        <v>233.97823193277873</v>
      </c>
    </row>
    <row r="45" spans="1:5" x14ac:dyDescent="0.2">
      <c r="D45" s="28" t="s">
        <v>13</v>
      </c>
      <c r="E45" s="31">
        <f>50298.37-Sheet1!A37</f>
        <v>341.97823193277873</v>
      </c>
    </row>
    <row r="46" spans="1:5" ht="17" thickBot="1" x14ac:dyDescent="0.25">
      <c r="D46" s="29" t="s">
        <v>14</v>
      </c>
      <c r="E46" s="33">
        <f>50298.37-Sheet1!A37</f>
        <v>341.97823193277873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2014-01-19T03:58:32Z</dcterms:created>
  <dcterms:modified xsi:type="dcterms:W3CDTF">2021-04-15T17:52:58Z</dcterms:modified>
</cp:coreProperties>
</file>