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campbell/Documents/GitHub/MIT-Analytics/Unit 8 Linear Optimization/"/>
    </mc:Choice>
  </mc:AlternateContent>
  <xr:revisionPtr revIDLastSave="0" documentId="13_ncr:1_{9F659DFF-9ADC-D541-A577-110F8742E4F7}" xr6:coauthVersionLast="45" xr6:coauthVersionMax="45" xr10:uidLastSave="{00000000-0000-0000-0000-000000000000}"/>
  <bookViews>
    <workbookView xWindow="20" yWindow="460" windowWidth="18480" windowHeight="13920" tabRatio="5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Sheet1!$B$53:$E$59</definedName>
    <definedName name="solver_adj" localSheetId="1" hidden="1">Sheet2!$B$53:$E$59</definedName>
    <definedName name="solver_adj" localSheetId="2" hidden="1">Sheet3!$B$53:$E$59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Sheet1!$B$45:$B$48</definedName>
    <definedName name="solver_lhs1" localSheetId="1" hidden="1">Sheet2!$B$45:$B$48</definedName>
    <definedName name="solver_lhs1" localSheetId="2" hidden="1">Sheet3!$B$45:$B$48</definedName>
    <definedName name="solver_lhs2" localSheetId="0" hidden="1">Sheet1!$B$53</definedName>
    <definedName name="solver_lhs2" localSheetId="1" hidden="1">Sheet2!$B$53</definedName>
    <definedName name="solver_lhs2" localSheetId="2" hidden="1">Sheet3!$B$53</definedName>
    <definedName name="solver_lhs3" localSheetId="0" hidden="1">Sheet1!$B$56</definedName>
    <definedName name="solver_lhs3" localSheetId="1" hidden="1">Sheet2!$B$56</definedName>
    <definedName name="solver_lhs3" localSheetId="2" hidden="1">Sheet3!$B$56</definedName>
    <definedName name="solver_lhs4" localSheetId="0" hidden="1">Sheet1!$D$15:$D$21</definedName>
    <definedName name="solver_lhs4" localSheetId="1" hidden="1">Sheet2!$D$15:$D$21</definedName>
    <definedName name="solver_lhs4" localSheetId="2" hidden="1">Sheet3!$D$15:$D$21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4</definedName>
    <definedName name="solver_num" localSheetId="1" hidden="1">4</definedName>
    <definedName name="solver_num" localSheetId="2" hidden="1">4</definedName>
    <definedName name="solver_opt" localSheetId="0" hidden="1">Sheet1!$B$62</definedName>
    <definedName name="solver_opt" localSheetId="1" hidden="1">Sheet2!$B$62</definedName>
    <definedName name="solver_opt" localSheetId="2" hidden="1">Sheet3!$B$62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2" localSheetId="0" hidden="1">2</definedName>
    <definedName name="solver_rel2" localSheetId="1" hidden="1">2</definedName>
    <definedName name="solver_rel2" localSheetId="2" hidden="1">2</definedName>
    <definedName name="solver_rel3" localSheetId="0" hidden="1">2</definedName>
    <definedName name="solver_rel3" localSheetId="1" hidden="1">2</definedName>
    <definedName name="solver_rel3" localSheetId="2" hidden="1">2</definedName>
    <definedName name="solver_rel4" localSheetId="0" hidden="1">1</definedName>
    <definedName name="solver_rel4" localSheetId="1" hidden="1">1</definedName>
    <definedName name="solver_rel4" localSheetId="2" hidden="1">1</definedName>
    <definedName name="solver_rhs1" localSheetId="0" hidden="1">Sheet1!$D$45:$D$48</definedName>
    <definedName name="solver_rhs1" localSheetId="1" hidden="1">Sheet2!$D$45:$D$48</definedName>
    <definedName name="solver_rhs1" localSheetId="2" hidden="1">Sheet3!$D$45:$D$48</definedName>
    <definedName name="solver_rhs2" localSheetId="0" hidden="1">0</definedName>
    <definedName name="solver_rhs2" localSheetId="1" hidden="1">0</definedName>
    <definedName name="solver_rhs2" localSheetId="2" hidden="1">0</definedName>
    <definedName name="solver_rhs3" localSheetId="0" hidden="1">0</definedName>
    <definedName name="solver_rhs3" localSheetId="1" hidden="1">0</definedName>
    <definedName name="solver_rhs3" localSheetId="2" hidden="1">0</definedName>
    <definedName name="solver_rhs4" localSheetId="0" hidden="1">Sheet1!$B$15:$B$21</definedName>
    <definedName name="solver_rhs4" localSheetId="1" hidden="1">Sheet2!$B$15:$B$21</definedName>
    <definedName name="solver_rhs4" localSheetId="2" hidden="1">Sheet3!$B$15:$B$21</definedName>
    <definedName name="solver_rlx" localSheetId="0" hidden="1">1</definedName>
    <definedName name="solver_rlx" localSheetId="1" hidden="1">1</definedName>
    <definedName name="solver_rlx" localSheetId="2" hidden="1">1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3" l="1"/>
  <c r="D30" i="3"/>
  <c r="C30" i="3"/>
  <c r="B30" i="3"/>
  <c r="B62" i="3"/>
  <c r="B64" i="3" s="1"/>
  <c r="D48" i="3"/>
  <c r="D47" i="3"/>
  <c r="B47" i="3"/>
  <c r="D46" i="3"/>
  <c r="D45" i="3"/>
  <c r="D21" i="3"/>
  <c r="D20" i="3"/>
  <c r="D19" i="3"/>
  <c r="D18" i="3"/>
  <c r="D17" i="3"/>
  <c r="D16" i="3"/>
  <c r="D15" i="3"/>
  <c r="B63" i="2"/>
  <c r="B47" i="2"/>
  <c r="B62" i="2"/>
  <c r="D48" i="2"/>
  <c r="D47" i="2"/>
  <c r="D46" i="2"/>
  <c r="D45" i="2"/>
  <c r="D21" i="2"/>
  <c r="D20" i="2"/>
  <c r="D19" i="2"/>
  <c r="D18" i="2"/>
  <c r="D17" i="2"/>
  <c r="D16" i="2"/>
  <c r="D15" i="2"/>
  <c r="B47" i="1"/>
  <c r="D17" i="1"/>
  <c r="D18" i="1"/>
  <c r="D15" i="1"/>
  <c r="D20" i="1"/>
  <c r="D21" i="1"/>
  <c r="D19" i="1"/>
  <c r="D16" i="1"/>
  <c r="D45" i="1"/>
  <c r="D48" i="1"/>
  <c r="D47" i="1"/>
  <c r="D46" i="1"/>
  <c r="B62" i="1"/>
</calcChain>
</file>

<file path=xl/sharedStrings.xml><?xml version="1.0" encoding="utf-8"?>
<sst xmlns="http://schemas.openxmlformats.org/spreadsheetml/2006/main" count="250" uniqueCount="27">
  <si>
    <t>FILATOI RIUNITI - OPTIMIZING THE PRODUCTION SCHEDULE</t>
  </si>
  <si>
    <t>Machine Hours Required for Production (hours/kg)</t>
  </si>
  <si>
    <t>Spinning Mill</t>
  </si>
  <si>
    <t>Extra Fine</t>
  </si>
  <si>
    <t>Fine</t>
  </si>
  <si>
    <t>Medium</t>
  </si>
  <si>
    <t>Coarse</t>
  </si>
  <si>
    <t>Ambrosi</t>
  </si>
  <si>
    <t>Bresciani</t>
  </si>
  <si>
    <t>Castri</t>
  </si>
  <si>
    <t>De Blasi</t>
  </si>
  <si>
    <t>Estensi</t>
  </si>
  <si>
    <t>Filatoi Riuniti</t>
  </si>
  <si>
    <t>Giuliani</t>
  </si>
  <si>
    <t>Production Capacity (hours/month)</t>
  </si>
  <si>
    <t>Hours</t>
  </si>
  <si>
    <t>Cost of Production ($/kg)</t>
  </si>
  <si>
    <t>Cost of Transportation ($/kg)</t>
  </si>
  <si>
    <t>Demand to Meet (kg/month)</t>
  </si>
  <si>
    <t>Size</t>
  </si>
  <si>
    <t>Demand</t>
  </si>
  <si>
    <t>Decision Variables</t>
  </si>
  <si>
    <t>Objective</t>
  </si>
  <si>
    <t>Cost</t>
  </si>
  <si>
    <t>&lt;=</t>
  </si>
  <si>
    <t>&gt;=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</si>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</sst>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 wrapText="1"/>
    </xf>
    <xf numFmtId="2" fontId="1" fillId="0" borderId="5" xfId="0" applyNumberFormat="1" applyFont="1" applyBorder="1" applyAlignment="1">
      <alignment horizontal="right" vertical="center" wrapText="1"/>
    </xf>
    <xf numFmtId="2" fontId="1" fillId="0" borderId="7" xfId="0" applyNumberFormat="1" applyFont="1" applyBorder="1" applyAlignment="1">
      <alignment horizontal="right" vertical="center" wrapText="1"/>
    </xf>
    <xf numFmtId="2" fontId="1" fillId="0" borderId="8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5" xfId="0" applyNumberFormat="1" applyFont="1" applyBorder="1" applyAlignment="1">
      <alignment horizontal="right" vertical="center" wrapText="1"/>
    </xf>
    <xf numFmtId="164" fontId="1" fillId="0" borderId="7" xfId="0" applyNumberFormat="1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 wrapText="1"/>
    </xf>
    <xf numFmtId="0" fontId="3" fillId="0" borderId="0" xfId="0" applyFont="1"/>
    <xf numFmtId="0" fontId="1" fillId="0" borderId="0" xfId="0" applyFont="1" applyFill="1" applyBorder="1" applyAlignment="1">
      <alignment horizontal="left" vertical="center" wrapText="1"/>
    </xf>
    <xf numFmtId="0" fontId="0" fillId="0" borderId="9" xfId="0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4"/>
  <sheetViews>
    <sheetView tabSelected="1" topLeftCell="A10" workbookViewId="0">
      <selection activeCell="B62" sqref="B62"/>
    </sheetView>
  </sheetViews>
  <sheetFormatPr baseColWidth="10" defaultRowHeight="16" x14ac:dyDescent="0.2"/>
  <sheetData>
    <row r="1" spans="1:5" x14ac:dyDescent="0.2">
      <c r="A1" s="13" t="s">
        <v>0</v>
      </c>
      <c r="B1" s="1"/>
      <c r="C1" s="1"/>
      <c r="D1" s="1"/>
      <c r="E1" s="1"/>
    </row>
    <row r="2" spans="1:5" x14ac:dyDescent="0.2">
      <c r="A2" s="1"/>
      <c r="B2" s="1"/>
      <c r="C2" s="1"/>
      <c r="D2" s="1"/>
      <c r="E2" s="1"/>
    </row>
    <row r="3" spans="1:5" ht="17" thickBot="1" x14ac:dyDescent="0.25">
      <c r="A3" s="13" t="s">
        <v>1</v>
      </c>
      <c r="B3" s="1"/>
      <c r="C3" s="1"/>
      <c r="D3" s="1"/>
      <c r="E3" s="1"/>
    </row>
    <row r="4" spans="1:5" ht="17" thickBot="1" x14ac:dyDescent="0.25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</row>
    <row r="5" spans="1:5" x14ac:dyDescent="0.2">
      <c r="A5" s="5" t="s">
        <v>7</v>
      </c>
      <c r="B5" s="6"/>
      <c r="C5" s="22">
        <v>0.4</v>
      </c>
      <c r="D5" s="22">
        <v>0.375</v>
      </c>
      <c r="E5" s="23">
        <v>0.25</v>
      </c>
    </row>
    <row r="6" spans="1:5" x14ac:dyDescent="0.2">
      <c r="A6" s="5" t="s">
        <v>8</v>
      </c>
      <c r="B6" s="22">
        <v>0.7</v>
      </c>
      <c r="C6" s="22">
        <v>0.5</v>
      </c>
      <c r="D6" s="22">
        <v>0.35</v>
      </c>
      <c r="E6" s="23">
        <v>0.25</v>
      </c>
    </row>
    <row r="7" spans="1:5" x14ac:dyDescent="0.2">
      <c r="A7" s="5" t="s">
        <v>9</v>
      </c>
      <c r="B7" s="22">
        <v>0.67500000000000004</v>
      </c>
      <c r="C7" s="22">
        <v>0.45</v>
      </c>
      <c r="D7" s="22">
        <v>0.4</v>
      </c>
      <c r="E7" s="23">
        <v>0.25</v>
      </c>
    </row>
    <row r="8" spans="1:5" x14ac:dyDescent="0.2">
      <c r="A8" s="5" t="s">
        <v>10</v>
      </c>
      <c r="B8" s="6"/>
      <c r="C8" s="22">
        <v>0.45</v>
      </c>
      <c r="D8" s="22">
        <v>0.35</v>
      </c>
      <c r="E8" s="23">
        <v>0.2</v>
      </c>
    </row>
    <row r="9" spans="1:5" x14ac:dyDescent="0.2">
      <c r="A9" s="5" t="s">
        <v>11</v>
      </c>
      <c r="B9" s="22">
        <v>0.65</v>
      </c>
      <c r="C9" s="22">
        <v>0.45</v>
      </c>
      <c r="D9" s="22">
        <v>0.4</v>
      </c>
      <c r="E9" s="23">
        <v>0.25</v>
      </c>
    </row>
    <row r="10" spans="1:5" x14ac:dyDescent="0.2">
      <c r="A10" s="5" t="s">
        <v>12</v>
      </c>
      <c r="B10" s="22">
        <v>0.625</v>
      </c>
      <c r="C10" s="22">
        <v>0.5</v>
      </c>
      <c r="D10" s="22">
        <v>0.42499999999999999</v>
      </c>
      <c r="E10" s="23">
        <v>0.42499999999999999</v>
      </c>
    </row>
    <row r="11" spans="1:5" ht="17" thickBot="1" x14ac:dyDescent="0.25">
      <c r="A11" s="9" t="s">
        <v>13</v>
      </c>
      <c r="B11" s="24">
        <v>0.7</v>
      </c>
      <c r="C11" s="24">
        <v>0.45</v>
      </c>
      <c r="D11" s="24">
        <v>0.35</v>
      </c>
      <c r="E11" s="25">
        <v>0.4</v>
      </c>
    </row>
    <row r="12" spans="1:5" x14ac:dyDescent="0.2">
      <c r="A12" s="1"/>
      <c r="B12" s="1"/>
      <c r="C12" s="1"/>
      <c r="D12" s="1"/>
      <c r="E12" s="1"/>
    </row>
    <row r="13" spans="1:5" ht="17" thickBot="1" x14ac:dyDescent="0.25">
      <c r="A13" s="13" t="s">
        <v>14</v>
      </c>
      <c r="B13" s="1"/>
      <c r="C13" s="1"/>
      <c r="D13" s="1"/>
      <c r="E13" s="1"/>
    </row>
    <row r="14" spans="1:5" ht="17" thickBot="1" x14ac:dyDescent="0.25">
      <c r="A14" s="2" t="s">
        <v>2</v>
      </c>
      <c r="B14" s="4" t="s">
        <v>15</v>
      </c>
      <c r="C14" s="1"/>
      <c r="D14" s="1"/>
      <c r="E14" s="1"/>
    </row>
    <row r="15" spans="1:5" x14ac:dyDescent="0.2">
      <c r="A15" s="5" t="s">
        <v>7</v>
      </c>
      <c r="B15" s="8">
        <v>2500</v>
      </c>
      <c r="C15" s="1" t="s">
        <v>25</v>
      </c>
      <c r="D15" s="1">
        <f>SUMPRODUCT(B5:E5,B53:E53)</f>
        <v>2500</v>
      </c>
      <c r="E15" s="1"/>
    </row>
    <row r="16" spans="1:5" x14ac:dyDescent="0.2">
      <c r="A16" s="5" t="s">
        <v>8</v>
      </c>
      <c r="B16" s="8">
        <v>3000</v>
      </c>
      <c r="C16" s="1" t="s">
        <v>25</v>
      </c>
      <c r="D16" s="1">
        <f>SUMPRODUCT(B6:E6,B54:E54)</f>
        <v>3000</v>
      </c>
      <c r="E16" s="1"/>
    </row>
    <row r="17" spans="1:5" x14ac:dyDescent="0.2">
      <c r="A17" s="5" t="s">
        <v>9</v>
      </c>
      <c r="B17" s="8">
        <v>2500</v>
      </c>
      <c r="C17" s="1" t="s">
        <v>25</v>
      </c>
      <c r="D17" s="1">
        <f t="shared" ref="D17:D18" si="0">SUMPRODUCT(B7:E7,B55:E55)</f>
        <v>2500</v>
      </c>
      <c r="E17" s="1"/>
    </row>
    <row r="18" spans="1:5" x14ac:dyDescent="0.2">
      <c r="A18" s="5" t="s">
        <v>10</v>
      </c>
      <c r="B18" s="8">
        <v>2600</v>
      </c>
      <c r="C18" s="1" t="s">
        <v>25</v>
      </c>
      <c r="D18" s="1">
        <f t="shared" si="0"/>
        <v>714.04390816155808</v>
      </c>
      <c r="E18" s="1"/>
    </row>
    <row r="19" spans="1:5" x14ac:dyDescent="0.2">
      <c r="A19" s="5" t="s">
        <v>11</v>
      </c>
      <c r="B19" s="8">
        <v>2500</v>
      </c>
      <c r="C19" s="1" t="s">
        <v>25</v>
      </c>
      <c r="D19" s="1">
        <f>SUMPRODUCT(B9:E9,B57:E57)</f>
        <v>2500</v>
      </c>
      <c r="E19" s="1"/>
    </row>
    <row r="20" spans="1:5" x14ac:dyDescent="0.2">
      <c r="A20" s="5" t="s">
        <v>12</v>
      </c>
      <c r="B20" s="8">
        <v>38000</v>
      </c>
      <c r="C20" s="1" t="s">
        <v>25</v>
      </c>
      <c r="D20" s="1">
        <f t="shared" ref="D20:D21" si="1">SUMPRODUCT(B10:E10,B58:E58)</f>
        <v>37999.999999999993</v>
      </c>
      <c r="E20" s="1"/>
    </row>
    <row r="21" spans="1:5" ht="17" thickBot="1" x14ac:dyDescent="0.25">
      <c r="A21" s="9" t="s">
        <v>13</v>
      </c>
      <c r="B21" s="10">
        <v>2500</v>
      </c>
      <c r="C21" s="1" t="s">
        <v>25</v>
      </c>
      <c r="D21" s="1">
        <f t="shared" si="1"/>
        <v>2499.9999999999991</v>
      </c>
      <c r="E21" s="1"/>
    </row>
    <row r="22" spans="1:5" x14ac:dyDescent="0.2">
      <c r="A22" s="1"/>
      <c r="B22" s="1"/>
      <c r="C22" s="1"/>
      <c r="D22" s="1"/>
      <c r="E22" s="1"/>
    </row>
    <row r="23" spans="1:5" ht="17" thickBot="1" x14ac:dyDescent="0.25">
      <c r="A23" s="13" t="s">
        <v>16</v>
      </c>
      <c r="B23" s="1"/>
      <c r="C23" s="1"/>
      <c r="D23" s="1"/>
      <c r="E23" s="1"/>
    </row>
    <row r="24" spans="1:5" ht="17" thickBot="1" x14ac:dyDescent="0.25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</row>
    <row r="25" spans="1:5" x14ac:dyDescent="0.2">
      <c r="A25" s="5" t="s">
        <v>7</v>
      </c>
      <c r="B25" s="11"/>
      <c r="C25" s="18">
        <v>13</v>
      </c>
      <c r="D25" s="18">
        <v>10.65</v>
      </c>
      <c r="E25" s="19">
        <v>9.6</v>
      </c>
    </row>
    <row r="26" spans="1:5" x14ac:dyDescent="0.2">
      <c r="A26" s="5" t="s">
        <v>8</v>
      </c>
      <c r="B26" s="18">
        <v>17.399999999999999</v>
      </c>
      <c r="C26" s="18">
        <v>14.1</v>
      </c>
      <c r="D26" s="18">
        <v>11.2</v>
      </c>
      <c r="E26" s="19">
        <v>9.4499999999999993</v>
      </c>
    </row>
    <row r="27" spans="1:5" x14ac:dyDescent="0.2">
      <c r="A27" s="5" t="s">
        <v>9</v>
      </c>
      <c r="B27" s="18">
        <v>17.399999999999999</v>
      </c>
      <c r="C27" s="18">
        <v>14.22</v>
      </c>
      <c r="D27" s="18">
        <v>11</v>
      </c>
      <c r="E27" s="19">
        <v>9.5</v>
      </c>
    </row>
    <row r="28" spans="1:5" x14ac:dyDescent="0.2">
      <c r="A28" s="5" t="s">
        <v>10</v>
      </c>
      <c r="B28" s="11"/>
      <c r="C28" s="18">
        <v>14.3</v>
      </c>
      <c r="D28" s="18">
        <v>11.25</v>
      </c>
      <c r="E28" s="19">
        <v>9.6</v>
      </c>
    </row>
    <row r="29" spans="1:5" x14ac:dyDescent="0.2">
      <c r="A29" s="5" t="s">
        <v>11</v>
      </c>
      <c r="B29" s="18">
        <v>17.5</v>
      </c>
      <c r="C29" s="18">
        <v>13.8</v>
      </c>
      <c r="D29" s="18">
        <v>11.4</v>
      </c>
      <c r="E29" s="19">
        <v>9.6</v>
      </c>
    </row>
    <row r="30" spans="1:5" x14ac:dyDescent="0.2">
      <c r="A30" s="5" t="s">
        <v>12</v>
      </c>
      <c r="B30" s="18">
        <v>18.25</v>
      </c>
      <c r="C30" s="18">
        <v>13.9</v>
      </c>
      <c r="D30" s="18">
        <v>11.4</v>
      </c>
      <c r="E30" s="19">
        <v>8.9</v>
      </c>
    </row>
    <row r="31" spans="1:5" ht="17" thickBot="1" x14ac:dyDescent="0.25">
      <c r="A31" s="9" t="s">
        <v>13</v>
      </c>
      <c r="B31" s="20">
        <v>19.75</v>
      </c>
      <c r="C31" s="20">
        <v>13.9</v>
      </c>
      <c r="D31" s="20">
        <v>10.75</v>
      </c>
      <c r="E31" s="21">
        <v>9.4</v>
      </c>
    </row>
    <row r="32" spans="1:5" x14ac:dyDescent="0.2">
      <c r="A32" s="1"/>
      <c r="B32" s="1"/>
      <c r="C32" s="1"/>
      <c r="D32" s="1"/>
      <c r="E32" s="1"/>
    </row>
    <row r="33" spans="1:5" ht="17" thickBot="1" x14ac:dyDescent="0.25">
      <c r="A33" s="13" t="s">
        <v>17</v>
      </c>
      <c r="B33" s="1"/>
      <c r="C33" s="1"/>
      <c r="D33" s="1"/>
      <c r="E33" s="1"/>
    </row>
    <row r="34" spans="1:5" ht="17" thickBot="1" x14ac:dyDescent="0.25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</row>
    <row r="35" spans="1:5" x14ac:dyDescent="0.2">
      <c r="A35" s="5" t="s">
        <v>7</v>
      </c>
      <c r="B35" s="6"/>
      <c r="C35" s="14">
        <v>0.3</v>
      </c>
      <c r="D35" s="14">
        <v>0.45</v>
      </c>
      <c r="E35" s="15">
        <v>0.45</v>
      </c>
    </row>
    <row r="36" spans="1:5" x14ac:dyDescent="0.2">
      <c r="A36" s="5" t="s">
        <v>8</v>
      </c>
      <c r="B36" s="14">
        <v>0.4</v>
      </c>
      <c r="C36" s="14">
        <v>0.4</v>
      </c>
      <c r="D36" s="14">
        <v>0.6</v>
      </c>
      <c r="E36" s="15">
        <v>0.6</v>
      </c>
    </row>
    <row r="37" spans="1:5" x14ac:dyDescent="0.2">
      <c r="A37" s="5" t="s">
        <v>9</v>
      </c>
      <c r="B37" s="14">
        <v>0.8</v>
      </c>
      <c r="C37" s="14">
        <v>0.8</v>
      </c>
      <c r="D37" s="14">
        <v>1.2</v>
      </c>
      <c r="E37" s="15">
        <v>1.2</v>
      </c>
    </row>
    <row r="38" spans="1:5" x14ac:dyDescent="0.2">
      <c r="A38" s="5" t="s">
        <v>10</v>
      </c>
      <c r="B38" s="6"/>
      <c r="C38" s="14">
        <v>0.7</v>
      </c>
      <c r="D38" s="14">
        <v>1.05</v>
      </c>
      <c r="E38" s="15">
        <v>1.05</v>
      </c>
    </row>
    <row r="39" spans="1:5" x14ac:dyDescent="0.2">
      <c r="A39" s="5" t="s">
        <v>11</v>
      </c>
      <c r="B39" s="14">
        <v>0.7</v>
      </c>
      <c r="C39" s="14">
        <v>0.7</v>
      </c>
      <c r="D39" s="14">
        <v>1.05</v>
      </c>
      <c r="E39" s="15">
        <v>1.05</v>
      </c>
    </row>
    <row r="40" spans="1:5" x14ac:dyDescent="0.2">
      <c r="A40" s="5" t="s">
        <v>12</v>
      </c>
      <c r="B40" s="14">
        <v>0</v>
      </c>
      <c r="C40" s="14">
        <v>0</v>
      </c>
      <c r="D40" s="14">
        <v>0</v>
      </c>
      <c r="E40" s="15">
        <v>0</v>
      </c>
    </row>
    <row r="41" spans="1:5" ht="17" thickBot="1" x14ac:dyDescent="0.25">
      <c r="A41" s="9" t="s">
        <v>13</v>
      </c>
      <c r="B41" s="16">
        <v>0.5</v>
      </c>
      <c r="C41" s="16">
        <v>0.5</v>
      </c>
      <c r="D41" s="16">
        <v>0.75</v>
      </c>
      <c r="E41" s="17">
        <v>0.75</v>
      </c>
    </row>
    <row r="42" spans="1:5" x14ac:dyDescent="0.2">
      <c r="A42" s="1"/>
      <c r="B42" s="1"/>
      <c r="C42" s="1"/>
      <c r="D42" s="1"/>
      <c r="E42" s="1"/>
    </row>
    <row r="43" spans="1:5" ht="17" thickBot="1" x14ac:dyDescent="0.25">
      <c r="A43" s="13" t="s">
        <v>18</v>
      </c>
      <c r="B43" s="1"/>
      <c r="C43" s="1"/>
      <c r="D43" s="1"/>
      <c r="E43" s="1"/>
    </row>
    <row r="44" spans="1:5" ht="17" thickBot="1" x14ac:dyDescent="0.25">
      <c r="A44" s="2" t="s">
        <v>19</v>
      </c>
      <c r="B44" s="4" t="s">
        <v>20</v>
      </c>
      <c r="C44" s="12"/>
      <c r="D44" s="12"/>
      <c r="E44" s="12"/>
    </row>
    <row r="45" spans="1:5" x14ac:dyDescent="0.2">
      <c r="A45" s="5" t="s">
        <v>3</v>
      </c>
      <c r="B45" s="8">
        <v>25000</v>
      </c>
      <c r="C45" s="7" t="s">
        <v>24</v>
      </c>
      <c r="D45" s="7">
        <f>SUM(B53:B59)</f>
        <v>24999.999999999996</v>
      </c>
      <c r="E45" s="7"/>
    </row>
    <row r="46" spans="1:5" x14ac:dyDescent="0.2">
      <c r="A46" s="5" t="s">
        <v>4</v>
      </c>
      <c r="B46" s="8">
        <v>26000</v>
      </c>
      <c r="C46" s="7" t="s">
        <v>24</v>
      </c>
      <c r="D46" s="1">
        <f>SUM(C53:C59)</f>
        <v>26000</v>
      </c>
      <c r="E46" s="1"/>
    </row>
    <row r="47" spans="1:5" x14ac:dyDescent="0.2">
      <c r="A47" s="5" t="s">
        <v>5</v>
      </c>
      <c r="B47" s="8">
        <f>28000</f>
        <v>28000</v>
      </c>
      <c r="C47" s="7" t="s">
        <v>24</v>
      </c>
      <c r="D47" s="1">
        <f>SUM(D53:D59)</f>
        <v>28000</v>
      </c>
      <c r="E47" s="1"/>
    </row>
    <row r="48" spans="1:5" ht="17" thickBot="1" x14ac:dyDescent="0.25">
      <c r="A48" s="9" t="s">
        <v>6</v>
      </c>
      <c r="B48" s="10">
        <v>28000</v>
      </c>
      <c r="C48" s="7" t="s">
        <v>24</v>
      </c>
      <c r="D48" s="1">
        <f>SUM(E53:E59)</f>
        <v>28000</v>
      </c>
      <c r="E48" s="1"/>
    </row>
    <row r="49" spans="1:5" x14ac:dyDescent="0.2">
      <c r="A49" s="1"/>
      <c r="B49" s="1"/>
      <c r="C49" s="1"/>
      <c r="D49" s="1"/>
      <c r="E49" s="1"/>
    </row>
    <row r="50" spans="1:5" x14ac:dyDescent="0.2">
      <c r="A50" s="1"/>
      <c r="B50" s="1"/>
      <c r="C50" s="1"/>
      <c r="D50" s="1"/>
      <c r="E50" s="1"/>
    </row>
    <row r="51" spans="1:5" ht="17" thickBot="1" x14ac:dyDescent="0.25">
      <c r="A51" s="13" t="s">
        <v>21</v>
      </c>
      <c r="B51" s="1"/>
      <c r="C51" s="1"/>
      <c r="D51" s="1"/>
      <c r="E51" s="1"/>
    </row>
    <row r="52" spans="1:5" ht="17" thickBot="1" x14ac:dyDescent="0.25">
      <c r="A52" s="2" t="s">
        <v>2</v>
      </c>
      <c r="B52" s="3" t="s">
        <v>3</v>
      </c>
      <c r="C52" s="3" t="s">
        <v>4</v>
      </c>
      <c r="D52" s="3" t="s">
        <v>5</v>
      </c>
      <c r="E52" s="4" t="s">
        <v>6</v>
      </c>
    </row>
    <row r="53" spans="1:5" x14ac:dyDescent="0.2">
      <c r="A53" s="5" t="s">
        <v>7</v>
      </c>
      <c r="B53" s="27">
        <v>0</v>
      </c>
      <c r="C53" s="27">
        <v>6250</v>
      </c>
      <c r="D53" s="27">
        <v>0</v>
      </c>
      <c r="E53" s="28">
        <v>0</v>
      </c>
    </row>
    <row r="54" spans="1:5" x14ac:dyDescent="0.2">
      <c r="A54" s="5" t="s">
        <v>8</v>
      </c>
      <c r="B54" s="26">
        <v>4285.7142857142862</v>
      </c>
      <c r="C54" s="26">
        <v>0</v>
      </c>
      <c r="D54" s="26">
        <v>0</v>
      </c>
      <c r="E54" s="29">
        <v>0</v>
      </c>
    </row>
    <row r="55" spans="1:5" x14ac:dyDescent="0.2">
      <c r="A55" s="5" t="s">
        <v>9</v>
      </c>
      <c r="B55" s="26">
        <v>3703.7037037037035</v>
      </c>
      <c r="C55" s="26">
        <v>0</v>
      </c>
      <c r="D55" s="26">
        <v>0</v>
      </c>
      <c r="E55" s="29">
        <v>0</v>
      </c>
    </row>
    <row r="56" spans="1:5" x14ac:dyDescent="0.2">
      <c r="A56" s="5" t="s">
        <v>10</v>
      </c>
      <c r="B56" s="26">
        <v>0</v>
      </c>
      <c r="C56" s="26">
        <v>0</v>
      </c>
      <c r="D56" s="26">
        <v>2040.125451890166</v>
      </c>
      <c r="E56" s="29">
        <v>0</v>
      </c>
    </row>
    <row r="57" spans="1:5" x14ac:dyDescent="0.2">
      <c r="A57" s="5" t="s">
        <v>11</v>
      </c>
      <c r="B57" s="26">
        <v>3846.1538461538462</v>
      </c>
      <c r="C57" s="26">
        <v>0</v>
      </c>
      <c r="D57" s="26">
        <v>0</v>
      </c>
      <c r="E57" s="29">
        <v>0</v>
      </c>
    </row>
    <row r="58" spans="1:5" x14ac:dyDescent="0.2">
      <c r="A58" s="5" t="s">
        <v>12</v>
      </c>
      <c r="B58" s="26">
        <v>13164.42816442816</v>
      </c>
      <c r="C58" s="26">
        <v>19750</v>
      </c>
      <c r="D58" s="26">
        <v>18817.017405252693</v>
      </c>
      <c r="E58" s="29">
        <v>28000</v>
      </c>
    </row>
    <row r="59" spans="1:5" ht="17" thickBot="1" x14ac:dyDescent="0.25">
      <c r="A59" s="9" t="s">
        <v>13</v>
      </c>
      <c r="B59" s="30">
        <v>0</v>
      </c>
      <c r="C59" s="30">
        <v>0</v>
      </c>
      <c r="D59" s="30">
        <v>7142.8571428571413</v>
      </c>
      <c r="E59" s="31">
        <v>0</v>
      </c>
    </row>
    <row r="61" spans="1:5" x14ac:dyDescent="0.2">
      <c r="A61" s="32" t="s">
        <v>22</v>
      </c>
    </row>
    <row r="62" spans="1:5" x14ac:dyDescent="0.2">
      <c r="A62" s="33" t="s">
        <v>23</v>
      </c>
      <c r="B62" s="34">
        <f>SUMPRODUCT(B53:E59,B25:E31)+SUMPRODUCT(B53:E59,B35:E41)</f>
        <v>1382544.3343149223</v>
      </c>
    </row>
    <row r="64" spans="1:5" x14ac:dyDescent="0.2">
      <c r="A64" s="3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8C086-91F7-AC49-A9B7-4F1DDE0741F7}">
  <dimension ref="A1:E64"/>
  <sheetViews>
    <sheetView topLeftCell="A39" workbookViewId="0">
      <selection activeCell="B63" sqref="B63"/>
    </sheetView>
  </sheetViews>
  <sheetFormatPr baseColWidth="10" defaultRowHeight="16" x14ac:dyDescent="0.2"/>
  <sheetData>
    <row r="1" spans="1:5" x14ac:dyDescent="0.2">
      <c r="A1" s="13" t="s">
        <v>0</v>
      </c>
      <c r="B1" s="1"/>
      <c r="C1" s="1"/>
      <c r="D1" s="1"/>
      <c r="E1" s="1"/>
    </row>
    <row r="2" spans="1:5" x14ac:dyDescent="0.2">
      <c r="A2" s="1"/>
      <c r="B2" s="1"/>
      <c r="C2" s="1"/>
      <c r="D2" s="1"/>
      <c r="E2" s="1"/>
    </row>
    <row r="3" spans="1:5" ht="17" thickBot="1" x14ac:dyDescent="0.25">
      <c r="A3" s="13" t="s">
        <v>1</v>
      </c>
      <c r="B3" s="1"/>
      <c r="C3" s="1"/>
      <c r="D3" s="1"/>
      <c r="E3" s="1"/>
    </row>
    <row r="4" spans="1:5" ht="17" thickBot="1" x14ac:dyDescent="0.25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</row>
    <row r="5" spans="1:5" x14ac:dyDescent="0.2">
      <c r="A5" s="5" t="s">
        <v>7</v>
      </c>
      <c r="B5" s="6"/>
      <c r="C5" s="22">
        <v>0.4</v>
      </c>
      <c r="D5" s="22">
        <v>0.375</v>
      </c>
      <c r="E5" s="23">
        <v>0.25</v>
      </c>
    </row>
    <row r="6" spans="1:5" x14ac:dyDescent="0.2">
      <c r="A6" s="5" t="s">
        <v>8</v>
      </c>
      <c r="B6" s="22">
        <v>0.7</v>
      </c>
      <c r="C6" s="22">
        <v>0.5</v>
      </c>
      <c r="D6" s="22">
        <v>0.35</v>
      </c>
      <c r="E6" s="23">
        <v>0.25</v>
      </c>
    </row>
    <row r="7" spans="1:5" x14ac:dyDescent="0.2">
      <c r="A7" s="5" t="s">
        <v>9</v>
      </c>
      <c r="B7" s="22">
        <v>0.67500000000000004</v>
      </c>
      <c r="C7" s="22">
        <v>0.45</v>
      </c>
      <c r="D7" s="22">
        <v>0.4</v>
      </c>
      <c r="E7" s="23">
        <v>0.25</v>
      </c>
    </row>
    <row r="8" spans="1:5" x14ac:dyDescent="0.2">
      <c r="A8" s="5" t="s">
        <v>10</v>
      </c>
      <c r="B8" s="6"/>
      <c r="C8" s="22">
        <v>0.45</v>
      </c>
      <c r="D8" s="22">
        <v>0.35</v>
      </c>
      <c r="E8" s="23">
        <v>0.2</v>
      </c>
    </row>
    <row r="9" spans="1:5" x14ac:dyDescent="0.2">
      <c r="A9" s="5" t="s">
        <v>11</v>
      </c>
      <c r="B9" s="22">
        <v>0.65</v>
      </c>
      <c r="C9" s="22">
        <v>0.45</v>
      </c>
      <c r="D9" s="22">
        <v>0.4</v>
      </c>
      <c r="E9" s="23">
        <v>0.25</v>
      </c>
    </row>
    <row r="10" spans="1:5" x14ac:dyDescent="0.2">
      <c r="A10" s="5" t="s">
        <v>12</v>
      </c>
      <c r="B10" s="22">
        <v>0.625</v>
      </c>
      <c r="C10" s="22">
        <v>0.5</v>
      </c>
      <c r="D10" s="22">
        <v>0.42499999999999999</v>
      </c>
      <c r="E10" s="23">
        <v>0.42499999999999999</v>
      </c>
    </row>
    <row r="11" spans="1:5" ht="17" thickBot="1" x14ac:dyDescent="0.25">
      <c r="A11" s="9" t="s">
        <v>13</v>
      </c>
      <c r="B11" s="24">
        <v>0.7</v>
      </c>
      <c r="C11" s="24">
        <v>0.45</v>
      </c>
      <c r="D11" s="24">
        <v>0.35</v>
      </c>
      <c r="E11" s="25">
        <v>0.4</v>
      </c>
    </row>
    <row r="12" spans="1:5" x14ac:dyDescent="0.2">
      <c r="A12" s="1"/>
      <c r="B12" s="1"/>
      <c r="C12" s="1"/>
      <c r="D12" s="1"/>
      <c r="E12" s="1"/>
    </row>
    <row r="13" spans="1:5" ht="17" thickBot="1" x14ac:dyDescent="0.25">
      <c r="A13" s="13" t="s">
        <v>14</v>
      </c>
      <c r="B13" s="1"/>
      <c r="C13" s="1"/>
      <c r="D13" s="1"/>
      <c r="E13" s="1"/>
    </row>
    <row r="14" spans="1:5" ht="17" thickBot="1" x14ac:dyDescent="0.25">
      <c r="A14" s="2" t="s">
        <v>2</v>
      </c>
      <c r="B14" s="4" t="s">
        <v>15</v>
      </c>
      <c r="C14" s="1"/>
      <c r="D14" s="1"/>
      <c r="E14" s="1"/>
    </row>
    <row r="15" spans="1:5" x14ac:dyDescent="0.2">
      <c r="A15" s="5" t="s">
        <v>7</v>
      </c>
      <c r="B15" s="8">
        <v>2500</v>
      </c>
      <c r="C15" s="1" t="s">
        <v>25</v>
      </c>
      <c r="D15" s="1">
        <f>SUMPRODUCT(B5:E5,B53:E53)</f>
        <v>2500</v>
      </c>
      <c r="E15" s="1"/>
    </row>
    <row r="16" spans="1:5" x14ac:dyDescent="0.2">
      <c r="A16" s="5" t="s">
        <v>8</v>
      </c>
      <c r="B16" s="8">
        <v>3000</v>
      </c>
      <c r="C16" s="1" t="s">
        <v>25</v>
      </c>
      <c r="D16" s="1">
        <f>SUMPRODUCT(B6:E6,B54:E54)</f>
        <v>3000.0000000000005</v>
      </c>
      <c r="E16" s="1"/>
    </row>
    <row r="17" spans="1:5" x14ac:dyDescent="0.2">
      <c r="A17" s="5" t="s">
        <v>9</v>
      </c>
      <c r="B17" s="8">
        <v>2500</v>
      </c>
      <c r="C17" s="1" t="s">
        <v>25</v>
      </c>
      <c r="D17" s="1">
        <f t="shared" ref="D17:D18" si="0">SUMPRODUCT(B7:E7,B55:E55)</f>
        <v>2500.0000000000005</v>
      </c>
      <c r="E17" s="1"/>
    </row>
    <row r="18" spans="1:5" x14ac:dyDescent="0.2">
      <c r="A18" s="5" t="s">
        <v>10</v>
      </c>
      <c r="B18" s="8">
        <v>2600</v>
      </c>
      <c r="C18" s="1" t="s">
        <v>25</v>
      </c>
      <c r="D18" s="1">
        <f t="shared" si="0"/>
        <v>2600.0000000000009</v>
      </c>
      <c r="E18" s="1"/>
    </row>
    <row r="19" spans="1:5" x14ac:dyDescent="0.2">
      <c r="A19" s="5" t="s">
        <v>11</v>
      </c>
      <c r="B19" s="8">
        <v>2500</v>
      </c>
      <c r="C19" s="1" t="s">
        <v>25</v>
      </c>
      <c r="D19" s="1">
        <f>SUMPRODUCT(B9:E9,B57:E57)</f>
        <v>2500.0000000000005</v>
      </c>
      <c r="E19" s="1"/>
    </row>
    <row r="20" spans="1:5" x14ac:dyDescent="0.2">
      <c r="A20" s="5" t="s">
        <v>12</v>
      </c>
      <c r="B20" s="8">
        <v>38000</v>
      </c>
      <c r="C20" s="1" t="s">
        <v>25</v>
      </c>
      <c r="D20" s="1">
        <f t="shared" ref="D20:D21" si="1">SUMPRODUCT(B10:E10,B58:E58)</f>
        <v>37999.999999999993</v>
      </c>
      <c r="E20" s="1"/>
    </row>
    <row r="21" spans="1:5" ht="17" thickBot="1" x14ac:dyDescent="0.25">
      <c r="A21" s="9" t="s">
        <v>13</v>
      </c>
      <c r="B21" s="10">
        <v>2500</v>
      </c>
      <c r="C21" s="1" t="s">
        <v>25</v>
      </c>
      <c r="D21" s="1">
        <f t="shared" si="1"/>
        <v>2499.9999999999991</v>
      </c>
      <c r="E21" s="1"/>
    </row>
    <row r="22" spans="1:5" x14ac:dyDescent="0.2">
      <c r="A22" s="1"/>
      <c r="B22" s="1"/>
      <c r="C22" s="1"/>
      <c r="D22" s="1"/>
      <c r="E22" s="1"/>
    </row>
    <row r="23" spans="1:5" ht="17" thickBot="1" x14ac:dyDescent="0.25">
      <c r="A23" s="13" t="s">
        <v>16</v>
      </c>
      <c r="B23" s="1"/>
      <c r="C23" s="1"/>
      <c r="D23" s="1"/>
      <c r="E23" s="1"/>
    </row>
    <row r="24" spans="1:5" ht="17" thickBot="1" x14ac:dyDescent="0.25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</row>
    <row r="25" spans="1:5" x14ac:dyDescent="0.2">
      <c r="A25" s="5" t="s">
        <v>7</v>
      </c>
      <c r="B25" s="11"/>
      <c r="C25" s="18">
        <v>13</v>
      </c>
      <c r="D25" s="18">
        <v>10.65</v>
      </c>
      <c r="E25" s="19">
        <v>9.6</v>
      </c>
    </row>
    <row r="26" spans="1:5" x14ac:dyDescent="0.2">
      <c r="A26" s="5" t="s">
        <v>8</v>
      </c>
      <c r="B26" s="18">
        <v>17.399999999999999</v>
      </c>
      <c r="C26" s="18">
        <v>14.1</v>
      </c>
      <c r="D26" s="18">
        <v>11.2</v>
      </c>
      <c r="E26" s="19">
        <v>9.4499999999999993</v>
      </c>
    </row>
    <row r="27" spans="1:5" x14ac:dyDescent="0.2">
      <c r="A27" s="5" t="s">
        <v>9</v>
      </c>
      <c r="B27" s="18">
        <v>17.399999999999999</v>
      </c>
      <c r="C27" s="18">
        <v>14.22</v>
      </c>
      <c r="D27" s="18">
        <v>11</v>
      </c>
      <c r="E27" s="19">
        <v>9.5</v>
      </c>
    </row>
    <row r="28" spans="1:5" x14ac:dyDescent="0.2">
      <c r="A28" s="5" t="s">
        <v>10</v>
      </c>
      <c r="B28" s="11"/>
      <c r="C28" s="18">
        <v>14.3</v>
      </c>
      <c r="D28" s="18">
        <v>11.25</v>
      </c>
      <c r="E28" s="19">
        <v>9.6</v>
      </c>
    </row>
    <row r="29" spans="1:5" x14ac:dyDescent="0.2">
      <c r="A29" s="5" t="s">
        <v>11</v>
      </c>
      <c r="B29" s="18">
        <v>17.5</v>
      </c>
      <c r="C29" s="18">
        <v>13.8</v>
      </c>
      <c r="D29" s="18">
        <v>11.4</v>
      </c>
      <c r="E29" s="19">
        <v>9.6</v>
      </c>
    </row>
    <row r="30" spans="1:5" x14ac:dyDescent="0.2">
      <c r="A30" s="5" t="s">
        <v>12</v>
      </c>
      <c r="B30" s="18">
        <v>18.25</v>
      </c>
      <c r="C30" s="18">
        <v>13.9</v>
      </c>
      <c r="D30" s="18">
        <v>11.4</v>
      </c>
      <c r="E30" s="19">
        <v>8.9</v>
      </c>
    </row>
    <row r="31" spans="1:5" ht="17" thickBot="1" x14ac:dyDescent="0.25">
      <c r="A31" s="9" t="s">
        <v>13</v>
      </c>
      <c r="B31" s="20">
        <v>19.75</v>
      </c>
      <c r="C31" s="20">
        <v>13.9</v>
      </c>
      <c r="D31" s="20">
        <v>10.75</v>
      </c>
      <c r="E31" s="21">
        <v>9.4</v>
      </c>
    </row>
    <row r="32" spans="1:5" x14ac:dyDescent="0.2">
      <c r="A32" s="1"/>
      <c r="B32" s="1"/>
      <c r="C32" s="1"/>
      <c r="D32" s="1"/>
      <c r="E32" s="1"/>
    </row>
    <row r="33" spans="1:5" ht="17" thickBot="1" x14ac:dyDescent="0.25">
      <c r="A33" s="13" t="s">
        <v>17</v>
      </c>
      <c r="B33" s="1"/>
      <c r="C33" s="1"/>
      <c r="D33" s="1"/>
      <c r="E33" s="1"/>
    </row>
    <row r="34" spans="1:5" ht="17" thickBot="1" x14ac:dyDescent="0.25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</row>
    <row r="35" spans="1:5" x14ac:dyDescent="0.2">
      <c r="A35" s="5" t="s">
        <v>7</v>
      </c>
      <c r="B35" s="6"/>
      <c r="C35" s="14">
        <v>0.3</v>
      </c>
      <c r="D35" s="14">
        <v>0.45</v>
      </c>
      <c r="E35" s="15">
        <v>0.45</v>
      </c>
    </row>
    <row r="36" spans="1:5" x14ac:dyDescent="0.2">
      <c r="A36" s="5" t="s">
        <v>8</v>
      </c>
      <c r="B36" s="14">
        <v>0.4</v>
      </c>
      <c r="C36" s="14">
        <v>0.4</v>
      </c>
      <c r="D36" s="14">
        <v>0.6</v>
      </c>
      <c r="E36" s="15">
        <v>0.6</v>
      </c>
    </row>
    <row r="37" spans="1:5" x14ac:dyDescent="0.2">
      <c r="A37" s="5" t="s">
        <v>9</v>
      </c>
      <c r="B37" s="14">
        <v>0.8</v>
      </c>
      <c r="C37" s="14">
        <v>0.8</v>
      </c>
      <c r="D37" s="14">
        <v>1.2</v>
      </c>
      <c r="E37" s="15">
        <v>1.2</v>
      </c>
    </row>
    <row r="38" spans="1:5" x14ac:dyDescent="0.2">
      <c r="A38" s="5" t="s">
        <v>10</v>
      </c>
      <c r="B38" s="6"/>
      <c r="C38" s="14">
        <v>0.7</v>
      </c>
      <c r="D38" s="14">
        <v>1.05</v>
      </c>
      <c r="E38" s="15">
        <v>1.05</v>
      </c>
    </row>
    <row r="39" spans="1:5" x14ac:dyDescent="0.2">
      <c r="A39" s="5" t="s">
        <v>11</v>
      </c>
      <c r="B39" s="14">
        <v>0.7</v>
      </c>
      <c r="C39" s="14">
        <v>0.7</v>
      </c>
      <c r="D39" s="14">
        <v>1.05</v>
      </c>
      <c r="E39" s="15">
        <v>1.05</v>
      </c>
    </row>
    <row r="40" spans="1:5" x14ac:dyDescent="0.2">
      <c r="A40" s="5" t="s">
        <v>12</v>
      </c>
      <c r="B40" s="14">
        <v>0</v>
      </c>
      <c r="C40" s="14">
        <v>0</v>
      </c>
      <c r="D40" s="14">
        <v>0</v>
      </c>
      <c r="E40" s="15">
        <v>0</v>
      </c>
    </row>
    <row r="41" spans="1:5" ht="17" thickBot="1" x14ac:dyDescent="0.25">
      <c r="A41" s="9" t="s">
        <v>13</v>
      </c>
      <c r="B41" s="16">
        <v>0.5</v>
      </c>
      <c r="C41" s="16">
        <v>0.5</v>
      </c>
      <c r="D41" s="16">
        <v>0.75</v>
      </c>
      <c r="E41" s="17">
        <v>0.75</v>
      </c>
    </row>
    <row r="42" spans="1:5" x14ac:dyDescent="0.2">
      <c r="A42" s="1"/>
      <c r="B42" s="1"/>
      <c r="C42" s="1"/>
      <c r="D42" s="1"/>
      <c r="E42" s="1"/>
    </row>
    <row r="43" spans="1:5" ht="17" thickBot="1" x14ac:dyDescent="0.25">
      <c r="A43" s="13" t="s">
        <v>18</v>
      </c>
      <c r="B43" s="1"/>
      <c r="C43" s="1"/>
      <c r="D43" s="1"/>
      <c r="E43" s="1"/>
    </row>
    <row r="44" spans="1:5" ht="17" thickBot="1" x14ac:dyDescent="0.25">
      <c r="A44" s="2" t="s">
        <v>19</v>
      </c>
      <c r="B44" s="4" t="s">
        <v>20</v>
      </c>
      <c r="C44" s="12"/>
      <c r="D44" s="12"/>
      <c r="E44" s="12"/>
    </row>
    <row r="45" spans="1:5" x14ac:dyDescent="0.2">
      <c r="A45" s="5" t="s">
        <v>3</v>
      </c>
      <c r="B45" s="8">
        <v>25000</v>
      </c>
      <c r="C45" s="7" t="s">
        <v>24</v>
      </c>
      <c r="D45" s="7">
        <f>SUM(B53:B59)</f>
        <v>24999.999999999996</v>
      </c>
      <c r="E45" s="7"/>
    </row>
    <row r="46" spans="1:5" x14ac:dyDescent="0.2">
      <c r="A46" s="5" t="s">
        <v>4</v>
      </c>
      <c r="B46" s="8">
        <v>26000</v>
      </c>
      <c r="C46" s="7" t="s">
        <v>24</v>
      </c>
      <c r="D46" s="1">
        <f>SUM(C53:C59)</f>
        <v>26000</v>
      </c>
      <c r="E46" s="1"/>
    </row>
    <row r="47" spans="1:5" x14ac:dyDescent="0.2">
      <c r="A47" s="5" t="s">
        <v>5</v>
      </c>
      <c r="B47" s="8">
        <f>28000+6000</f>
        <v>34000</v>
      </c>
      <c r="C47" s="7" t="s">
        <v>24</v>
      </c>
      <c r="D47" s="1">
        <f>SUM(D53:D59)</f>
        <v>34000.000000000015</v>
      </c>
      <c r="E47" s="1"/>
    </row>
    <row r="48" spans="1:5" ht="17" thickBot="1" x14ac:dyDescent="0.25">
      <c r="A48" s="9" t="s">
        <v>6</v>
      </c>
      <c r="B48" s="10">
        <v>28000</v>
      </c>
      <c r="C48" s="7" t="s">
        <v>24</v>
      </c>
      <c r="D48" s="1">
        <f>SUM(E53:E59)</f>
        <v>28000</v>
      </c>
      <c r="E48" s="1"/>
    </row>
    <row r="49" spans="1:5" x14ac:dyDescent="0.2">
      <c r="A49" s="1"/>
      <c r="B49" s="1"/>
      <c r="C49" s="1"/>
      <c r="D49" s="1"/>
      <c r="E49" s="1"/>
    </row>
    <row r="50" spans="1:5" x14ac:dyDescent="0.2">
      <c r="A50" s="1"/>
      <c r="B50" s="1"/>
      <c r="C50" s="1"/>
      <c r="D50" s="1"/>
      <c r="E50" s="1"/>
    </row>
    <row r="51" spans="1:5" ht="17" thickBot="1" x14ac:dyDescent="0.25">
      <c r="A51" s="13" t="s">
        <v>21</v>
      </c>
      <c r="B51" s="1"/>
      <c r="C51" s="1"/>
      <c r="D51" s="1"/>
      <c r="E51" s="1"/>
    </row>
    <row r="52" spans="1:5" ht="17" thickBot="1" x14ac:dyDescent="0.25">
      <c r="A52" s="2" t="s">
        <v>2</v>
      </c>
      <c r="B52" s="3" t="s">
        <v>3</v>
      </c>
      <c r="C52" s="3" t="s">
        <v>4</v>
      </c>
      <c r="D52" s="3" t="s">
        <v>5</v>
      </c>
      <c r="E52" s="4" t="s">
        <v>6</v>
      </c>
    </row>
    <row r="53" spans="1:5" x14ac:dyDescent="0.2">
      <c r="A53" s="5" t="s">
        <v>7</v>
      </c>
      <c r="B53" s="27">
        <v>0</v>
      </c>
      <c r="C53" s="27">
        <v>6250</v>
      </c>
      <c r="D53" s="27">
        <v>0</v>
      </c>
      <c r="E53" s="28">
        <v>0</v>
      </c>
    </row>
    <row r="54" spans="1:5" x14ac:dyDescent="0.2">
      <c r="A54" s="5" t="s">
        <v>8</v>
      </c>
      <c r="B54" s="26">
        <v>3130.5566861122097</v>
      </c>
      <c r="C54" s="26">
        <v>0</v>
      </c>
      <c r="D54" s="26">
        <v>2310.3151992041539</v>
      </c>
      <c r="E54" s="29">
        <v>0</v>
      </c>
    </row>
    <row r="55" spans="1:5" x14ac:dyDescent="0.2">
      <c r="A55" s="5" t="s">
        <v>9</v>
      </c>
      <c r="B55" s="26">
        <v>3703.7037037037039</v>
      </c>
      <c r="C55" s="26">
        <v>0</v>
      </c>
      <c r="D55" s="26">
        <v>0</v>
      </c>
      <c r="E55" s="29">
        <v>0</v>
      </c>
    </row>
    <row r="56" spans="1:5" x14ac:dyDescent="0.2">
      <c r="A56" s="5" t="s">
        <v>10</v>
      </c>
      <c r="B56" s="26">
        <v>0</v>
      </c>
      <c r="C56" s="26">
        <v>0</v>
      </c>
      <c r="D56" s="26">
        <v>7428.5714285714312</v>
      </c>
      <c r="E56" s="29">
        <v>0</v>
      </c>
    </row>
    <row r="57" spans="1:5" x14ac:dyDescent="0.2">
      <c r="A57" s="5" t="s">
        <v>11</v>
      </c>
      <c r="B57" s="26">
        <v>3846.1538461538466</v>
      </c>
      <c r="C57" s="26">
        <v>0</v>
      </c>
      <c r="D57" s="26">
        <v>0</v>
      </c>
      <c r="E57" s="29">
        <v>0</v>
      </c>
    </row>
    <row r="58" spans="1:5" x14ac:dyDescent="0.2">
      <c r="A58" s="5" t="s">
        <v>12</v>
      </c>
      <c r="B58" s="26">
        <v>14319.585764030235</v>
      </c>
      <c r="C58" s="26">
        <v>19750</v>
      </c>
      <c r="D58" s="26">
        <v>17118.256229367293</v>
      </c>
      <c r="E58" s="29">
        <v>28000</v>
      </c>
    </row>
    <row r="59" spans="1:5" ht="17" thickBot="1" x14ac:dyDescent="0.25">
      <c r="A59" s="9" t="s">
        <v>13</v>
      </c>
      <c r="B59" s="30">
        <v>0</v>
      </c>
      <c r="C59" s="30">
        <v>0</v>
      </c>
      <c r="D59" s="30">
        <v>7142.8571428571404</v>
      </c>
      <c r="E59" s="31">
        <v>0</v>
      </c>
    </row>
    <row r="61" spans="1:5" x14ac:dyDescent="0.2">
      <c r="A61" s="32" t="s">
        <v>22</v>
      </c>
    </row>
    <row r="62" spans="1:5" x14ac:dyDescent="0.2">
      <c r="A62" s="33" t="s">
        <v>23</v>
      </c>
      <c r="B62" s="34">
        <f>SUMPRODUCT(B53:E59,B25:E31)+SUMPRODUCT(B53:E59,B35:E41)</f>
        <v>1457237.8826934386</v>
      </c>
    </row>
    <row r="63" spans="1:5" x14ac:dyDescent="0.2">
      <c r="B63">
        <f>(B62-Sheet1!B62)/6000</f>
        <v>12.448924729752704</v>
      </c>
    </row>
    <row r="64" spans="1:5" x14ac:dyDescent="0.2">
      <c r="A64" s="3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E3272-E9EC-094D-B82A-B567DEE9B1F4}">
  <dimension ref="A1:E64"/>
  <sheetViews>
    <sheetView topLeftCell="A47" workbookViewId="0">
      <selection activeCell="F27" sqref="F27"/>
    </sheetView>
  </sheetViews>
  <sheetFormatPr baseColWidth="10" defaultRowHeight="16" x14ac:dyDescent="0.2"/>
  <sheetData>
    <row r="1" spans="1:5" x14ac:dyDescent="0.2">
      <c r="A1" s="13" t="s">
        <v>0</v>
      </c>
      <c r="B1" s="1"/>
      <c r="C1" s="1"/>
      <c r="D1" s="1"/>
      <c r="E1" s="1"/>
    </row>
    <row r="2" spans="1:5" x14ac:dyDescent="0.2">
      <c r="A2" s="1"/>
      <c r="B2" s="1"/>
      <c r="C2" s="1"/>
      <c r="D2" s="1"/>
      <c r="E2" s="1"/>
    </row>
    <row r="3" spans="1:5" ht="17" thickBot="1" x14ac:dyDescent="0.25">
      <c r="A3" s="13" t="s">
        <v>1</v>
      </c>
      <c r="B3" s="1"/>
      <c r="C3" s="1"/>
      <c r="D3" s="1"/>
      <c r="E3" s="1"/>
    </row>
    <row r="4" spans="1:5" ht="17" thickBot="1" x14ac:dyDescent="0.25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</row>
    <row r="5" spans="1:5" x14ac:dyDescent="0.2">
      <c r="A5" s="5" t="s">
        <v>7</v>
      </c>
      <c r="B5" s="6"/>
      <c r="C5" s="22">
        <v>0.4</v>
      </c>
      <c r="D5" s="22">
        <v>0.375</v>
      </c>
      <c r="E5" s="23">
        <v>0.25</v>
      </c>
    </row>
    <row r="6" spans="1:5" x14ac:dyDescent="0.2">
      <c r="A6" s="5" t="s">
        <v>8</v>
      </c>
      <c r="B6" s="22">
        <v>0.7</v>
      </c>
      <c r="C6" s="22">
        <v>0.5</v>
      </c>
      <c r="D6" s="22">
        <v>0.35</v>
      </c>
      <c r="E6" s="23">
        <v>0.25</v>
      </c>
    </row>
    <row r="7" spans="1:5" x14ac:dyDescent="0.2">
      <c r="A7" s="5" t="s">
        <v>9</v>
      </c>
      <c r="B7" s="22">
        <v>0.67500000000000004</v>
      </c>
      <c r="C7" s="22">
        <v>0.45</v>
      </c>
      <c r="D7" s="22">
        <v>0.4</v>
      </c>
      <c r="E7" s="23">
        <v>0.25</v>
      </c>
    </row>
    <row r="8" spans="1:5" x14ac:dyDescent="0.2">
      <c r="A8" s="5" t="s">
        <v>10</v>
      </c>
      <c r="B8" s="6"/>
      <c r="C8" s="22">
        <v>0.45</v>
      </c>
      <c r="D8" s="22">
        <v>0.35</v>
      </c>
      <c r="E8" s="23">
        <v>0.2</v>
      </c>
    </row>
    <row r="9" spans="1:5" x14ac:dyDescent="0.2">
      <c r="A9" s="5" t="s">
        <v>11</v>
      </c>
      <c r="B9" s="22">
        <v>0.65</v>
      </c>
      <c r="C9" s="22">
        <v>0.45</v>
      </c>
      <c r="D9" s="22">
        <v>0.4</v>
      </c>
      <c r="E9" s="23">
        <v>0.25</v>
      </c>
    </row>
    <row r="10" spans="1:5" x14ac:dyDescent="0.2">
      <c r="A10" s="5" t="s">
        <v>12</v>
      </c>
      <c r="B10" s="22">
        <v>0.625</v>
      </c>
      <c r="C10" s="22">
        <v>0.5</v>
      </c>
      <c r="D10" s="22">
        <v>0.42499999999999999</v>
      </c>
      <c r="E10" s="23">
        <v>0.42499999999999999</v>
      </c>
    </row>
    <row r="11" spans="1:5" ht="17" thickBot="1" x14ac:dyDescent="0.25">
      <c r="A11" s="9" t="s">
        <v>13</v>
      </c>
      <c r="B11" s="24">
        <v>0.7</v>
      </c>
      <c r="C11" s="24">
        <v>0.45</v>
      </c>
      <c r="D11" s="24">
        <v>0.35</v>
      </c>
      <c r="E11" s="25">
        <v>0.4</v>
      </c>
    </row>
    <row r="12" spans="1:5" x14ac:dyDescent="0.2">
      <c r="A12" s="1"/>
      <c r="B12" s="1"/>
      <c r="C12" s="1"/>
      <c r="D12" s="1"/>
      <c r="E12" s="1"/>
    </row>
    <row r="13" spans="1:5" ht="17" thickBot="1" x14ac:dyDescent="0.25">
      <c r="A13" s="13" t="s">
        <v>14</v>
      </c>
      <c r="B13" s="1"/>
      <c r="C13" s="1"/>
      <c r="D13" s="1"/>
      <c r="E13" s="1"/>
    </row>
    <row r="14" spans="1:5" ht="17" thickBot="1" x14ac:dyDescent="0.25">
      <c r="A14" s="2" t="s">
        <v>2</v>
      </c>
      <c r="B14" s="4" t="s">
        <v>15</v>
      </c>
      <c r="C14" s="1"/>
      <c r="D14" s="1"/>
      <c r="E14" s="1"/>
    </row>
    <row r="15" spans="1:5" x14ac:dyDescent="0.2">
      <c r="A15" s="5" t="s">
        <v>7</v>
      </c>
      <c r="B15" s="8">
        <v>2500</v>
      </c>
      <c r="C15" s="1" t="s">
        <v>25</v>
      </c>
      <c r="D15" s="1">
        <f>SUMPRODUCT(B5:E5,B53:E53)</f>
        <v>2500</v>
      </c>
      <c r="E15" s="1"/>
    </row>
    <row r="16" spans="1:5" x14ac:dyDescent="0.2">
      <c r="A16" s="5" t="s">
        <v>8</v>
      </c>
      <c r="B16" s="8">
        <v>3000</v>
      </c>
      <c r="C16" s="1" t="s">
        <v>25</v>
      </c>
      <c r="D16" s="1">
        <f>SUMPRODUCT(B6:E6,B54:E54)</f>
        <v>3000</v>
      </c>
      <c r="E16" s="1"/>
    </row>
    <row r="17" spans="1:5" x14ac:dyDescent="0.2">
      <c r="A17" s="5" t="s">
        <v>9</v>
      </c>
      <c r="B17" s="8">
        <v>2500</v>
      </c>
      <c r="C17" s="1" t="s">
        <v>25</v>
      </c>
      <c r="D17" s="1">
        <f t="shared" ref="D17:D18" si="0">SUMPRODUCT(B7:E7,B55:E55)</f>
        <v>2500</v>
      </c>
      <c r="E17" s="1"/>
    </row>
    <row r="18" spans="1:5" x14ac:dyDescent="0.2">
      <c r="A18" s="5" t="s">
        <v>10</v>
      </c>
      <c r="B18" s="8">
        <v>2600</v>
      </c>
      <c r="C18" s="1" t="s">
        <v>25</v>
      </c>
      <c r="D18" s="1">
        <f t="shared" si="0"/>
        <v>714.04390816155808</v>
      </c>
      <c r="E18" s="1"/>
    </row>
    <row r="19" spans="1:5" x14ac:dyDescent="0.2">
      <c r="A19" s="5" t="s">
        <v>11</v>
      </c>
      <c r="B19" s="8">
        <v>2500</v>
      </c>
      <c r="C19" s="1" t="s">
        <v>25</v>
      </c>
      <c r="D19" s="1">
        <f>SUMPRODUCT(B9:E9,B57:E57)</f>
        <v>2500</v>
      </c>
      <c r="E19" s="1"/>
    </row>
    <row r="20" spans="1:5" x14ac:dyDescent="0.2">
      <c r="A20" s="5" t="s">
        <v>12</v>
      </c>
      <c r="B20" s="8">
        <v>38000</v>
      </c>
      <c r="C20" s="1" t="s">
        <v>25</v>
      </c>
      <c r="D20" s="1">
        <f t="shared" ref="D20:D21" si="1">SUMPRODUCT(B10:E10,B58:E58)</f>
        <v>37999.999999999993</v>
      </c>
      <c r="E20" s="1"/>
    </row>
    <row r="21" spans="1:5" ht="17" thickBot="1" x14ac:dyDescent="0.25">
      <c r="A21" s="9" t="s">
        <v>13</v>
      </c>
      <c r="B21" s="10">
        <v>2500</v>
      </c>
      <c r="C21" s="1" t="s">
        <v>25</v>
      </c>
      <c r="D21" s="1">
        <f t="shared" si="1"/>
        <v>2499.9999999999991</v>
      </c>
      <c r="E21" s="1"/>
    </row>
    <row r="22" spans="1:5" x14ac:dyDescent="0.2">
      <c r="A22" s="1"/>
      <c r="B22" s="1"/>
      <c r="C22" s="1"/>
      <c r="D22" s="1"/>
      <c r="E22" s="1"/>
    </row>
    <row r="23" spans="1:5" ht="17" thickBot="1" x14ac:dyDescent="0.25">
      <c r="A23" s="13" t="s">
        <v>16</v>
      </c>
      <c r="B23" s="1"/>
      <c r="C23" s="1"/>
      <c r="D23" s="1"/>
      <c r="E23" s="1"/>
    </row>
    <row r="24" spans="1:5" ht="17" thickBot="1" x14ac:dyDescent="0.25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</row>
    <row r="25" spans="1:5" x14ac:dyDescent="0.2">
      <c r="A25" s="5" t="s">
        <v>7</v>
      </c>
      <c r="B25" s="11"/>
      <c r="C25" s="18">
        <v>13</v>
      </c>
      <c r="D25" s="18">
        <v>10.65</v>
      </c>
      <c r="E25" s="19">
        <v>9.6</v>
      </c>
    </row>
    <row r="26" spans="1:5" x14ac:dyDescent="0.2">
      <c r="A26" s="5" t="s">
        <v>8</v>
      </c>
      <c r="B26" s="18">
        <v>17.399999999999999</v>
      </c>
      <c r="C26" s="18">
        <v>14.1</v>
      </c>
      <c r="D26" s="18">
        <v>11.2</v>
      </c>
      <c r="E26" s="19">
        <v>9.4499999999999993</v>
      </c>
    </row>
    <row r="27" spans="1:5" x14ac:dyDescent="0.2">
      <c r="A27" s="5" t="s">
        <v>9</v>
      </c>
      <c r="B27" s="18">
        <v>17.399999999999999</v>
      </c>
      <c r="C27" s="18">
        <v>14.22</v>
      </c>
      <c r="D27" s="18">
        <v>11</v>
      </c>
      <c r="E27" s="19">
        <v>9.5</v>
      </c>
    </row>
    <row r="28" spans="1:5" x14ac:dyDescent="0.2">
      <c r="A28" s="5" t="s">
        <v>10</v>
      </c>
      <c r="B28" s="11"/>
      <c r="C28" s="18">
        <v>14.3</v>
      </c>
      <c r="D28" s="18">
        <v>11.25</v>
      </c>
      <c r="E28" s="19">
        <v>9.6</v>
      </c>
    </row>
    <row r="29" spans="1:5" x14ac:dyDescent="0.2">
      <c r="A29" s="5" t="s">
        <v>11</v>
      </c>
      <c r="B29" s="18">
        <v>17.5</v>
      </c>
      <c r="C29" s="18">
        <v>13.8</v>
      </c>
      <c r="D29" s="18">
        <v>11.4</v>
      </c>
      <c r="E29" s="19">
        <v>9.6</v>
      </c>
    </row>
    <row r="30" spans="1:5" x14ac:dyDescent="0.2">
      <c r="A30" s="5" t="s">
        <v>12</v>
      </c>
      <c r="B30" s="18">
        <f>0.95*18.25</f>
        <v>17.337499999999999</v>
      </c>
      <c r="C30" s="18">
        <f>0.95*13.9</f>
        <v>13.205</v>
      </c>
      <c r="D30" s="18">
        <f>0.95*11.4</f>
        <v>10.83</v>
      </c>
      <c r="E30" s="19">
        <f>0.95*8.9</f>
        <v>8.4550000000000001</v>
      </c>
    </row>
    <row r="31" spans="1:5" ht="17" thickBot="1" x14ac:dyDescent="0.25">
      <c r="A31" s="9" t="s">
        <v>13</v>
      </c>
      <c r="B31" s="20">
        <v>19.75</v>
      </c>
      <c r="C31" s="20">
        <v>13.9</v>
      </c>
      <c r="D31" s="20">
        <v>10.75</v>
      </c>
      <c r="E31" s="21">
        <v>9.4</v>
      </c>
    </row>
    <row r="32" spans="1:5" x14ac:dyDescent="0.2">
      <c r="A32" s="1"/>
      <c r="B32" s="1"/>
      <c r="C32" s="1"/>
      <c r="D32" s="1"/>
      <c r="E32" s="1"/>
    </row>
    <row r="33" spans="1:5" ht="17" thickBot="1" x14ac:dyDescent="0.25">
      <c r="A33" s="13" t="s">
        <v>17</v>
      </c>
      <c r="B33" s="1"/>
      <c r="C33" s="1"/>
      <c r="D33" s="1"/>
      <c r="E33" s="1"/>
    </row>
    <row r="34" spans="1:5" ht="17" thickBot="1" x14ac:dyDescent="0.25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</row>
    <row r="35" spans="1:5" x14ac:dyDescent="0.2">
      <c r="A35" s="5" t="s">
        <v>7</v>
      </c>
      <c r="B35" s="6"/>
      <c r="C35" s="14">
        <v>0.3</v>
      </c>
      <c r="D35" s="14">
        <v>0.45</v>
      </c>
      <c r="E35" s="15">
        <v>0.45</v>
      </c>
    </row>
    <row r="36" spans="1:5" x14ac:dyDescent="0.2">
      <c r="A36" s="5" t="s">
        <v>8</v>
      </c>
      <c r="B36" s="14">
        <v>0.4</v>
      </c>
      <c r="C36" s="14">
        <v>0.4</v>
      </c>
      <c r="D36" s="14">
        <v>0.6</v>
      </c>
      <c r="E36" s="15">
        <v>0.6</v>
      </c>
    </row>
    <row r="37" spans="1:5" x14ac:dyDescent="0.2">
      <c r="A37" s="5" t="s">
        <v>9</v>
      </c>
      <c r="B37" s="14">
        <v>0.8</v>
      </c>
      <c r="C37" s="14">
        <v>0.8</v>
      </c>
      <c r="D37" s="14">
        <v>1.2</v>
      </c>
      <c r="E37" s="15">
        <v>1.2</v>
      </c>
    </row>
    <row r="38" spans="1:5" x14ac:dyDescent="0.2">
      <c r="A38" s="5" t="s">
        <v>10</v>
      </c>
      <c r="B38" s="6"/>
      <c r="C38" s="14">
        <v>0.7</v>
      </c>
      <c r="D38" s="14">
        <v>1.05</v>
      </c>
      <c r="E38" s="15">
        <v>1.05</v>
      </c>
    </row>
    <row r="39" spans="1:5" x14ac:dyDescent="0.2">
      <c r="A39" s="5" t="s">
        <v>11</v>
      </c>
      <c r="B39" s="14">
        <v>0.7</v>
      </c>
      <c r="C39" s="14">
        <v>0.7</v>
      </c>
      <c r="D39" s="14">
        <v>1.05</v>
      </c>
      <c r="E39" s="15">
        <v>1.05</v>
      </c>
    </row>
    <row r="40" spans="1:5" x14ac:dyDescent="0.2">
      <c r="A40" s="5" t="s">
        <v>12</v>
      </c>
      <c r="B40" s="14">
        <v>0</v>
      </c>
      <c r="C40" s="14">
        <v>0</v>
      </c>
      <c r="D40" s="14">
        <v>0</v>
      </c>
      <c r="E40" s="15">
        <v>0</v>
      </c>
    </row>
    <row r="41" spans="1:5" ht="17" thickBot="1" x14ac:dyDescent="0.25">
      <c r="A41" s="9" t="s">
        <v>13</v>
      </c>
      <c r="B41" s="16">
        <v>0.5</v>
      </c>
      <c r="C41" s="16">
        <v>0.5</v>
      </c>
      <c r="D41" s="16">
        <v>0.75</v>
      </c>
      <c r="E41" s="17">
        <v>0.75</v>
      </c>
    </row>
    <row r="42" spans="1:5" x14ac:dyDescent="0.2">
      <c r="A42" s="1"/>
      <c r="B42" s="1"/>
      <c r="C42" s="1"/>
      <c r="D42" s="1"/>
      <c r="E42" s="1"/>
    </row>
    <row r="43" spans="1:5" ht="17" thickBot="1" x14ac:dyDescent="0.25">
      <c r="A43" s="13" t="s">
        <v>18</v>
      </c>
      <c r="B43" s="1"/>
      <c r="C43" s="1"/>
      <c r="D43" s="1"/>
      <c r="E43" s="1"/>
    </row>
    <row r="44" spans="1:5" ht="17" thickBot="1" x14ac:dyDescent="0.25">
      <c r="A44" s="2" t="s">
        <v>19</v>
      </c>
      <c r="B44" s="4" t="s">
        <v>20</v>
      </c>
      <c r="C44" s="12"/>
      <c r="D44" s="12"/>
      <c r="E44" s="12"/>
    </row>
    <row r="45" spans="1:5" x14ac:dyDescent="0.2">
      <c r="A45" s="5" t="s">
        <v>3</v>
      </c>
      <c r="B45" s="8">
        <v>25000</v>
      </c>
      <c r="C45" s="7" t="s">
        <v>24</v>
      </c>
      <c r="D45" s="7">
        <f>SUM(B53:B59)</f>
        <v>24999.999999999996</v>
      </c>
      <c r="E45" s="7"/>
    </row>
    <row r="46" spans="1:5" x14ac:dyDescent="0.2">
      <c r="A46" s="5" t="s">
        <v>4</v>
      </c>
      <c r="B46" s="8">
        <v>26000</v>
      </c>
      <c r="C46" s="7" t="s">
        <v>24</v>
      </c>
      <c r="D46" s="1">
        <f>SUM(C53:C59)</f>
        <v>26000</v>
      </c>
      <c r="E46" s="1"/>
    </row>
    <row r="47" spans="1:5" x14ac:dyDescent="0.2">
      <c r="A47" s="5" t="s">
        <v>5</v>
      </c>
      <c r="B47" s="8">
        <f>28000</f>
        <v>28000</v>
      </c>
      <c r="C47" s="7" t="s">
        <v>24</v>
      </c>
      <c r="D47" s="1">
        <f>SUM(D53:D59)</f>
        <v>28000</v>
      </c>
      <c r="E47" s="1"/>
    </row>
    <row r="48" spans="1:5" ht="17" thickBot="1" x14ac:dyDescent="0.25">
      <c r="A48" s="9" t="s">
        <v>6</v>
      </c>
      <c r="B48" s="10">
        <v>28000</v>
      </c>
      <c r="C48" s="7" t="s">
        <v>24</v>
      </c>
      <c r="D48" s="1">
        <f>SUM(E53:E59)</f>
        <v>28000</v>
      </c>
      <c r="E48" s="1"/>
    </row>
    <row r="49" spans="1:5" x14ac:dyDescent="0.2">
      <c r="A49" s="1"/>
      <c r="B49" s="1"/>
      <c r="C49" s="1"/>
      <c r="D49" s="1"/>
      <c r="E49" s="1"/>
    </row>
    <row r="50" spans="1:5" x14ac:dyDescent="0.2">
      <c r="A50" s="1"/>
      <c r="B50" s="1"/>
      <c r="C50" s="1"/>
      <c r="D50" s="1"/>
      <c r="E50" s="1"/>
    </row>
    <row r="51" spans="1:5" ht="17" thickBot="1" x14ac:dyDescent="0.25">
      <c r="A51" s="13" t="s">
        <v>21</v>
      </c>
      <c r="B51" s="1"/>
      <c r="C51" s="1"/>
      <c r="D51" s="1"/>
      <c r="E51" s="1"/>
    </row>
    <row r="52" spans="1:5" ht="17" thickBot="1" x14ac:dyDescent="0.25">
      <c r="A52" s="2" t="s">
        <v>2</v>
      </c>
      <c r="B52" s="3" t="s">
        <v>3</v>
      </c>
      <c r="C52" s="3" t="s">
        <v>4</v>
      </c>
      <c r="D52" s="3" t="s">
        <v>5</v>
      </c>
      <c r="E52" s="4" t="s">
        <v>6</v>
      </c>
    </row>
    <row r="53" spans="1:5" x14ac:dyDescent="0.2">
      <c r="A53" s="5" t="s">
        <v>7</v>
      </c>
      <c r="B53" s="27">
        <v>0</v>
      </c>
      <c r="C53" s="27">
        <v>6250</v>
      </c>
      <c r="D53" s="27">
        <v>0</v>
      </c>
      <c r="E53" s="28">
        <v>0</v>
      </c>
    </row>
    <row r="54" spans="1:5" x14ac:dyDescent="0.2">
      <c r="A54" s="5" t="s">
        <v>8</v>
      </c>
      <c r="B54" s="26">
        <v>4285.7142857142862</v>
      </c>
      <c r="C54" s="26">
        <v>0</v>
      </c>
      <c r="D54" s="26">
        <v>0</v>
      </c>
      <c r="E54" s="29">
        <v>0</v>
      </c>
    </row>
    <row r="55" spans="1:5" x14ac:dyDescent="0.2">
      <c r="A55" s="5" t="s">
        <v>9</v>
      </c>
      <c r="B55" s="26">
        <v>3703.7037037037035</v>
      </c>
      <c r="C55" s="26">
        <v>0</v>
      </c>
      <c r="D55" s="26">
        <v>0</v>
      </c>
      <c r="E55" s="29">
        <v>0</v>
      </c>
    </row>
    <row r="56" spans="1:5" x14ac:dyDescent="0.2">
      <c r="A56" s="5" t="s">
        <v>10</v>
      </c>
      <c r="B56" s="26">
        <v>0</v>
      </c>
      <c r="C56" s="26">
        <v>0</v>
      </c>
      <c r="D56" s="26">
        <v>2040.125451890166</v>
      </c>
      <c r="E56" s="29">
        <v>0</v>
      </c>
    </row>
    <row r="57" spans="1:5" x14ac:dyDescent="0.2">
      <c r="A57" s="5" t="s">
        <v>11</v>
      </c>
      <c r="B57" s="26">
        <v>3846.1538461538462</v>
      </c>
      <c r="C57" s="26">
        <v>0</v>
      </c>
      <c r="D57" s="26">
        <v>0</v>
      </c>
      <c r="E57" s="29">
        <v>0</v>
      </c>
    </row>
    <row r="58" spans="1:5" x14ac:dyDescent="0.2">
      <c r="A58" s="5" t="s">
        <v>12</v>
      </c>
      <c r="B58" s="26">
        <v>13164.42816442816</v>
      </c>
      <c r="C58" s="26">
        <v>19750</v>
      </c>
      <c r="D58" s="26">
        <v>18817.017405252693</v>
      </c>
      <c r="E58" s="29">
        <v>28000</v>
      </c>
    </row>
    <row r="59" spans="1:5" ht="17" thickBot="1" x14ac:dyDescent="0.25">
      <c r="A59" s="9" t="s">
        <v>13</v>
      </c>
      <c r="B59" s="30">
        <v>0</v>
      </c>
      <c r="C59" s="30">
        <v>0</v>
      </c>
      <c r="D59" s="30">
        <v>7142.8571428571413</v>
      </c>
      <c r="E59" s="31">
        <v>0</v>
      </c>
    </row>
    <row r="61" spans="1:5" x14ac:dyDescent="0.2">
      <c r="A61" s="32" t="s">
        <v>22</v>
      </c>
    </row>
    <row r="62" spans="1:5" x14ac:dyDescent="0.2">
      <c r="A62" s="33" t="s">
        <v>23</v>
      </c>
      <c r="B62" s="34">
        <f>SUMPRODUCT(B53:E59,B25:E31)+SUMPRODUCT(B53:E59,B35:E41)</f>
        <v>1333619.8436938878</v>
      </c>
    </row>
    <row r="64" spans="1:5" x14ac:dyDescent="0.2">
      <c r="A64" s="32" t="s">
        <v>26</v>
      </c>
      <c r="B64">
        <f>B62-Sheet1!B62</f>
        <v>-48924.490621034522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2014-01-19T03:55:05Z</dcterms:created>
  <dcterms:modified xsi:type="dcterms:W3CDTF">2021-04-13T23:33:37Z</dcterms:modified>
</cp:coreProperties>
</file>