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isual Studio Coding\DL_final_project\models_and_metrics\"/>
    </mc:Choice>
  </mc:AlternateContent>
  <xr:revisionPtr revIDLastSave="0" documentId="13_ncr:1_{20214E3D-35CD-48DB-8B97-BF9699BC8E3D}" xr6:coauthVersionLast="47" xr6:coauthVersionMax="47" xr10:uidLastSave="{00000000-0000-0000-0000-000000000000}"/>
  <bookViews>
    <workbookView xWindow="28680" yWindow="-120" windowWidth="29040" windowHeight="15720" xr2:uid="{32CD13F7-3551-4E15-BA67-D6630EDB7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E13" i="1"/>
  <c r="F9" i="1"/>
  <c r="E9" i="1"/>
  <c r="E8" i="1"/>
  <c r="E3" i="1"/>
  <c r="F5" i="1"/>
  <c r="E2" i="1"/>
  <c r="K3" i="1"/>
  <c r="K4" i="1"/>
  <c r="K5" i="1"/>
  <c r="K6" i="1"/>
  <c r="K7" i="1"/>
  <c r="K8" i="1"/>
  <c r="K9" i="1"/>
  <c r="K10" i="1"/>
  <c r="K11" i="1"/>
  <c r="K12" i="1"/>
  <c r="K13" i="1"/>
  <c r="F6" i="1"/>
  <c r="E6" i="1"/>
  <c r="F13" i="1"/>
  <c r="F11" i="1"/>
  <c r="F12" i="1"/>
  <c r="E11" i="1"/>
  <c r="E12" i="1"/>
  <c r="F10" i="1"/>
  <c r="E10" i="1"/>
  <c r="F8" i="1"/>
  <c r="F7" i="1"/>
  <c r="F4" i="1"/>
  <c r="F3" i="1"/>
  <c r="F2" i="1"/>
  <c r="E4" i="1"/>
  <c r="E5" i="1"/>
  <c r="E7" i="1"/>
</calcChain>
</file>

<file path=xl/sharedStrings.xml><?xml version="1.0" encoding="utf-8"?>
<sst xmlns="http://schemas.openxmlformats.org/spreadsheetml/2006/main" count="24" uniqueCount="24">
  <si>
    <t>Model</t>
  </si>
  <si>
    <t xml:space="preserve">ReZero </t>
  </si>
  <si>
    <t>Base</t>
  </si>
  <si>
    <t>RMS</t>
  </si>
  <si>
    <t>Parameters</t>
  </si>
  <si>
    <t>Test Accuracy</t>
  </si>
  <si>
    <t>Test Recall</t>
  </si>
  <si>
    <t>Test Precision</t>
  </si>
  <si>
    <t>Base Premade</t>
  </si>
  <si>
    <t>Rotary</t>
  </si>
  <si>
    <t>Val Accuracy</t>
  </si>
  <si>
    <t xml:space="preserve">Total Epochs </t>
  </si>
  <si>
    <t>Average Iter per Second (iter/s)</t>
  </si>
  <si>
    <t>Train Time (seconds)</t>
  </si>
  <si>
    <t>Inference Time (iter/s)</t>
  </si>
  <si>
    <t>Hybrid 1 (Rotary + RMS)</t>
  </si>
  <si>
    <t>Hybrid 2 (Rotary + RMS + GLU)</t>
  </si>
  <si>
    <t>Hybrid 3 (Rotary + RMS + EA)</t>
  </si>
  <si>
    <t>Hybrid 4 (Rotary + RMS + EA + GLU)</t>
  </si>
  <si>
    <t xml:space="preserve">GLU </t>
  </si>
  <si>
    <t>EA ATLU</t>
  </si>
  <si>
    <t>EA GELU</t>
  </si>
  <si>
    <t>Test Precision Change over baseline</t>
  </si>
  <si>
    <t>Average Epoch time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</si>
</sst>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</c:v>
                </c:pt>
                <c:pt idx="4">
                  <c:v>EA ATLU</c:v>
                </c:pt>
                <c:pt idx="5">
                  <c:v>EA GELU</c:v>
                </c:pt>
                <c:pt idx="6">
                  <c:v>ReZero </c:v>
                </c:pt>
                <c:pt idx="7">
                  <c:v>Rotary</c:v>
                </c:pt>
                <c:pt idx="8">
                  <c:v>Hybrid 1 (Rotary + RMS)</c:v>
                </c:pt>
                <c:pt idx="9">
                  <c:v>Hybrid 2 (Rotary + RMS + GLU)</c:v>
                </c:pt>
                <c:pt idx="10">
                  <c:v>Hybrid 3 (Rotary + RMS + EA)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0.60298507462686501</c:v>
                </c:pt>
                <c:pt idx="1">
                  <c:v>0.65124378109452696</c:v>
                </c:pt>
                <c:pt idx="2">
                  <c:v>0.65970149253731303</c:v>
                </c:pt>
                <c:pt idx="3">
                  <c:v>0.64228855721392997</c:v>
                </c:pt>
                <c:pt idx="4">
                  <c:v>0.64079601990049695</c:v>
                </c:pt>
                <c:pt idx="5">
                  <c:v>0.64477611940298496</c:v>
                </c:pt>
                <c:pt idx="6">
                  <c:v>0.59402985074626802</c:v>
                </c:pt>
                <c:pt idx="7">
                  <c:v>0.68656716417910402</c:v>
                </c:pt>
                <c:pt idx="8">
                  <c:v>0.68805970149253703</c:v>
                </c:pt>
                <c:pt idx="9">
                  <c:v>0.70646766169154196</c:v>
                </c:pt>
                <c:pt idx="10">
                  <c:v>0.69253731343283498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3-4ED3-B85E-F5CFD7F8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441056"/>
        <c:axId val="1275756048"/>
      </c:barChart>
      <c:catAx>
        <c:axId val="13954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56048"/>
        <c:crosses val="autoZero"/>
        <c:auto val="1"/>
        <c:lblAlgn val="ctr"/>
        <c:lblOffset val="100"/>
        <c:noMultiLvlLbl val="0"/>
      </c:catAx>
      <c:valAx>
        <c:axId val="12757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Iter per Second (iter/s)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</c:v>
                </c:pt>
                <c:pt idx="4">
                  <c:v>EA ATLU</c:v>
                </c:pt>
                <c:pt idx="5">
                  <c:v>EA GELU</c:v>
                </c:pt>
                <c:pt idx="6">
                  <c:v>ReZero </c:v>
                </c:pt>
                <c:pt idx="7">
                  <c:v>Rotary</c:v>
                </c:pt>
                <c:pt idx="8">
                  <c:v>Hybrid 1 (Rotary + RMS)</c:v>
                </c:pt>
                <c:pt idx="9">
                  <c:v>Hybrid 2 (Rotary + RMS + GLU)</c:v>
                </c:pt>
                <c:pt idx="10">
                  <c:v>Hybrid 3 (Rotary + RMS + EA)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1.5467571644042233</c:v>
                </c:pt>
                <c:pt idx="1">
                  <c:v>1.5911559348332041</c:v>
                </c:pt>
                <c:pt idx="2">
                  <c:v>1.5401752190237796</c:v>
                </c:pt>
                <c:pt idx="3">
                  <c:v>1.1946351931330472</c:v>
                </c:pt>
                <c:pt idx="4">
                  <c:v>1.4167626064932075</c:v>
                </c:pt>
                <c:pt idx="5">
                  <c:v>1.4032567049808429</c:v>
                </c:pt>
                <c:pt idx="6">
                  <c:v>1.6058178752107926</c:v>
                </c:pt>
                <c:pt idx="7">
                  <c:v>1.5191614066726782</c:v>
                </c:pt>
                <c:pt idx="8">
                  <c:v>1.5224074474994587</c:v>
                </c:pt>
                <c:pt idx="9">
                  <c:v>1.1943788886505042</c:v>
                </c:pt>
                <c:pt idx="10">
                  <c:v>1.3572669368847712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5-494D-B4C0-12767956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257712"/>
        <c:axId val="980491056"/>
      </c:barChart>
      <c:catAx>
        <c:axId val="13912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91056"/>
        <c:crosses val="autoZero"/>
        <c:auto val="1"/>
        <c:lblAlgn val="ctr"/>
        <c:lblOffset val="100"/>
        <c:noMultiLvlLbl val="0"/>
      </c:catAx>
      <c:valAx>
        <c:axId val="9804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Inference Time (iter/s)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</c:v>
                </c:pt>
                <c:pt idx="4">
                  <c:v>EA ATLU</c:v>
                </c:pt>
                <c:pt idx="5">
                  <c:v>EA GELU</c:v>
                </c:pt>
                <c:pt idx="6">
                  <c:v>ReZero </c:v>
                </c:pt>
                <c:pt idx="7">
                  <c:v>Rotary</c:v>
                </c:pt>
                <c:pt idx="8">
                  <c:v>Hybrid 1 (Rotary + RMS)</c:v>
                </c:pt>
                <c:pt idx="9">
                  <c:v>Hybrid 2 (Rotary + RMS + GLU)</c:v>
                </c:pt>
                <c:pt idx="10">
                  <c:v>Hybrid 3 (Rotary + RMS + EA)</c:v>
                </c:pt>
              </c:strCache>
            </c:strRef>
          </c:cat>
          <c:val>
            <c:numRef>
              <c:f>Sheet1!$F$2:$F$12</c:f>
              <c:numCache>
                <c:formatCode>0.000000000</c:formatCode>
                <c:ptCount val="11"/>
                <c:pt idx="0">
                  <c:v>2.7056463190300515</c:v>
                </c:pt>
                <c:pt idx="1">
                  <c:v>2.708168241635815</c:v>
                </c:pt>
                <c:pt idx="2">
                  <c:v>2.6118599324271554</c:v>
                </c:pt>
                <c:pt idx="3">
                  <c:v>2.0460887540396802</c:v>
                </c:pt>
                <c:pt idx="4" formatCode="General">
                  <c:v>2.4216987593193782</c:v>
                </c:pt>
                <c:pt idx="5">
                  <c:v>2.4175806298042897</c:v>
                </c:pt>
                <c:pt idx="6">
                  <c:v>2.6777509049383186</c:v>
                </c:pt>
                <c:pt idx="7" formatCode="General">
                  <c:v>2.4855667830802886</c:v>
                </c:pt>
                <c:pt idx="8" formatCode="General">
                  <c:v>2.5262958971993039</c:v>
                </c:pt>
                <c:pt idx="9" formatCode="General">
                  <c:v>1.999136761053476</c:v>
                </c:pt>
                <c:pt idx="10" formatCode="General">
                  <c:v>2.2777102172730075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9-4769-9CC4-D1B5A8B53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802208"/>
        <c:axId val="1393804608"/>
      </c:barChart>
      <c:catAx>
        <c:axId val="13938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04608"/>
        <c:crosses val="autoZero"/>
        <c:auto val="1"/>
        <c:lblAlgn val="ctr"/>
        <c:lblOffset val="100"/>
        <c:noMultiLvlLbl val="0"/>
      </c:catAx>
      <c:valAx>
        <c:axId val="13938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</c:v>
                </c:pt>
                <c:pt idx="4">
                  <c:v>EA ATLU</c:v>
                </c:pt>
                <c:pt idx="5">
                  <c:v>EA GELU</c:v>
                </c:pt>
                <c:pt idx="6">
                  <c:v>ReZero </c:v>
                </c:pt>
                <c:pt idx="7">
                  <c:v>Rotary</c:v>
                </c:pt>
                <c:pt idx="8">
                  <c:v>Hybrid 1 (Rotary + RMS)</c:v>
                </c:pt>
                <c:pt idx="9">
                  <c:v>Hybrid 2 (Rotary + RMS + GLU)</c:v>
                </c:pt>
                <c:pt idx="10">
                  <c:v>Hybrid 3 (Rotary + RMS + EA)</c:v>
                </c:pt>
              </c:strCache>
            </c:strRef>
          </c:cat>
          <c:val>
            <c:numRef>
              <c:f>Sheet1!$L$2:$L$12</c:f>
              <c:numCache>
                <c:formatCode>General</c:formatCode>
                <c:ptCount val="11"/>
                <c:pt idx="0">
                  <c:v>85806346</c:v>
                </c:pt>
                <c:pt idx="1">
                  <c:v>85653514</c:v>
                </c:pt>
                <c:pt idx="2">
                  <c:v>85635082</c:v>
                </c:pt>
                <c:pt idx="3">
                  <c:v>114001930</c:v>
                </c:pt>
                <c:pt idx="4">
                  <c:v>85653526</c:v>
                </c:pt>
                <c:pt idx="5">
                  <c:v>85653526</c:v>
                </c:pt>
                <c:pt idx="6">
                  <c:v>85616674</c:v>
                </c:pt>
                <c:pt idx="7">
                  <c:v>85653514</c:v>
                </c:pt>
                <c:pt idx="8">
                  <c:v>85635082</c:v>
                </c:pt>
                <c:pt idx="9">
                  <c:v>113983498</c:v>
                </c:pt>
                <c:pt idx="10">
                  <c:v>85635094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5-4F01-9A39-63184E6D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690640"/>
        <c:axId val="1327690160"/>
      </c:barChart>
      <c:catAx>
        <c:axId val="13276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90160"/>
        <c:crosses val="autoZero"/>
        <c:auto val="1"/>
        <c:lblAlgn val="ctr"/>
        <c:lblOffset val="100"/>
        <c:noMultiLvlLbl val="0"/>
      </c:catAx>
      <c:valAx>
        <c:axId val="13276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13</xdr:row>
      <xdr:rowOff>157162</xdr:rowOff>
    </xdr:from>
    <xdr:to>
      <xdr:col>15</xdr:col>
      <xdr:colOff>571500</xdr:colOff>
      <xdr:row>28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A3C93E-BCF8-16A7-B617-BF30D11D6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14</xdr:row>
      <xdr:rowOff>14287</xdr:rowOff>
    </xdr:from>
    <xdr:to>
      <xdr:col>3</xdr:col>
      <xdr:colOff>866775</xdr:colOff>
      <xdr:row>28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1A2652-927D-C5F5-CBDA-F129BD6FD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1619250</xdr:colOff>
      <xdr:row>14</xdr:row>
      <xdr:rowOff>23812</xdr:rowOff>
    </xdr:from>
    <xdr:to>
      <xdr:col>8</xdr:col>
      <xdr:colOff>200025</xdr:colOff>
      <xdr:row>28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9868B6-29D9-60BF-3F5F-7DBA4C3B0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695325</xdr:colOff>
      <xdr:row>28</xdr:row>
      <xdr:rowOff>109537</xdr:rowOff>
    </xdr:from>
    <xdr:to>
      <xdr:col>15</xdr:col>
      <xdr:colOff>581025</xdr:colOff>
      <xdr:row>42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A4664B-F08B-2A52-65AE-931F9FB6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EB13-8DEA-4DA4-BD28-E0ABE1F425AC}">
  <dimension ref="A1:L13"/>
  <sheetViews>
    <sheetView tabSelected="1" workbookViewId="0">
      <selection activeCell="N6" sqref="N6"/>
    </sheetView>
  </sheetViews>
  <sheetFormatPr defaultRowHeight="15" x14ac:dyDescent="0.25"/>
  <cols>
    <col min="1" max="1" width="31.140625" bestFit="1" customWidth="1"/>
    <col min="2" max="2" width="19.85546875" bestFit="1" customWidth="1"/>
    <col min="3" max="3" width="23.5703125" bestFit="1" customWidth="1"/>
    <col min="4" max="4" width="28.28515625" bestFit="1" customWidth="1"/>
    <col min="5" max="5" width="23.5703125" bestFit="1" customWidth="1"/>
    <col min="6" max="7" width="13.42578125" bestFit="1" customWidth="1"/>
    <col min="8" max="8" width="11.140625" bestFit="1" customWidth="1"/>
    <col min="9" max="9" width="13.42578125" bestFit="1" customWidth="1"/>
    <col min="10" max="10" width="11.42578125" customWidth="1"/>
    <col min="11" max="11" width="33.140625" bestFit="1" customWidth="1"/>
    <col min="12" max="12" width="11.140625" bestFit="1" customWidth="1"/>
  </cols>
  <sheetData>
    <row r="1" spans="1:12" x14ac:dyDescent="0.25">
      <c r="A1" t="s">
        <v>0</v>
      </c>
      <c r="B1" t="s">
        <v>13</v>
      </c>
      <c r="C1" t="s">
        <v>11</v>
      </c>
      <c r="D1" t="s">
        <v>23</v>
      </c>
      <c r="E1" t="s">
        <v>12</v>
      </c>
      <c r="F1" t="s">
        <v>14</v>
      </c>
      <c r="G1" t="s">
        <v>10</v>
      </c>
      <c r="H1" t="s">
        <v>5</v>
      </c>
      <c r="I1" t="s">
        <v>6</v>
      </c>
      <c r="J1" t="s">
        <v>7</v>
      </c>
      <c r="K1" t="s">
        <v>22</v>
      </c>
      <c r="L1" t="s">
        <v>4</v>
      </c>
    </row>
    <row r="2" spans="1:12" x14ac:dyDescent="0.25">
      <c r="A2" t="s">
        <v>8</v>
      </c>
      <c r="B2" s="1">
        <v>2652</v>
      </c>
      <c r="C2">
        <v>14</v>
      </c>
      <c r="D2">
        <f>B2/C2</f>
        <v>189.42857142857142</v>
      </c>
      <c r="E2">
        <f t="shared" ref="E2:E13" si="0">C2*293/B2</f>
        <v>1.5467571644042233</v>
      </c>
      <c r="F2" s="2">
        <f>32 / 11.8271186351776</f>
        <v>2.7056463190300515</v>
      </c>
      <c r="G2">
        <v>0.63613738178198098</v>
      </c>
      <c r="H2" s="1">
        <v>0.60298507462686501</v>
      </c>
      <c r="I2" s="1">
        <v>0.60112383449298201</v>
      </c>
      <c r="J2" s="1">
        <v>0.61423096264957999</v>
      </c>
      <c r="K2">
        <v>113983510</v>
      </c>
      <c r="L2" s="1">
        <v>85806346</v>
      </c>
    </row>
    <row r="3" spans="1:12" x14ac:dyDescent="0.25">
      <c r="A3" t="s">
        <v>2</v>
      </c>
      <c r="B3" s="1">
        <v>3867</v>
      </c>
      <c r="C3">
        <v>21</v>
      </c>
      <c r="D3">
        <f t="shared" ref="D3:D13" si="1">B3/C3</f>
        <v>184.14285714285714</v>
      </c>
      <c r="E3">
        <f t="shared" si="0"/>
        <v>1.5911559348332041</v>
      </c>
      <c r="F3" s="2">
        <f>32 / 11.816104888916</f>
        <v>2.708168241635815</v>
      </c>
      <c r="G3">
        <v>0.67048282727725195</v>
      </c>
      <c r="H3" s="1">
        <v>0.65124378109452696</v>
      </c>
      <c r="I3" s="1">
        <v>0.64995872522633302</v>
      </c>
      <c r="J3" s="1">
        <v>0.65134428167521696</v>
      </c>
      <c r="K3">
        <f t="shared" ref="K3:K13" si="2">J3/0.651344281675217 - 1</f>
        <v>0</v>
      </c>
      <c r="L3" s="1">
        <v>85653514</v>
      </c>
    </row>
    <row r="4" spans="1:12" x14ac:dyDescent="0.25">
      <c r="A4" t="s">
        <v>3</v>
      </c>
      <c r="B4">
        <v>3995</v>
      </c>
      <c r="C4">
        <v>21</v>
      </c>
      <c r="D4">
        <f t="shared" si="1"/>
        <v>190.23809523809524</v>
      </c>
      <c r="E4">
        <f t="shared" si="0"/>
        <v>1.5401752190237796</v>
      </c>
      <c r="F4" s="3">
        <f>32 / 12.2518055438995</f>
        <v>2.6118599324271554</v>
      </c>
      <c r="G4">
        <v>0.67247386759581795</v>
      </c>
      <c r="H4">
        <v>0.65970149253731303</v>
      </c>
      <c r="I4">
        <v>0.65817914738445704</v>
      </c>
      <c r="J4">
        <v>0.65885042745802802</v>
      </c>
      <c r="K4">
        <f t="shared" si="2"/>
        <v>1.1524083336550861E-2</v>
      </c>
      <c r="L4">
        <v>85635082</v>
      </c>
    </row>
    <row r="5" spans="1:12" x14ac:dyDescent="0.25">
      <c r="A5" t="s">
        <v>19</v>
      </c>
      <c r="B5">
        <v>4660</v>
      </c>
      <c r="C5">
        <v>19</v>
      </c>
      <c r="D5">
        <f t="shared" si="1"/>
        <v>245.26315789473685</v>
      </c>
      <c r="E5">
        <f t="shared" si="0"/>
        <v>1.1946351931330472</v>
      </c>
      <c r="F5" s="3">
        <f>32/ 15.6395952701568</f>
        <v>2.0460887540396802</v>
      </c>
      <c r="G5">
        <v>0.67197610751617698</v>
      </c>
      <c r="H5">
        <v>0.64228855721392997</v>
      </c>
      <c r="I5">
        <v>0.64057131589716398</v>
      </c>
      <c r="J5">
        <v>0.64417278042856796</v>
      </c>
      <c r="K5">
        <f t="shared" si="2"/>
        <v>-1.1010308140273151E-2</v>
      </c>
      <c r="L5">
        <v>114001930</v>
      </c>
    </row>
    <row r="6" spans="1:12" x14ac:dyDescent="0.25">
      <c r="A6" t="s">
        <v>20</v>
      </c>
      <c r="B6" s="4">
        <v>4343</v>
      </c>
      <c r="C6" s="4">
        <v>21</v>
      </c>
      <c r="D6">
        <f t="shared" si="1"/>
        <v>206.8095238095238</v>
      </c>
      <c r="E6">
        <f t="shared" si="0"/>
        <v>1.4167626064932075</v>
      </c>
      <c r="F6">
        <f xml:space="preserve"> 32 / 13.2138648033142</f>
        <v>2.4216987593193782</v>
      </c>
      <c r="G6">
        <v>0.65953210552513597</v>
      </c>
      <c r="H6">
        <v>0.64079601990049695</v>
      </c>
      <c r="I6">
        <v>0.63969087867928998</v>
      </c>
      <c r="J6">
        <v>0.64025393621224402</v>
      </c>
      <c r="K6">
        <f t="shared" si="2"/>
        <v>-1.7026856264784063E-2</v>
      </c>
      <c r="L6">
        <v>85653526</v>
      </c>
    </row>
    <row r="7" spans="1:12" x14ac:dyDescent="0.25">
      <c r="A7" t="s">
        <v>21</v>
      </c>
      <c r="B7">
        <v>5220</v>
      </c>
      <c r="C7">
        <v>25</v>
      </c>
      <c r="D7">
        <f t="shared" si="1"/>
        <v>208.8</v>
      </c>
      <c r="E7">
        <f t="shared" si="0"/>
        <v>1.4032567049808429</v>
      </c>
      <c r="F7" s="3">
        <f>32 /13.23637342453</f>
        <v>2.4175806298042897</v>
      </c>
      <c r="G7">
        <v>0.66998506719760997</v>
      </c>
      <c r="H7">
        <v>0.64477611940298496</v>
      </c>
      <c r="I7">
        <v>0.64345585529285998</v>
      </c>
      <c r="J7">
        <v>0.64487501296850602</v>
      </c>
      <c r="K7">
        <f t="shared" si="2"/>
        <v>-9.9321800907998803E-3</v>
      </c>
      <c r="L7">
        <v>85653526</v>
      </c>
    </row>
    <row r="8" spans="1:12" x14ac:dyDescent="0.25">
      <c r="A8" t="s">
        <v>1</v>
      </c>
      <c r="B8">
        <v>4744</v>
      </c>
      <c r="C8">
        <v>26</v>
      </c>
      <c r="D8">
        <f t="shared" si="1"/>
        <v>182.46153846153845</v>
      </c>
      <c r="E8">
        <f t="shared" si="0"/>
        <v>1.6058178752107926</v>
      </c>
      <c r="F8" s="3">
        <f>32 / 11.9503273963928</f>
        <v>2.6777509049383186</v>
      </c>
      <c r="G8">
        <v>0.60328521652563405</v>
      </c>
      <c r="H8">
        <v>0.59402985074626802</v>
      </c>
      <c r="I8">
        <v>0.59245957484766099</v>
      </c>
      <c r="J8">
        <v>0.59228914430539503</v>
      </c>
      <c r="K8">
        <f t="shared" si="2"/>
        <v>-9.0666547678803222E-2</v>
      </c>
      <c r="L8">
        <v>85616674</v>
      </c>
    </row>
    <row r="9" spans="1:12" x14ac:dyDescent="0.25">
      <c r="A9" t="s">
        <v>9</v>
      </c>
      <c r="B9" s="1">
        <v>4436</v>
      </c>
      <c r="C9" s="1">
        <v>23</v>
      </c>
      <c r="D9">
        <f t="shared" si="1"/>
        <v>192.86956521739131</v>
      </c>
      <c r="E9">
        <f t="shared" si="0"/>
        <v>1.5191614066726782</v>
      </c>
      <c r="F9" s="1">
        <f>32 / 12.8743271827697</f>
        <v>2.4855667830802886</v>
      </c>
      <c r="G9" s="1">
        <v>0.70084619213539001</v>
      </c>
      <c r="H9" s="1">
        <v>0.68656716417910402</v>
      </c>
      <c r="I9" s="1">
        <v>0.68525039116487696</v>
      </c>
      <c r="J9" s="1">
        <v>0.68897861885716305</v>
      </c>
      <c r="K9">
        <f t="shared" si="2"/>
        <v>5.7779485044610945E-2</v>
      </c>
      <c r="L9">
        <v>85653514</v>
      </c>
    </row>
    <row r="10" spans="1:12" x14ac:dyDescent="0.25">
      <c r="A10" t="s">
        <v>15</v>
      </c>
      <c r="B10" s="1">
        <v>4619</v>
      </c>
      <c r="C10">
        <v>24</v>
      </c>
      <c r="D10">
        <f t="shared" si="1"/>
        <v>192.45833333333334</v>
      </c>
      <c r="E10">
        <f t="shared" si="0"/>
        <v>1.5224074474994587</v>
      </c>
      <c r="F10">
        <f xml:space="preserve"> 32 / 12.6667664051055</f>
        <v>2.5262958971993039</v>
      </c>
      <c r="G10" s="1">
        <v>0.715778994524639</v>
      </c>
      <c r="H10" s="1">
        <v>0.68805970149253703</v>
      </c>
      <c r="I10" s="1">
        <v>0.68660909411717697</v>
      </c>
      <c r="J10" s="1">
        <v>0.69102997184543002</v>
      </c>
      <c r="K10">
        <f t="shared" si="2"/>
        <v>6.0928899334379505E-2</v>
      </c>
      <c r="L10" s="1">
        <v>85635082</v>
      </c>
    </row>
    <row r="11" spans="1:12" x14ac:dyDescent="0.25">
      <c r="A11" t="s">
        <v>16</v>
      </c>
      <c r="B11">
        <v>4661</v>
      </c>
      <c r="C11">
        <v>19</v>
      </c>
      <c r="D11">
        <f t="shared" si="1"/>
        <v>245.31578947368422</v>
      </c>
      <c r="E11">
        <f t="shared" si="0"/>
        <v>1.1943788886505042</v>
      </c>
      <c r="F11">
        <f xml:space="preserve"> 32 / 16.0069088935852</f>
        <v>1.999136761053476</v>
      </c>
      <c r="G11">
        <v>0.72075659532105496</v>
      </c>
      <c r="H11">
        <v>0.70646766169154196</v>
      </c>
      <c r="I11">
        <v>0.70522165661944303</v>
      </c>
      <c r="J11">
        <v>0.70676026749341603</v>
      </c>
      <c r="K11">
        <f t="shared" si="2"/>
        <v>8.5079407891127223E-2</v>
      </c>
      <c r="L11">
        <v>113983498</v>
      </c>
    </row>
    <row r="12" spans="1:12" x14ac:dyDescent="0.25">
      <c r="A12" t="s">
        <v>17</v>
      </c>
      <c r="B12">
        <v>5181</v>
      </c>
      <c r="C12">
        <v>24</v>
      </c>
      <c r="D12">
        <f t="shared" si="1"/>
        <v>215.875</v>
      </c>
      <c r="E12">
        <f t="shared" si="0"/>
        <v>1.3572669368847712</v>
      </c>
      <c r="F12">
        <f xml:space="preserve"> 32/ 14.0491971969604</f>
        <v>2.2777102172730075</v>
      </c>
      <c r="G12">
        <v>0.71876555500248795</v>
      </c>
      <c r="H12">
        <v>0.69253731343283498</v>
      </c>
      <c r="I12">
        <v>0.69128572810917699</v>
      </c>
      <c r="J12">
        <v>0.69593767606894896</v>
      </c>
      <c r="K12">
        <f t="shared" si="2"/>
        <v>6.8463630753064386E-2</v>
      </c>
      <c r="L12">
        <v>85635094</v>
      </c>
    </row>
    <row r="13" spans="1:12" x14ac:dyDescent="0.25">
      <c r="A13" t="s">
        <v>18</v>
      </c>
      <c r="B13">
        <v>5097</v>
      </c>
      <c r="C13">
        <v>19</v>
      </c>
      <c r="D13">
        <f t="shared" si="1"/>
        <v>268.26315789473682</v>
      </c>
      <c r="E13">
        <f t="shared" si="0"/>
        <v>1.0922111045713165</v>
      </c>
      <c r="F13">
        <f>32/17.3773918151855</f>
        <v>1.8414731244096314</v>
      </c>
      <c r="G13">
        <v>0.72374315579890403</v>
      </c>
      <c r="H13">
        <v>0.70447761194029801</v>
      </c>
      <c r="I13">
        <v>0.70342781452877201</v>
      </c>
      <c r="J13">
        <v>0.70493985269063997</v>
      </c>
      <c r="K13">
        <f t="shared" si="2"/>
        <v>8.2284549850623501E-2</v>
      </c>
      <c r="L13">
        <v>113983510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Patock</dc:creator>
  <cp:lastModifiedBy>Jake Patock</cp:lastModifiedBy>
  <dcterms:created xsi:type="dcterms:W3CDTF">2024-11-22T19:53:45Z</dcterms:created>
  <dcterms:modified xsi:type="dcterms:W3CDTF">2024-12-16T03:01:42Z</dcterms:modified>
</cp:coreProperties>
</file>