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1a341f667a99e202/Documents/LaTeX/CE-331/hw1/"/>
    </mc:Choice>
  </mc:AlternateContent>
  <xr:revisionPtr revIDLastSave="284" documentId="11_F25DC773A252ABDACC104856E19A74A85ADE58E8" xr6:coauthVersionLast="47" xr6:coauthVersionMax="47" xr10:uidLastSave="{DB9FAA43-623E-451F-B272-79FAAAADB4DD}"/>
  <bookViews>
    <workbookView xWindow="-120" yWindow="-120" windowWidth="29040" windowHeight="15720" activeTab="2" xr2:uid="{00000000-000D-0000-FFFF-FFFF00000000}"/>
  </bookViews>
  <sheets>
    <sheet name="2.4" sheetId="1" r:id="rId1"/>
    <sheet name="2.8" sheetId="2" r:id="rId2"/>
    <sheet name="2.1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7" i="3"/>
  <c r="E15" i="2"/>
  <c r="B16" i="2"/>
  <c r="B9" i="2"/>
  <c r="E9" i="2"/>
  <c r="E16" i="2" s="1"/>
  <c r="E3" i="2"/>
  <c r="B3" i="2"/>
  <c r="B15" i="2" s="1"/>
  <c r="B5" i="1"/>
  <c r="H3" i="1"/>
  <c r="H2" i="1"/>
  <c r="B11" i="1"/>
  <c r="D16" i="1"/>
  <c r="D2" i="1"/>
  <c r="D3" i="1" s="1"/>
  <c r="D4" i="1" s="1"/>
  <c r="D6" i="1" s="1"/>
  <c r="D7" i="1" s="1"/>
  <c r="D9" i="1" s="1"/>
  <c r="D10" i="1" s="1"/>
  <c r="D12" i="1" s="1"/>
  <c r="D13" i="1" s="1"/>
  <c r="E13" i="1" s="1"/>
  <c r="E14" i="2" l="1"/>
  <c r="E17" i="2" s="1"/>
  <c r="B14" i="2"/>
  <c r="B17" i="2" s="1"/>
  <c r="E16" i="1"/>
  <c r="D17" i="1"/>
  <c r="E10" i="1"/>
  <c r="E12" i="1"/>
  <c r="E9" i="1"/>
  <c r="E7" i="1"/>
  <c r="E4" i="1"/>
  <c r="E6" i="1"/>
  <c r="E2" i="1"/>
  <c r="E3" i="1"/>
  <c r="D18" i="1" l="1"/>
  <c r="E17" i="1"/>
  <c r="B8" i="1"/>
  <c r="E18" i="1" l="1"/>
  <c r="D19" i="1"/>
  <c r="D20" i="1" l="1"/>
  <c r="E19" i="1"/>
  <c r="D21" i="1" l="1"/>
  <c r="E20" i="1"/>
  <c r="D22" i="1" l="1"/>
  <c r="E21" i="1"/>
  <c r="E22" i="1" l="1"/>
  <c r="D23" i="1"/>
  <c r="D24" i="1" l="1"/>
  <c r="E24" i="1" s="1"/>
  <c r="E23" i="1"/>
</calcChain>
</file>

<file path=xl/sharedStrings.xml><?xml version="1.0" encoding="utf-8"?>
<sst xmlns="http://schemas.openxmlformats.org/spreadsheetml/2006/main" count="44" uniqueCount="34">
  <si>
    <t>sieve</t>
  </si>
  <si>
    <t>mass</t>
  </si>
  <si>
    <t>Pan</t>
  </si>
  <si>
    <t>cumulative mass</t>
  </si>
  <si>
    <t>opening (mm)</t>
  </si>
  <si>
    <t>-</t>
  </si>
  <si>
    <t>percent finer</t>
  </si>
  <si>
    <t>US sieve</t>
  </si>
  <si>
    <t>Opening (mm)</t>
  </si>
  <si>
    <t>Retained Mass (g)</t>
  </si>
  <si>
    <t>Cumulative Mass (g)</t>
  </si>
  <si>
    <t>Percent Finer</t>
  </si>
  <si>
    <t>opening</t>
  </si>
  <si>
    <t>finer</t>
  </si>
  <si>
    <t>C_u</t>
  </si>
  <si>
    <t>C_c</t>
  </si>
  <si>
    <t>size (mm)</t>
  </si>
  <si>
    <t>Gravel</t>
  </si>
  <si>
    <t>Sand</t>
  </si>
  <si>
    <t>Slit</t>
  </si>
  <si>
    <t>Clay</t>
  </si>
  <si>
    <t>Total</t>
  </si>
  <si>
    <t>G_s</t>
  </si>
  <si>
    <t>T</t>
  </si>
  <si>
    <t>C</t>
  </si>
  <si>
    <t>R</t>
  </si>
  <si>
    <t>t</t>
  </si>
  <si>
    <t>min</t>
  </si>
  <si>
    <t>K</t>
  </si>
  <si>
    <t>from table 2.9</t>
  </si>
  <si>
    <t>L</t>
  </si>
  <si>
    <t>16.29-0.164R (equation 2.9)</t>
  </si>
  <si>
    <t>D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</si>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</sst>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9" fontId="0" fillId="0" borderId="0" xfId="0" applyNumberFormat="1"/>
    <xf numFmtId="2" fontId="0" fillId="2" borderId="0" xfId="0" applyNumberFormat="1" applyFill="1"/>
    <xf numFmtId="0" fontId="0" fillId="2" borderId="0" xfId="0" applyFill="1"/>
    <xf numFmtId="164" fontId="0" fillId="2" borderId="0" xfId="1" applyNumberFormat="1" applyFont="1" applyFill="1"/>
    <xf numFmtId="164" fontId="0" fillId="0" borderId="0" xfId="0" applyNumberFormat="1"/>
    <xf numFmtId="176" fontId="0" fillId="2" borderId="0" xfId="0" applyNumberFormat="1" applyFill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Particle-Size Distribution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'2.4'!$B$2:$B$12</c:f>
              <c:numCache>
                <c:formatCode>General</c:formatCode>
                <c:ptCount val="11"/>
                <c:pt idx="0">
                  <c:v>4.75</c:v>
                </c:pt>
                <c:pt idx="1">
                  <c:v>3.35</c:v>
                </c:pt>
                <c:pt idx="2">
                  <c:v>2</c:v>
                </c:pt>
                <c:pt idx="3" formatCode="0.00">
                  <c:v>0.90420267085624495</c:v>
                </c:pt>
                <c:pt idx="4">
                  <c:v>0.85</c:v>
                </c:pt>
                <c:pt idx="5">
                  <c:v>0.42499999999999999</c:v>
                </c:pt>
                <c:pt idx="6" formatCode="0.00">
                  <c:v>0.31716710182767627</c:v>
                </c:pt>
                <c:pt idx="7">
                  <c:v>0.25</c:v>
                </c:pt>
                <c:pt idx="8">
                  <c:v>0.15</c:v>
                </c:pt>
                <c:pt idx="9" formatCode="0.00">
                  <c:v>0.12338709677419359</c:v>
                </c:pt>
                <c:pt idx="10">
                  <c:v>7.4999999999999997E-2</c:v>
                </c:pt>
              </c:numCache>
            </c:numRef>
          </c:xVal>
          <c:yVal>
            <c:numRef>
              <c:f>'2.4'!$E$2:$E$12</c:f>
              <c:numCache>
                <c:formatCode>0.00%</c:formatCode>
                <c:ptCount val="11"/>
                <c:pt idx="0">
                  <c:v>1</c:v>
                </c:pt>
                <c:pt idx="1">
                  <c:v>0.94</c:v>
                </c:pt>
                <c:pt idx="2">
                  <c:v>0.84260000000000002</c:v>
                </c:pt>
                <c:pt idx="3">
                  <c:v>0.6</c:v>
                </c:pt>
                <c:pt idx="4">
                  <c:v>0.58799999999999997</c:v>
                </c:pt>
                <c:pt idx="5">
                  <c:v>0.39439999999999986</c:v>
                </c:pt>
                <c:pt idx="6">
                  <c:v>0.3</c:v>
                </c:pt>
                <c:pt idx="7">
                  <c:v>0.24119999999999997</c:v>
                </c:pt>
                <c:pt idx="8">
                  <c:v>0.13079999999999992</c:v>
                </c:pt>
                <c:pt idx="9">
                  <c:v>0.1</c:v>
                </c:pt>
                <c:pt idx="10">
                  <c:v>4.4000000000000039E-2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A-4BC9-A1F0-47AF64610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831263"/>
        <c:axId val="939831679"/>
      </c:scatterChart>
      <c:valAx>
        <c:axId val="939831263"/>
        <c:scaling>
          <c:orientation val="maxMin"/>
          <c:max val="5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31679"/>
        <c:crosses val="autoZero"/>
        <c:crossBetween val="midCat"/>
      </c:valAx>
      <c:valAx>
        <c:axId val="939831679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3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Particle-Size</a:t>
            </a:r>
            <a:r>
              <a:rPr lang="en-US" baseline="0"/>
              <a:t> Distribution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'2.8'!$A$2:$A$11</c:f>
              <c:numCache>
                <c:formatCode>0.00</c:formatCode>
                <c:ptCount val="10"/>
                <c:pt idx="0" formatCode="General">
                  <c:v>0.42499999999999999</c:v>
                </c:pt>
                <c:pt idx="1">
                  <c:v>0.05</c:v>
                </c:pt>
                <c:pt idx="2" formatCode="General">
                  <c:v>3.3000000000000002E-2</c:v>
                </c:pt>
                <c:pt idx="3" formatCode="General">
                  <c:v>1.7999999999999999E-2</c:v>
                </c:pt>
                <c:pt idx="4" formatCode="General">
                  <c:v>0.01</c:v>
                </c:pt>
                <c:pt idx="5" formatCode="General">
                  <c:v>6.1999999999999998E-3</c:v>
                </c:pt>
                <c:pt idx="6" formatCode="General">
                  <c:v>3.5000000000000001E-3</c:v>
                </c:pt>
                <c:pt idx="7" formatCode="General">
                  <c:v>2E-3</c:v>
                </c:pt>
                <c:pt idx="8" formatCode="General">
                  <c:v>1.8E-3</c:v>
                </c:pt>
                <c:pt idx="9" formatCode="General">
                  <c:v>1E-3</c:v>
                </c:pt>
              </c:numCache>
            </c:numRef>
          </c:xVal>
          <c:yVal>
            <c:numRef>
              <c:f>'2.8'!$B$2:$B$11</c:f>
              <c:numCache>
                <c:formatCode>0.0%</c:formatCode>
                <c:ptCount val="10"/>
                <c:pt idx="0" formatCode="0%">
                  <c:v>1</c:v>
                </c:pt>
                <c:pt idx="1">
                  <c:v>0.90433673469387754</c:v>
                </c:pt>
                <c:pt idx="2" formatCode="0%">
                  <c:v>0.9</c:v>
                </c:pt>
                <c:pt idx="3" formatCode="0%">
                  <c:v>0.8</c:v>
                </c:pt>
                <c:pt idx="4" formatCode="0%">
                  <c:v>0.7</c:v>
                </c:pt>
                <c:pt idx="5" formatCode="0%">
                  <c:v>0.6</c:v>
                </c:pt>
                <c:pt idx="6" formatCode="0%">
                  <c:v>0.5</c:v>
                </c:pt>
                <c:pt idx="7">
                  <c:v>0.41176470588235298</c:v>
                </c:pt>
                <c:pt idx="8" formatCode="0%">
                  <c:v>0.4</c:v>
                </c:pt>
                <c:pt idx="9" formatCode="0%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D-4897-BEDD-F5966794C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134831"/>
        <c:axId val="1239136911"/>
      </c:scatterChart>
      <c:valAx>
        <c:axId val="1239134831"/>
        <c:scaling>
          <c:logBase val="10"/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36911"/>
        <c:crosses val="autoZero"/>
        <c:crossBetween val="midCat"/>
      </c:valAx>
      <c:valAx>
        <c:axId val="12391369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3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52387</xdr:rowOff>
    </xdr:from>
    <xdr:to>
      <xdr:col>16</xdr:col>
      <xdr:colOff>314325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66635-B219-399E-4A6C-6CCF99F7B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</xdr:colOff>
      <xdr:row>5</xdr:row>
      <xdr:rowOff>128587</xdr:rowOff>
    </xdr:from>
    <xdr:to>
      <xdr:col>18</xdr:col>
      <xdr:colOff>357187</xdr:colOff>
      <xdr:row>20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E5E39-1E1B-455E-C5D4-549B8B9DC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workbookViewId="0">
      <selection activeCell="H8" sqref="H8"/>
    </sheetView>
  </sheetViews>
  <sheetFormatPr defaultRowHeight="15" x14ac:dyDescent="0.25"/>
  <cols>
    <col min="2" max="2" width="15.140625" customWidth="1"/>
    <col min="3" max="3" width="16.85546875" customWidth="1"/>
    <col min="4" max="4" width="20.28515625" customWidth="1"/>
    <col min="5" max="5" width="13.28515625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3</v>
      </c>
      <c r="E1" t="s">
        <v>6</v>
      </c>
    </row>
    <row r="2" spans="1:8" x14ac:dyDescent="0.25">
      <c r="A2">
        <v>4</v>
      </c>
      <c r="B2">
        <v>4.75</v>
      </c>
      <c r="C2">
        <v>0</v>
      </c>
      <c r="D2">
        <f>C2</f>
        <v>0</v>
      </c>
      <c r="E2" s="2">
        <f>1-D2/$D$13*1</f>
        <v>1</v>
      </c>
      <c r="G2" t="s">
        <v>14</v>
      </c>
      <c r="H2">
        <f>B5/B11</f>
        <v>7.328178508900284</v>
      </c>
    </row>
    <row r="3" spans="1:8" x14ac:dyDescent="0.25">
      <c r="A3">
        <v>6</v>
      </c>
      <c r="B3">
        <v>3.35</v>
      </c>
      <c r="C3">
        <v>30</v>
      </c>
      <c r="D3">
        <f>D2+C3</f>
        <v>30</v>
      </c>
      <c r="E3" s="2">
        <f>1-D3/$D$13*1</f>
        <v>0.94</v>
      </c>
      <c r="G3" t="s">
        <v>15</v>
      </c>
      <c r="H3">
        <f>B8^2/(B11*B5)</f>
        <v>0.90165570795905703</v>
      </c>
    </row>
    <row r="4" spans="1:8" x14ac:dyDescent="0.25">
      <c r="A4">
        <v>10</v>
      </c>
      <c r="B4">
        <v>2</v>
      </c>
      <c r="C4">
        <v>48.7</v>
      </c>
      <c r="D4">
        <f t="shared" ref="D4:D13" si="0">D3+C4</f>
        <v>78.7</v>
      </c>
      <c r="E4" s="2">
        <f>1-D4/$D$13*1</f>
        <v>0.84260000000000002</v>
      </c>
    </row>
    <row r="5" spans="1:8" x14ac:dyDescent="0.25">
      <c r="B5" s="4">
        <f>(E5-(E6-(E6-E4)/(B6-B4)*B6))/((E6-E4)/(B6-B4))</f>
        <v>0.90420267085624495</v>
      </c>
      <c r="E5" s="2">
        <v>0.6</v>
      </c>
    </row>
    <row r="6" spans="1:8" x14ac:dyDescent="0.25">
      <c r="A6">
        <v>20</v>
      </c>
      <c r="B6">
        <v>0.85</v>
      </c>
      <c r="C6">
        <v>127.3</v>
      </c>
      <c r="D6">
        <f>D4+C6</f>
        <v>206</v>
      </c>
      <c r="E6" s="2">
        <f>1-D6/$D$13*1</f>
        <v>0.58799999999999997</v>
      </c>
    </row>
    <row r="7" spans="1:8" x14ac:dyDescent="0.25">
      <c r="A7">
        <v>40</v>
      </c>
      <c r="B7">
        <v>0.42499999999999999</v>
      </c>
      <c r="C7">
        <v>96.8</v>
      </c>
      <c r="D7">
        <f t="shared" si="0"/>
        <v>302.8</v>
      </c>
      <c r="E7" s="2">
        <f>1-D7/$D$13*1</f>
        <v>0.39439999999999986</v>
      </c>
    </row>
    <row r="8" spans="1:8" x14ac:dyDescent="0.25">
      <c r="B8" s="4">
        <f>(E8-(E9-(E9-E7)/(B9-B7)*B9))/((E9-E7)/(B9-B7))</f>
        <v>0.31716710182767627</v>
      </c>
      <c r="E8" s="2">
        <v>0.3</v>
      </c>
    </row>
    <row r="9" spans="1:8" x14ac:dyDescent="0.25">
      <c r="A9">
        <v>60</v>
      </c>
      <c r="B9">
        <v>0.25</v>
      </c>
      <c r="C9">
        <v>76.599999999999994</v>
      </c>
      <c r="D9">
        <f>D7+C9</f>
        <v>379.4</v>
      </c>
      <c r="E9" s="2">
        <f>1-D9/$D$13*1</f>
        <v>0.24119999999999997</v>
      </c>
    </row>
    <row r="10" spans="1:8" x14ac:dyDescent="0.25">
      <c r="A10">
        <v>100</v>
      </c>
      <c r="B10">
        <v>0.15</v>
      </c>
      <c r="C10">
        <v>55.2</v>
      </c>
      <c r="D10">
        <f t="shared" si="0"/>
        <v>434.59999999999997</v>
      </c>
      <c r="E10" s="2">
        <f>1-D10/$D$13*1</f>
        <v>0.13079999999999992</v>
      </c>
    </row>
    <row r="11" spans="1:8" x14ac:dyDescent="0.25">
      <c r="B11" s="4">
        <f>(E11-(E12-(E12-E10)/(B12-B10)*B12))/((E12-E10)/(B12-B10))</f>
        <v>0.12338709677419359</v>
      </c>
      <c r="E11" s="2">
        <v>0.1</v>
      </c>
    </row>
    <row r="12" spans="1:8" x14ac:dyDescent="0.25">
      <c r="A12">
        <v>200</v>
      </c>
      <c r="B12">
        <v>7.4999999999999997E-2</v>
      </c>
      <c r="C12">
        <v>43.4</v>
      </c>
      <c r="D12">
        <f>D10+C12</f>
        <v>477.99999999999994</v>
      </c>
      <c r="E12" s="2">
        <f>1-D12/$D$13*1</f>
        <v>4.4000000000000039E-2</v>
      </c>
    </row>
    <row r="13" spans="1:8" x14ac:dyDescent="0.25">
      <c r="A13" t="s">
        <v>2</v>
      </c>
      <c r="B13" s="3" t="s">
        <v>5</v>
      </c>
      <c r="C13">
        <v>22</v>
      </c>
      <c r="D13">
        <f t="shared" si="0"/>
        <v>499.99999999999994</v>
      </c>
      <c r="E13" s="2">
        <f>1-D13/$D$13*1</f>
        <v>0</v>
      </c>
    </row>
    <row r="15" spans="1:8" x14ac:dyDescent="0.25">
      <c r="A15" t="s">
        <v>7</v>
      </c>
      <c r="B15" t="s">
        <v>8</v>
      </c>
      <c r="C15" t="s">
        <v>9</v>
      </c>
      <c r="D15" t="s">
        <v>10</v>
      </c>
      <c r="E15" t="s">
        <v>11</v>
      </c>
    </row>
    <row r="16" spans="1:8" x14ac:dyDescent="0.25">
      <c r="A16">
        <v>4</v>
      </c>
      <c r="B16">
        <v>4.75</v>
      </c>
      <c r="C16">
        <v>0</v>
      </c>
      <c r="D16">
        <f>C16</f>
        <v>0</v>
      </c>
      <c r="E16" s="2">
        <f>1-D16/$D$13*1</f>
        <v>1</v>
      </c>
    </row>
    <row r="17" spans="1:5" x14ac:dyDescent="0.25">
      <c r="A17">
        <v>6</v>
      </c>
      <c r="B17">
        <v>3.35</v>
      </c>
      <c r="C17">
        <v>30</v>
      </c>
      <c r="D17">
        <f>D16+C17</f>
        <v>30</v>
      </c>
      <c r="E17" s="2">
        <f>1-D17/$D$13*1</f>
        <v>0.94</v>
      </c>
    </row>
    <row r="18" spans="1:5" x14ac:dyDescent="0.25">
      <c r="A18">
        <v>10</v>
      </c>
      <c r="B18">
        <v>2</v>
      </c>
      <c r="C18">
        <v>48.7</v>
      </c>
      <c r="D18">
        <f t="shared" ref="D18" si="1">D17+C18</f>
        <v>78.7</v>
      </c>
      <c r="E18" s="2">
        <f>1-D18/$D$13*1</f>
        <v>0.84260000000000002</v>
      </c>
    </row>
    <row r="19" spans="1:5" x14ac:dyDescent="0.25">
      <c r="A19">
        <v>20</v>
      </c>
      <c r="B19">
        <v>0.85</v>
      </c>
      <c r="C19">
        <v>127.3</v>
      </c>
      <c r="D19">
        <f>D18+C19</f>
        <v>206</v>
      </c>
      <c r="E19" s="2">
        <f>1-D19/$D$13*1</f>
        <v>0.58799999999999997</v>
      </c>
    </row>
    <row r="20" spans="1:5" x14ac:dyDescent="0.25">
      <c r="A20">
        <v>40</v>
      </c>
      <c r="B20">
        <v>0.42499999999999999</v>
      </c>
      <c r="C20">
        <v>96.8</v>
      </c>
      <c r="D20">
        <f t="shared" ref="D20" si="2">D19+C20</f>
        <v>302.8</v>
      </c>
      <c r="E20" s="2">
        <f>1-D20/$D$13*1</f>
        <v>0.39439999999999986</v>
      </c>
    </row>
    <row r="21" spans="1:5" x14ac:dyDescent="0.25">
      <c r="A21">
        <v>60</v>
      </c>
      <c r="B21">
        <v>0.25</v>
      </c>
      <c r="C21">
        <v>76.599999999999994</v>
      </c>
      <c r="D21">
        <f>D20+C21</f>
        <v>379.4</v>
      </c>
      <c r="E21" s="2">
        <f>1-D21/$D$13*1</f>
        <v>0.24119999999999997</v>
      </c>
    </row>
    <row r="22" spans="1:5" x14ac:dyDescent="0.25">
      <c r="A22">
        <v>100</v>
      </c>
      <c r="B22">
        <v>0.15</v>
      </c>
      <c r="C22">
        <v>55.2</v>
      </c>
      <c r="D22">
        <f t="shared" ref="D22" si="3">D21+C22</f>
        <v>434.59999999999997</v>
      </c>
      <c r="E22" s="2">
        <f>1-D22/$D$13*1</f>
        <v>0.13079999999999992</v>
      </c>
    </row>
    <row r="23" spans="1:5" x14ac:dyDescent="0.25">
      <c r="A23">
        <v>200</v>
      </c>
      <c r="B23">
        <v>7.4999999999999997E-2</v>
      </c>
      <c r="C23">
        <v>43.4</v>
      </c>
      <c r="D23">
        <f>D22+C23</f>
        <v>477.99999999999994</v>
      </c>
      <c r="E23" s="2">
        <f>1-D23/$D$13*1</f>
        <v>4.4000000000000039E-2</v>
      </c>
    </row>
    <row r="24" spans="1:5" x14ac:dyDescent="0.25">
      <c r="A24" s="3" t="s">
        <v>2</v>
      </c>
      <c r="B24" s="3" t="s">
        <v>5</v>
      </c>
      <c r="C24">
        <v>22</v>
      </c>
      <c r="D24">
        <f t="shared" ref="D24" si="4">D23+C24</f>
        <v>499.99999999999994</v>
      </c>
      <c r="E24" s="2">
        <f>1-D24/$D$13*1</f>
        <v>0</v>
      </c>
    </row>
    <row r="26" spans="1:5" x14ac:dyDescent="0.25">
      <c r="A26" t="s">
        <v>12</v>
      </c>
      <c r="B26" t="s">
        <v>13</v>
      </c>
    </row>
    <row r="27" spans="1:5" x14ac:dyDescent="0.25">
      <c r="A27">
        <v>4.75</v>
      </c>
      <c r="B27">
        <v>100</v>
      </c>
    </row>
    <row r="28" spans="1:5" x14ac:dyDescent="0.25">
      <c r="A28">
        <v>3.35</v>
      </c>
      <c r="B28">
        <v>94</v>
      </c>
    </row>
    <row r="29" spans="1:5" x14ac:dyDescent="0.25">
      <c r="A29">
        <v>2</v>
      </c>
      <c r="B29">
        <v>84.26</v>
      </c>
    </row>
    <row r="30" spans="1:5" x14ac:dyDescent="0.25">
      <c r="A30">
        <v>0.85</v>
      </c>
      <c r="B30">
        <v>58.8</v>
      </c>
    </row>
    <row r="31" spans="1:5" x14ac:dyDescent="0.25">
      <c r="A31">
        <v>0.42499999999999999</v>
      </c>
      <c r="B31">
        <v>39.439999999999984</v>
      </c>
    </row>
    <row r="32" spans="1:5" x14ac:dyDescent="0.25">
      <c r="A32">
        <v>0.25</v>
      </c>
      <c r="B32">
        <v>24.119999999999997</v>
      </c>
    </row>
    <row r="33" spans="1:2" x14ac:dyDescent="0.25">
      <c r="A33">
        <v>0.15</v>
      </c>
      <c r="B33">
        <v>13.079999999999991</v>
      </c>
    </row>
    <row r="34" spans="1:2" x14ac:dyDescent="0.25">
      <c r="A34">
        <v>7.4999999999999997E-2</v>
      </c>
      <c r="B34">
        <v>4.4000000000000039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B9A57-992E-46F9-9B5F-B6B4DDC54E65}">
  <dimension ref="A1:E27"/>
  <sheetViews>
    <sheetView workbookViewId="0">
      <selection activeCell="J7" sqref="J7"/>
    </sheetView>
  </sheetViews>
  <sheetFormatPr defaultRowHeight="15" x14ac:dyDescent="0.25"/>
  <cols>
    <col min="1" max="1" width="10" customWidth="1"/>
    <col min="2" max="2" width="15.28515625" customWidth="1"/>
  </cols>
  <sheetData>
    <row r="1" spans="1:5" x14ac:dyDescent="0.25">
      <c r="A1" t="s">
        <v>16</v>
      </c>
      <c r="B1" t="s">
        <v>6</v>
      </c>
      <c r="D1" t="s">
        <v>16</v>
      </c>
      <c r="E1" t="s">
        <v>6</v>
      </c>
    </row>
    <row r="2" spans="1:5" x14ac:dyDescent="0.25">
      <c r="A2">
        <v>0.42499999999999999</v>
      </c>
      <c r="B2" s="1">
        <v>1</v>
      </c>
      <c r="D2">
        <v>0.42499999999999999</v>
      </c>
      <c r="E2" s="1">
        <v>1</v>
      </c>
    </row>
    <row r="3" spans="1:5" x14ac:dyDescent="0.25">
      <c r="A3" s="6">
        <v>0.05</v>
      </c>
      <c r="B3" s="8">
        <f>(B4-B2)/(A4-A2)*A3+(B4-((B4-B2)/(A4-A2)*A4))</f>
        <v>0.90433673469387754</v>
      </c>
      <c r="D3" s="10">
        <v>7.4999999999999997E-2</v>
      </c>
      <c r="E3" s="8">
        <f>(E4-E2)/(D4-D2)*D3+(E4-((E4-E2)/(D4-D2)*D4))</f>
        <v>0.9107142857142857</v>
      </c>
    </row>
    <row r="4" spans="1:5" x14ac:dyDescent="0.25">
      <c r="A4">
        <v>3.3000000000000002E-2</v>
      </c>
      <c r="B4" s="1">
        <v>0.9</v>
      </c>
      <c r="D4">
        <v>3.3000000000000002E-2</v>
      </c>
      <c r="E4" s="1">
        <v>0.9</v>
      </c>
    </row>
    <row r="5" spans="1:5" x14ac:dyDescent="0.25">
      <c r="A5">
        <v>1.7999999999999999E-2</v>
      </c>
      <c r="B5" s="1">
        <v>0.8</v>
      </c>
      <c r="D5">
        <v>1.7999999999999999E-2</v>
      </c>
      <c r="E5" s="1">
        <v>0.8</v>
      </c>
    </row>
    <row r="6" spans="1:5" x14ac:dyDescent="0.25">
      <c r="A6">
        <v>0.01</v>
      </c>
      <c r="B6" s="1">
        <v>0.7</v>
      </c>
      <c r="D6">
        <v>0.01</v>
      </c>
      <c r="E6" s="1">
        <v>0.7</v>
      </c>
    </row>
    <row r="7" spans="1:5" x14ac:dyDescent="0.25">
      <c r="A7">
        <v>6.1999999999999998E-3</v>
      </c>
      <c r="B7" s="1">
        <v>0.6</v>
      </c>
      <c r="D7">
        <v>6.1999999999999998E-3</v>
      </c>
      <c r="E7" s="1">
        <v>0.6</v>
      </c>
    </row>
    <row r="8" spans="1:5" x14ac:dyDescent="0.25">
      <c r="A8">
        <v>3.5000000000000001E-3</v>
      </c>
      <c r="B8" s="1">
        <v>0.5</v>
      </c>
      <c r="D8">
        <v>3.5000000000000001E-3</v>
      </c>
      <c r="E8" s="1">
        <v>0.5</v>
      </c>
    </row>
    <row r="9" spans="1:5" x14ac:dyDescent="0.25">
      <c r="A9" s="7">
        <v>2E-3</v>
      </c>
      <c r="B9" s="8">
        <f>(B10-B8)/(A10-A8)*A9+(B10-((B10-B8)/(A10-A8)*A10))</f>
        <v>0.41176470588235298</v>
      </c>
      <c r="D9" s="7">
        <v>2E-3</v>
      </c>
      <c r="E9" s="8">
        <f>(E10-E8)/(D10-D8)*D9+(E10-((E10-E8)/(D10-D8)*D10))</f>
        <v>0.41176470588235298</v>
      </c>
    </row>
    <row r="10" spans="1:5" x14ac:dyDescent="0.25">
      <c r="A10">
        <v>1.8E-3</v>
      </c>
      <c r="B10" s="1">
        <v>0.4</v>
      </c>
      <c r="D10">
        <v>1.8E-3</v>
      </c>
      <c r="E10" s="1">
        <v>0.4</v>
      </c>
    </row>
    <row r="11" spans="1:5" x14ac:dyDescent="0.25">
      <c r="A11">
        <v>1E-3</v>
      </c>
      <c r="B11" s="1">
        <v>0.35</v>
      </c>
      <c r="D11">
        <v>1E-3</v>
      </c>
      <c r="E11" s="1">
        <v>0.35</v>
      </c>
    </row>
    <row r="13" spans="1:5" x14ac:dyDescent="0.25">
      <c r="A13" t="s">
        <v>17</v>
      </c>
      <c r="B13" s="5">
        <v>0</v>
      </c>
      <c r="D13" t="s">
        <v>17</v>
      </c>
      <c r="E13" s="5">
        <v>0</v>
      </c>
    </row>
    <row r="14" spans="1:5" x14ac:dyDescent="0.25">
      <c r="A14" t="s">
        <v>18</v>
      </c>
      <c r="B14" s="5">
        <f>B2-B3</f>
        <v>9.5663265306122458E-2</v>
      </c>
      <c r="D14" t="s">
        <v>18</v>
      </c>
      <c r="E14" s="5">
        <f>E2-E3</f>
        <v>8.9285714285714302E-2</v>
      </c>
    </row>
    <row r="15" spans="1:5" x14ac:dyDescent="0.25">
      <c r="A15" t="s">
        <v>19</v>
      </c>
      <c r="B15" s="9">
        <f>B3-B9</f>
        <v>0.49257202881152456</v>
      </c>
      <c r="D15" t="s">
        <v>19</v>
      </c>
      <c r="E15" s="9">
        <f>E3-E9</f>
        <v>0.49894957983193272</v>
      </c>
    </row>
    <row r="16" spans="1:5" x14ac:dyDescent="0.25">
      <c r="A16" t="s">
        <v>20</v>
      </c>
      <c r="B16" s="9">
        <f>B9</f>
        <v>0.41176470588235298</v>
      </c>
      <c r="D16" t="s">
        <v>20</v>
      </c>
      <c r="E16" s="9">
        <f>E9</f>
        <v>0.41176470588235298</v>
      </c>
    </row>
    <row r="17" spans="1:5" x14ac:dyDescent="0.25">
      <c r="A17" t="s">
        <v>21</v>
      </c>
      <c r="B17" s="5">
        <f>SUM(B13:B16)</f>
        <v>1</v>
      </c>
      <c r="D17" t="s">
        <v>21</v>
      </c>
      <c r="E17" s="5">
        <f>SUM(E13:E16)</f>
        <v>1</v>
      </c>
    </row>
    <row r="20" spans="1:5" x14ac:dyDescent="0.25">
      <c r="B20" s="11"/>
    </row>
    <row r="21" spans="1:5" x14ac:dyDescent="0.25">
      <c r="B21" s="11"/>
    </row>
    <row r="22" spans="1:5" x14ac:dyDescent="0.25">
      <c r="B22" s="11"/>
    </row>
    <row r="23" spans="1:5" x14ac:dyDescent="0.25">
      <c r="B23" s="11"/>
    </row>
    <row r="24" spans="1:5" x14ac:dyDescent="0.25">
      <c r="B24" s="11"/>
    </row>
    <row r="25" spans="1:5" x14ac:dyDescent="0.25">
      <c r="B25" s="11"/>
    </row>
    <row r="26" spans="1:5" x14ac:dyDescent="0.25">
      <c r="B26" s="11"/>
    </row>
    <row r="27" spans="1:5" x14ac:dyDescent="0.25">
      <c r="B27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8BCC-73AA-4FFC-91AA-79BDFC6396C3}">
  <dimension ref="A1:C8"/>
  <sheetViews>
    <sheetView tabSelected="1" workbookViewId="0">
      <selection activeCell="C9" sqref="C9"/>
    </sheetView>
  </sheetViews>
  <sheetFormatPr defaultRowHeight="15" x14ac:dyDescent="0.25"/>
  <sheetData>
    <row r="1" spans="1:3" x14ac:dyDescent="0.25">
      <c r="A1" t="s">
        <v>22</v>
      </c>
      <c r="B1">
        <v>2.6</v>
      </c>
    </row>
    <row r="2" spans="1:3" x14ac:dyDescent="0.25">
      <c r="A2" t="s">
        <v>23</v>
      </c>
      <c r="B2">
        <v>24</v>
      </c>
      <c r="C2" t="s">
        <v>24</v>
      </c>
    </row>
    <row r="3" spans="1:3" x14ac:dyDescent="0.25">
      <c r="A3" t="s">
        <v>25</v>
      </c>
      <c r="B3">
        <v>43</v>
      </c>
    </row>
    <row r="4" spans="1:3" x14ac:dyDescent="0.25">
      <c r="A4" t="s">
        <v>26</v>
      </c>
      <c r="B4">
        <v>60</v>
      </c>
      <c r="C4" t="s">
        <v>27</v>
      </c>
    </row>
    <row r="6" spans="1:3" x14ac:dyDescent="0.25">
      <c r="A6" t="s">
        <v>28</v>
      </c>
      <c r="B6">
        <v>0.1321</v>
      </c>
      <c r="C6" t="s">
        <v>29</v>
      </c>
    </row>
    <row r="7" spans="1:3" x14ac:dyDescent="0.25">
      <c r="A7" t="s">
        <v>30</v>
      </c>
      <c r="B7">
        <f>16.29-0.164*B3</f>
        <v>9.2379999999999995</v>
      </c>
      <c r="C7" t="s">
        <v>31</v>
      </c>
    </row>
    <row r="8" spans="1:3" x14ac:dyDescent="0.25">
      <c r="A8" t="s">
        <v>32</v>
      </c>
      <c r="B8">
        <f>B6*SQRT(B7/B4)</f>
        <v>5.1834172701671108E-2</v>
      </c>
      <c r="C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2.4</vt:lpstr>
      <vt:lpstr>2.8</vt:lpstr>
      <vt:lpstr>2.10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Sigman</dc:creator>
  <cp:lastModifiedBy>Jake Sigman</cp:lastModifiedBy>
  <dcterms:created xsi:type="dcterms:W3CDTF">2015-06-05T18:17:20Z</dcterms:created>
  <dcterms:modified xsi:type="dcterms:W3CDTF">2023-01-22T19:29:25Z</dcterms:modified>
</cp:coreProperties>
</file>