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1a341f667a99e202/Documents/LaTeX/CE-331/hw8/"/>
    </mc:Choice>
  </mc:AlternateContent>
  <xr:revisionPtr revIDLastSave="140" documentId="11_F25DC773A252ABDACC104856E19A74A85ADE58E8" xr6:coauthVersionLast="47" xr6:coauthVersionMax="47" xr10:uidLastSave="{BB970F25-7FE8-419C-985B-27A22E360EE1}"/>
  <bookViews>
    <workbookView xWindow="-28920" yWindow="-120" windowWidth="29040" windowHeight="15720" activeTab="2" xr2:uid="{00000000-000D-0000-FFFF-FFFF00000000}"/>
  </bookViews>
  <sheets>
    <sheet name="9.2" sheetId="1" r:id="rId1"/>
    <sheet name="9.6" sheetId="2" r:id="rId2"/>
    <sheet name="9.1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3" l="1"/>
  <c r="L24" i="3"/>
  <c r="L22" i="3"/>
  <c r="B8" i="2"/>
  <c r="B6" i="2"/>
  <c r="B5" i="2"/>
  <c r="B4" i="2"/>
  <c r="D5" i="1"/>
  <c r="E5" i="1" s="1"/>
  <c r="C5" i="1"/>
  <c r="D4" i="1"/>
  <c r="E4" i="1"/>
  <c r="C4" i="1"/>
  <c r="E3" i="1"/>
  <c r="C3" i="1"/>
  <c r="G28" i="1"/>
  <c r="G27" i="1"/>
  <c r="G26" i="1"/>
</calcChain>
</file>

<file path=xl/sharedStrings.xml><?xml version="1.0" encoding="utf-8"?>
<sst xmlns="http://schemas.openxmlformats.org/spreadsheetml/2006/main" count="19" uniqueCount="17">
  <si>
    <t>sigma</t>
  </si>
  <si>
    <t>u</t>
  </si>
  <si>
    <t>sigma'</t>
  </si>
  <si>
    <t>A</t>
  </si>
  <si>
    <t>B</t>
  </si>
  <si>
    <t>C</t>
  </si>
  <si>
    <t>D</t>
  </si>
  <si>
    <t>depth</t>
  </si>
  <si>
    <t>gamma_d</t>
  </si>
  <si>
    <t>H</t>
  </si>
  <si>
    <t>e</t>
  </si>
  <si>
    <t>G_s</t>
  </si>
  <si>
    <t>gamma_sat_2</t>
  </si>
  <si>
    <t>gamma_sat_3</t>
  </si>
  <si>
    <t>w</t>
  </si>
  <si>
    <t>Gs</t>
  </si>
  <si>
    <t>gamma_sat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</si>
</sst>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'9.2'!$B$2:$B$5</c:f>
              <c:numCache>
                <c:formatCode>General</c:formatCode>
                <c:ptCount val="4"/>
                <c:pt idx="0">
                  <c:v>0</c:v>
                </c:pt>
                <c:pt idx="1">
                  <c:v>-4</c:v>
                </c:pt>
                <c:pt idx="2">
                  <c:v>-5.5</c:v>
                </c:pt>
                <c:pt idx="3">
                  <c:v>-8.5</c:v>
                </c:pt>
              </c:numCache>
            </c:numRef>
          </c:xVal>
          <c:yVal>
            <c:numRef>
              <c:f>'9.2'!$C$2:$C$5</c:f>
              <c:numCache>
                <c:formatCode>General</c:formatCode>
                <c:ptCount val="4"/>
                <c:pt idx="0">
                  <c:v>0</c:v>
                </c:pt>
                <c:pt idx="1">
                  <c:v>69.323999999999998</c:v>
                </c:pt>
                <c:pt idx="2">
                  <c:v>99.021545454545461</c:v>
                </c:pt>
                <c:pt idx="3">
                  <c:v>156.25557860371674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F-4956-B277-34C396BDF6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'9.2'!$B$2:$B$5</c:f>
              <c:numCache>
                <c:formatCode>General</c:formatCode>
                <c:ptCount val="4"/>
                <c:pt idx="0">
                  <c:v>0</c:v>
                </c:pt>
                <c:pt idx="1">
                  <c:v>-4</c:v>
                </c:pt>
                <c:pt idx="2">
                  <c:v>-5.5</c:v>
                </c:pt>
                <c:pt idx="3">
                  <c:v>-8.5</c:v>
                </c:pt>
              </c:numCache>
            </c:numRef>
          </c:xVal>
          <c:yVal>
            <c:numRef>
              <c:f>'9.2'!$D$2:$D$5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14.715</c:v>
                </c:pt>
                <c:pt idx="3">
                  <c:v>44.145000000000003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F-4956-B277-34C396BDF62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'9.2'!$B$2:$B$5</c:f>
              <c:numCache>
                <c:formatCode>General</c:formatCode>
                <c:ptCount val="4"/>
                <c:pt idx="0">
                  <c:v>0</c:v>
                </c:pt>
                <c:pt idx="1">
                  <c:v>-4</c:v>
                </c:pt>
                <c:pt idx="2">
                  <c:v>-5.5</c:v>
                </c:pt>
                <c:pt idx="3">
                  <c:v>-8.5</c:v>
                </c:pt>
              </c:numCache>
            </c:numRef>
          </c:xVal>
          <c:yVal>
            <c:numRef>
              <c:f>'9.2'!$E$2:$E$5</c:f>
              <c:numCache>
                <c:formatCode>General</c:formatCode>
                <c:ptCount val="4"/>
                <c:pt idx="0">
                  <c:v>0</c:v>
                </c:pt>
                <c:pt idx="1">
                  <c:v>69.323999999999998</c:v>
                </c:pt>
                <c:pt idx="2">
                  <c:v>84.306545454545457</c:v>
                </c:pt>
                <c:pt idx="3">
                  <c:v>112.11057860371673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DF-4956-B277-34C396BD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4191"/>
        <c:axId val="1463658031"/>
      </c:scatterChart>
      <c:valAx>
        <c:axId val="13811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58031"/>
        <c:crosses val="autoZero"/>
        <c:crossBetween val="midCat"/>
      </c:valAx>
      <c:valAx>
        <c:axId val="14636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0</xdr:row>
      <xdr:rowOff>0</xdr:rowOff>
    </xdr:from>
    <xdr:to>
      <xdr:col>19</xdr:col>
      <xdr:colOff>457947</xdr:colOff>
      <xdr:row>22</xdr:row>
      <xdr:rowOff>86322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D79EB7-3648-BB55-B36F-09935336D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0"/>
          <a:ext cx="5353797" cy="4277322"/>
        </a:xfrm>
        <a:prstGeom prst="rect">
          <a:avLst/>
        </a:prstGeom>
      </xdr:spPr>
    </xdr:pic>
    <xdr:clientData/>
  </xdr:twoCellAnchor>
  <xdr:twoCellAnchor editAs="oneCell">
    <xdr:from>
      <xdr:col>19</xdr:col>
      <xdr:colOff>542925</xdr:colOff>
      <xdr:row>0</xdr:row>
      <xdr:rowOff>38100</xdr:rowOff>
    </xdr:from>
    <xdr:to>
      <xdr:col>28</xdr:col>
      <xdr:colOff>496059</xdr:colOff>
      <xdr:row>23</xdr:row>
      <xdr:rowOff>19659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385533-B3A8-ABDD-84EB-8BF6ACF0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15725" y="38100"/>
          <a:ext cx="5439534" cy="4363059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8</xdr:row>
      <xdr:rowOff>119062</xdr:rowOff>
    </xdr:from>
    <xdr:to>
      <xdr:col>8</xdr:col>
      <xdr:colOff>28575</xdr:colOff>
      <xdr:row>23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DB0202-C101-1933-54E1-28A6A35C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23</xdr:col>
      <xdr:colOff>476997</xdr:colOff>
      <xdr:row>7</xdr:row>
      <xdr:rowOff>66870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B169B3-D247-41CB-8E7B-D4E6FCE69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0"/>
          <a:ext cx="5353797" cy="1400370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352426</xdr:colOff>
      <xdr:row>7</xdr:row>
      <xdr:rowOff>178741</xdr:rowOff>
    </xdr:from>
    <xdr:to>
      <xdr:col>26</xdr:col>
      <xdr:colOff>142876</xdr:colOff>
      <xdr:row>29</xdr:row>
      <xdr:rowOff>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397744-3AE7-864E-C55D-94E135C54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7226" y="1512241"/>
          <a:ext cx="7715250" cy="40129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22</xdr:col>
      <xdr:colOff>295997</xdr:colOff>
      <xdr:row>4</xdr:row>
      <xdr:rowOff>95370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AF11B2-5A31-BE7E-33EA-EBB6C275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0"/>
          <a:ext cx="5172797" cy="857370"/>
        </a:xfrm>
        <a:prstGeom prst="rect">
          <a:avLst/>
        </a:prstGeom>
      </xdr:spPr>
    </xdr:pic>
    <xdr:clientData/>
  </xdr:twoCellAnchor>
  <xdr:twoCellAnchor editAs="oneCell">
    <xdr:from>
      <xdr:col>4</xdr:col>
      <xdr:colOff>231607</xdr:colOff>
      <xdr:row>0</xdr:row>
      <xdr:rowOff>66675</xdr:rowOff>
    </xdr:from>
    <xdr:to>
      <xdr:col>14</xdr:col>
      <xdr:colOff>50966</xdr:colOff>
      <xdr:row>19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CB89C3-DD33-9C92-029F-4AD1E7A96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0007" y="66675"/>
          <a:ext cx="5915359" cy="370522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4</xdr:row>
      <xdr:rowOff>142875</xdr:rowOff>
    </xdr:from>
    <xdr:to>
      <xdr:col>21</xdr:col>
      <xdr:colOff>581695</xdr:colOff>
      <xdr:row>16</xdr:row>
      <xdr:rowOff>162247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5F02A7-E14A-18E8-7AD8-9A3F436E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2025" y="904875"/>
          <a:ext cx="4801270" cy="2305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workbookViewId="0">
      <selection activeCell="K21" sqref="K21"/>
    </sheetView>
  </sheetViews>
  <sheetFormatPr defaultRowHeight="15" x14ac:dyDescent="0.25"/>
  <cols>
    <col min="6" max="6" width="13.140625" bestFit="1" customWidth="1"/>
  </cols>
  <sheetData>
    <row r="1" spans="1:5" x14ac:dyDescent="0.25">
      <c r="B1" t="s">
        <v>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 t="s">
        <v>4</v>
      </c>
      <c r="B3">
        <v>-4</v>
      </c>
      <c r="C3">
        <f>B27*G26</f>
        <v>69.323999999999998</v>
      </c>
      <c r="D3">
        <v>0</v>
      </c>
      <c r="E3">
        <f>C3-D3</f>
        <v>69.323999999999998</v>
      </c>
    </row>
    <row r="4" spans="1:5" x14ac:dyDescent="0.25">
      <c r="A4" t="s">
        <v>5</v>
      </c>
      <c r="B4">
        <v>-5.5</v>
      </c>
      <c r="C4">
        <f>B27*G26+C27*G27</f>
        <v>99.021545454545461</v>
      </c>
      <c r="D4">
        <f>9.81*C27</f>
        <v>14.715</v>
      </c>
      <c r="E4">
        <f t="shared" ref="E4:E5" si="0">C4-D4</f>
        <v>84.306545454545457</v>
      </c>
    </row>
    <row r="5" spans="1:5" x14ac:dyDescent="0.25">
      <c r="A5" t="s">
        <v>6</v>
      </c>
      <c r="B5">
        <v>-8.5</v>
      </c>
      <c r="C5">
        <f>G26*B27+G27*C27+G28*D27</f>
        <v>156.25557860371674</v>
      </c>
      <c r="D5">
        <f>(D27+C27)*9.81</f>
        <v>44.145000000000003</v>
      </c>
      <c r="E5">
        <f t="shared" si="0"/>
        <v>112.11057860371673</v>
      </c>
    </row>
    <row r="26" spans="1:16" x14ac:dyDescent="0.25">
      <c r="B26">
        <v>1</v>
      </c>
      <c r="C26">
        <v>2</v>
      </c>
      <c r="D26">
        <v>3</v>
      </c>
      <c r="F26" t="s">
        <v>8</v>
      </c>
      <c r="G26">
        <f>B29*9.81/(1+B28)</f>
        <v>17.331</v>
      </c>
    </row>
    <row r="27" spans="1:16" x14ac:dyDescent="0.25">
      <c r="A27" t="s">
        <v>9</v>
      </c>
      <c r="B27">
        <v>4</v>
      </c>
      <c r="C27">
        <v>1.5</v>
      </c>
      <c r="D27">
        <v>3</v>
      </c>
      <c r="F27" t="s">
        <v>12</v>
      </c>
      <c r="G27">
        <f>((C29+C28)*9.81)/(1+C28)</f>
        <v>19.798363636363639</v>
      </c>
    </row>
    <row r="28" spans="1:16" ht="15.75" thickBot="1" x14ac:dyDescent="0.3">
      <c r="A28" t="s">
        <v>10</v>
      </c>
      <c r="B28">
        <v>0.5</v>
      </c>
      <c r="C28">
        <v>0.65</v>
      </c>
      <c r="D28">
        <v>0.81</v>
      </c>
      <c r="F28" t="s">
        <v>13</v>
      </c>
      <c r="G28">
        <f>((D29+D28)*9.81)/(1+D28)</f>
        <v>19.078011049723759</v>
      </c>
      <c r="N28" s="3"/>
      <c r="O28" s="4"/>
      <c r="P28" s="5"/>
    </row>
    <row r="29" spans="1:16" x14ac:dyDescent="0.25">
      <c r="A29" t="s">
        <v>11</v>
      </c>
      <c r="B29">
        <v>2.65</v>
      </c>
      <c r="C29">
        <v>2.68</v>
      </c>
      <c r="D29">
        <v>2.71</v>
      </c>
      <c r="N29" s="6"/>
      <c r="O29" s="1"/>
      <c r="P29" s="7"/>
    </row>
    <row r="30" spans="1:16" x14ac:dyDescent="0.25">
      <c r="N30" s="8"/>
      <c r="O30" s="2"/>
      <c r="P30" s="9"/>
    </row>
    <row r="31" spans="1:16" x14ac:dyDescent="0.25">
      <c r="N31" s="8"/>
      <c r="O31" s="2"/>
      <c r="P31" s="9"/>
    </row>
    <row r="32" spans="1:16" x14ac:dyDescent="0.25">
      <c r="N32" s="8"/>
      <c r="O32" s="2"/>
      <c r="P32" s="9"/>
    </row>
    <row r="33" spans="14:16" x14ac:dyDescent="0.25">
      <c r="N33" s="8"/>
      <c r="O33" s="2"/>
      <c r="P33" s="9"/>
    </row>
    <row r="34" spans="14:16" x14ac:dyDescent="0.25">
      <c r="N34" s="10"/>
      <c r="O34" s="11"/>
      <c r="P34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BFBA-F7B3-4947-963F-E505CEF0F3F9}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14</v>
      </c>
      <c r="B1">
        <v>0.4</v>
      </c>
    </row>
    <row r="2" spans="1:2" x14ac:dyDescent="0.25">
      <c r="A2" t="s">
        <v>15</v>
      </c>
      <c r="B2">
        <v>2.7</v>
      </c>
    </row>
    <row r="4" spans="1:2" x14ac:dyDescent="0.25">
      <c r="A4" t="s">
        <v>10</v>
      </c>
      <c r="B4">
        <f>B2*B1</f>
        <v>1.08</v>
      </c>
    </row>
    <row r="5" spans="1:2" x14ac:dyDescent="0.25">
      <c r="A5" t="s">
        <v>16</v>
      </c>
      <c r="B5">
        <f>(B2+B4)/(1+B4)*62.4</f>
        <v>113.39999999999999</v>
      </c>
    </row>
    <row r="6" spans="1:2" x14ac:dyDescent="0.25">
      <c r="A6" t="s">
        <v>1</v>
      </c>
      <c r="B6">
        <f>18*62.4</f>
        <v>1123.2</v>
      </c>
    </row>
    <row r="8" spans="1:2" x14ac:dyDescent="0.25">
      <c r="B8">
        <f>(B6-B5*25)/(-1*B5)</f>
        <v>15.095238095238097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C266-4EA4-4406-B746-88CFD84B21D6}">
  <dimension ref="L22:L25"/>
  <sheetViews>
    <sheetView tabSelected="1" workbookViewId="0">
      <selection activeCell="X17" sqref="X17"/>
    </sheetView>
  </sheetViews>
  <sheetFormatPr defaultRowHeight="15" x14ac:dyDescent="0.25"/>
  <sheetData>
    <row r="22" spans="12:12" x14ac:dyDescent="0.25">
      <c r="L22">
        <f>2.5/(13*0.45)</f>
        <v>0.42735042735042733</v>
      </c>
    </row>
    <row r="24" spans="12:12" x14ac:dyDescent="0.25">
      <c r="L24">
        <f>1.07/0.51</f>
        <v>2.0980392156862746</v>
      </c>
    </row>
    <row r="25" spans="12:12" x14ac:dyDescent="0.25">
      <c r="L25">
        <f>1.07/0.43</f>
        <v>2.4883720930232558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9.2</vt:lpstr>
      <vt:lpstr>9.6</vt:lpstr>
      <vt:lpstr>9.14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Sigman</dc:creator>
  <cp:lastModifiedBy>Jake Sigman</cp:lastModifiedBy>
  <dcterms:created xsi:type="dcterms:W3CDTF">2015-06-05T18:17:20Z</dcterms:created>
  <dcterms:modified xsi:type="dcterms:W3CDTF">2023-04-14T22:02:52Z</dcterms:modified>
</cp:coreProperties>
</file>