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7660" yWindow="3740" windowWidth="25600" windowHeight="16060" tabRatio="652" activeTab="2"/>
  </bookViews>
  <sheets>
    <sheet name="Men's" sheetId="1" r:id="rId1"/>
    <sheet name="Women's" sheetId="8" r:id="rId2"/>
    <sheet name="Full length reasons | Chapter 4" sheetId="4" r:id="rId3"/>
    <sheet name="Yes for results" sheetId="6" r:id="rId4"/>
    <sheet name="Conf. Organizers" sheetId="9" r:id="rId5"/>
    <sheet name="Conf. Data" sheetId="10"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4" i="1" l="1"/>
  <c r="N14" i="1"/>
  <c r="M14" i="1"/>
  <c r="L14" i="1"/>
  <c r="K14" i="8"/>
  <c r="M14" i="8"/>
  <c r="N14" i="8"/>
  <c r="L14" i="8"/>
  <c r="K13" i="1"/>
  <c r="N13" i="1"/>
  <c r="M13" i="1"/>
  <c r="L13" i="1"/>
  <c r="M3" i="8"/>
  <c r="M4" i="8"/>
  <c r="M5" i="8"/>
  <c r="M6" i="8"/>
  <c r="M7" i="8"/>
  <c r="M8" i="8"/>
  <c r="M9" i="8"/>
  <c r="M10" i="8"/>
  <c r="M11" i="8"/>
  <c r="M12" i="8"/>
  <c r="M13" i="8"/>
  <c r="M2" i="8"/>
  <c r="N3" i="8"/>
  <c r="N4" i="8"/>
  <c r="N5" i="8"/>
  <c r="N6" i="8"/>
  <c r="N7" i="8"/>
  <c r="N8" i="8"/>
  <c r="N9" i="8"/>
  <c r="N10" i="8"/>
  <c r="N11" i="8"/>
  <c r="N12" i="8"/>
  <c r="N13" i="8"/>
  <c r="N2" i="8"/>
  <c r="L10" i="8"/>
  <c r="K10" i="8"/>
  <c r="K13" i="8"/>
  <c r="K12" i="8"/>
  <c r="N12" i="1"/>
  <c r="L12" i="1"/>
  <c r="M12" i="1"/>
  <c r="K12" i="1"/>
  <c r="L13" i="8"/>
  <c r="F4" i="10"/>
  <c r="G4" i="10"/>
  <c r="G3" i="10"/>
  <c r="F2" i="10"/>
  <c r="F3" i="10"/>
  <c r="G2" i="10"/>
  <c r="L12" i="8"/>
  <c r="L6" i="1"/>
  <c r="K11" i="1"/>
  <c r="N11" i="1"/>
  <c r="L11" i="1"/>
  <c r="M11" i="1"/>
  <c r="K11" i="8"/>
  <c r="L11" i="8"/>
  <c r="K10" i="1"/>
  <c r="N10" i="1"/>
  <c r="L10" i="1"/>
  <c r="M10" i="1"/>
  <c r="K9" i="8"/>
  <c r="L9" i="8"/>
  <c r="K9" i="1"/>
  <c r="N9" i="1"/>
  <c r="L9" i="1"/>
  <c r="M9" i="1"/>
  <c r="K8" i="8"/>
  <c r="L8" i="8"/>
  <c r="K8" i="1"/>
  <c r="N8" i="1"/>
  <c r="L8" i="1"/>
  <c r="M8" i="1"/>
  <c r="K7" i="1"/>
  <c r="N7" i="1"/>
  <c r="L7" i="1"/>
  <c r="M7" i="1"/>
  <c r="K6" i="1"/>
  <c r="N6" i="1"/>
  <c r="M6" i="1"/>
  <c r="K2" i="1"/>
  <c r="N5" i="1"/>
  <c r="L5" i="1"/>
  <c r="M5" i="1"/>
  <c r="K5" i="1"/>
  <c r="N4" i="1"/>
  <c r="L4" i="1"/>
  <c r="M4" i="1"/>
  <c r="K4" i="1"/>
  <c r="N3" i="1"/>
  <c r="L3" i="1"/>
  <c r="M3" i="1"/>
  <c r="K3" i="1"/>
  <c r="N2" i="1"/>
  <c r="L2" i="1"/>
  <c r="M2" i="1"/>
  <c r="L2" i="8"/>
  <c r="L5" i="8"/>
  <c r="L6" i="8"/>
  <c r="L3" i="8"/>
  <c r="L4" i="8"/>
  <c r="L7" i="8"/>
  <c r="K7" i="8"/>
  <c r="K6" i="8"/>
  <c r="K5" i="8"/>
  <c r="K4" i="8"/>
  <c r="K3" i="8"/>
  <c r="K2" i="8"/>
</calcChain>
</file>

<file path=xl/sharedStrings.xml><?xml version="1.0" encoding="utf-8"?>
<sst xmlns="http://schemas.openxmlformats.org/spreadsheetml/2006/main" count="389" uniqueCount="180">
  <si>
    <t>Men’s teams (if Yes)</t>
  </si>
  <si>
    <t>Women’s teams (if Yes)</t>
  </si>
  <si>
    <t>Reason (if No)</t>
  </si>
  <si>
    <t>Reason?</t>
  </si>
  <si>
    <t>School Name</t>
  </si>
  <si>
    <t>CSU Long Beach</t>
  </si>
  <si>
    <t>CSU Northridge</t>
  </si>
  <si>
    <t>Color 1</t>
  </si>
  <si>
    <t>Color 2</t>
  </si>
  <si>
    <t>Color 3</t>
  </si>
  <si>
    <t>#CE1126</t>
  </si>
  <si>
    <t>#D1CEC6</t>
  </si>
  <si>
    <t>#000000</t>
  </si>
  <si>
    <t>#FFC72A</t>
  </si>
  <si>
    <t>#F4F4F1</t>
  </si>
  <si>
    <t>Number of men's teams</t>
  </si>
  <si>
    <t>Number of women's teams</t>
  </si>
  <si>
    <t>Men's Varsity interest</t>
  </si>
  <si>
    <t>Men's Varsity returners</t>
  </si>
  <si>
    <t>Men's players who only played in Community College</t>
  </si>
  <si>
    <t>Men's Nonvarsity Interest</t>
  </si>
  <si>
    <t>Men's Total interest</t>
  </si>
  <si>
    <t>Women's Varsity interest</t>
  </si>
  <si>
    <t>Women's Varsity returners</t>
  </si>
  <si>
    <t>Women's players who only played in Community College</t>
  </si>
  <si>
    <t>Women's Total interest</t>
  </si>
  <si>
    <t>Women's Nonvarsity Interest</t>
  </si>
  <si>
    <t>max # of spots for Varsity Men's Players</t>
  </si>
  <si>
    <t>max # of spots for Varsity Women's Players</t>
  </si>
  <si>
    <t>max # of spots for Non-varsity Women's Players</t>
  </si>
  <si>
    <t>max # of spots for Non-varsity Men's Players</t>
  </si>
  <si>
    <t>Total Max # of spots for Men's Players</t>
  </si>
  <si>
    <t>Total Max # of spots for Women's Players</t>
  </si>
  <si>
    <t>Conference</t>
  </si>
  <si>
    <t>SCCVL</t>
  </si>
  <si>
    <t>Varsity division (Yes / No)</t>
  </si>
  <si>
    <t>Should Community College Players Be Varsity? (Yes / No)</t>
  </si>
  <si>
    <t>Yes / No</t>
  </si>
  <si>
    <t>Yes</t>
  </si>
  <si>
    <t>No</t>
  </si>
  <si>
    <t>Cal Poly Pomona</t>
  </si>
  <si>
    <t>UC San Diego</t>
  </si>
  <si>
    <t>#182B49</t>
  </si>
  <si>
    <t>#FFCD00</t>
  </si>
  <si>
    <t>#B6B1A9</t>
  </si>
  <si>
    <t xml:space="preserve">Not enough talent </t>
  </si>
  <si>
    <t>Reason(s)</t>
  </si>
  <si>
    <t>School</t>
  </si>
  <si>
    <t>Collegiate level experience</t>
  </si>
  <si>
    <t>#FFB500</t>
  </si>
  <si>
    <t>#0057B8</t>
  </si>
  <si>
    <t>#02592A</t>
  </si>
  <si>
    <t>#990000</t>
  </si>
  <si>
    <t>#FFC72C</t>
  </si>
  <si>
    <t>#F1F1F1</t>
  </si>
  <si>
    <t>Dominance from schools with high level NCAA programs</t>
  </si>
  <si>
    <t>Lower skill level</t>
  </si>
  <si>
    <t>Although some community college programs are well-run, the chances of a player coming from there and being completely dominant, or better than a player coming from a NCAA team, is less likely than the amount of teams having to deal with the "former varsity" rule today because of [players] attending a CC. There will be players coming from a JUCO program that are feeder schools into NCAA programs, but if a player goes to that JUCO to try and go that route but decides to play club instead, then I'd rather allow them to play without being considered former varsity than exclude them.</t>
  </si>
  <si>
    <t>1. They don't receive the same level of coaching or lifting programs that NCAA athletes at top schools receive. 
2. In some instances, the club program they play for is a higher level of competition than they experienced at a community college level.
3. They aren't developing NCAA level skills at a community college level because they aren't practicing and competing against NCAA athletes day in and day out</t>
  </si>
  <si>
    <t>They have a collegiate level volleyball experience.</t>
  </si>
  <si>
    <t>Cal Poly Ponoma</t>
  </si>
  <si>
    <t>Club level is equal competition to community college teams and shouldn’t be considered as a higher level of competitive experience.</t>
  </si>
  <si>
    <t>USC (California)</t>
  </si>
  <si>
    <t>Email</t>
  </si>
  <si>
    <t>jduffy@ucsd.edu</t>
  </si>
  <si>
    <t>cppvolleyballclub@gmail.com</t>
  </si>
  <si>
    <t>annjoree.sunga.871@my.csun.edu</t>
  </si>
  <si>
    <t>mtishimaru@gmail.com</t>
  </si>
  <si>
    <t>University of San Diego</t>
  </si>
  <si>
    <t>U of San Diego</t>
  </si>
  <si>
    <t>#002868</t>
  </si>
  <si>
    <t>#84BCE8</t>
  </si>
  <si>
    <t>#207BC1</t>
  </si>
  <si>
    <t xml:space="preserve">athletes weren’t on scholarship, didn’t get a lot of benefits ncaa athletes receive. </t>
  </si>
  <si>
    <t>csulbwcvolleyball@gmail.com</t>
  </si>
  <si>
    <t>I say no because there are many community colleges that are actually at a lower level than that of the high school a player formerly played at. Also, it is not like if someone played at community college it means that they would be better than any other player on the team. They can be beaten out just as easily as everyone else. I understand limiting anyone who has played at the university level, but this is not the case. Also, the people who did extremely well on their community college team will most likely get picked up to play at the university level, and therefore would not be playing on the club team. Those players who love to play but know that they will not make a career out of volleyball, like many who play at community colleges, should not be restricted from playing on their club teams at the university they eventually transfer to.</t>
  </si>
  <si>
    <t>Fewer benefits / no scholarships</t>
  </si>
  <si>
    <t>mensclubvolleyball@usc.edu</t>
  </si>
  <si>
    <t xml:space="preserve">In years past we have had community college player count against our varsity requirement. It is unfair to make qualified players play for the B team when they should be able to compete at the highest level </t>
  </si>
  <si>
    <t>University of Southern California (Women's)</t>
  </si>
  <si>
    <t>University of Southern California (Men's)</t>
  </si>
  <si>
    <t>CC players put on lower level teams</t>
  </si>
  <si>
    <t>Question 4: Should Community College only players be considered Varsity level?</t>
  </si>
  <si>
    <t>USC (California) - W</t>
  </si>
  <si>
    <t>USC (California) - M</t>
  </si>
  <si>
    <t>Community College of Rhode Island</t>
  </si>
  <si>
    <t>NECVL</t>
  </si>
  <si>
    <t>CC of Rhode Island</t>
  </si>
  <si>
    <t>None of my players come into my community college at that skill level. If I have them for two years, then they have become a varsity player and NCAA schools do pick them up.</t>
  </si>
  <si>
    <t>Too many players graduating</t>
  </si>
  <si>
    <t>Lower level of experience</t>
  </si>
  <si>
    <t>#006B3F</t>
  </si>
  <si>
    <t>MIVA</t>
  </si>
  <si>
    <t xml:space="preserve"> milesmaynes@gmail.com</t>
  </si>
  <si>
    <t>Not enough players</t>
  </si>
  <si>
    <t xml:space="preserve">Difference in level of commitment </t>
  </si>
  <si>
    <t>ajbalboni@ccri.edu</t>
  </si>
  <si>
    <t>Women's teams (if Yes)</t>
  </si>
  <si>
    <t>#F5F706</t>
  </si>
  <si>
    <t>CC level of play is higher than club</t>
  </si>
  <si>
    <t>lbsumensclubvball@gmail.com</t>
  </si>
  <si>
    <t>CSU Long Beach - W</t>
  </si>
  <si>
    <t>CSU Long Beach - M</t>
  </si>
  <si>
    <t>UC Santa Barbara</t>
  </si>
  <si>
    <t>#003660</t>
  </si>
  <si>
    <t>#FEBC11</t>
  </si>
  <si>
    <t>#DEDEDE</t>
  </si>
  <si>
    <t>jc league skill wise is not better than college club in my opinion</t>
  </si>
  <si>
    <t>Cal State Fullerton</t>
  </si>
  <si>
    <t>#00274C</t>
  </si>
  <si>
    <t>#DC8218</t>
  </si>
  <si>
    <t>#E0E0E0</t>
  </si>
  <si>
    <t>Just because you played at a JC does not mean you are to the same standard as a DIV 1-3 player. I played for OCC and benched (lol) why should I be considered a Varsity player if I barely stepped on the court.</t>
  </si>
  <si>
    <t>briandnz@gmail.com</t>
  </si>
  <si>
    <t>U of Redlands</t>
  </si>
  <si>
    <t>#7A2426</t>
  </si>
  <si>
    <t>#666666</t>
  </si>
  <si>
    <t>#202121</t>
  </si>
  <si>
    <t>Only two years played at CC</t>
  </si>
  <si>
    <t>anna_jones@redlands.edu</t>
  </si>
  <si>
    <t>Occidental College</t>
  </si>
  <si>
    <t>#FF671F</t>
  </si>
  <si>
    <t>Lack of funding</t>
  </si>
  <si>
    <t>clubvolleyball@oxy.edu</t>
  </si>
  <si>
    <t>CSU San Marcos</t>
  </si>
  <si>
    <t>#007AC3</t>
  </si>
  <si>
    <t>#35B7E9</t>
  </si>
  <si>
    <t xml:space="preserve">Not enough players </t>
  </si>
  <si>
    <t>CC players plan to play at higher level</t>
  </si>
  <si>
    <t>hong027@cougars.csusm.edu</t>
  </si>
  <si>
    <t>MIVA Organizer</t>
  </si>
  <si>
    <t>Mt. St. Mary's U</t>
  </si>
  <si>
    <t>#002F6C</t>
  </si>
  <si>
    <t>#A29060</t>
  </si>
  <si>
    <t>#EAEAEA</t>
  </si>
  <si>
    <t>Jamartinez@msmu.edu</t>
  </si>
  <si>
    <t>MWPVC</t>
  </si>
  <si>
    <t>MWVC</t>
  </si>
  <si>
    <t>NCCVL</t>
  </si>
  <si>
    <t>NWVCL</t>
  </si>
  <si>
    <t>PIVA</t>
  </si>
  <si>
    <t>SIVA</t>
  </si>
  <si>
    <t>WVC</t>
  </si>
  <si>
    <t>ECVA</t>
  </si>
  <si>
    <t>Independent</t>
  </si>
  <si>
    <t>MACVC</t>
  </si>
  <si>
    <t>NIVC</t>
  </si>
  <si>
    <t>POVL</t>
  </si>
  <si>
    <t>teams - M</t>
  </si>
  <si>
    <t>teams - W</t>
  </si>
  <si>
    <t>total # teams:</t>
  </si>
  <si>
    <t>mean:</t>
  </si>
  <si>
    <t>st. deviation:</t>
  </si>
  <si>
    <t>UC Riverside</t>
  </si>
  <si>
    <t>#2D6CC0</t>
  </si>
  <si>
    <t>#003066</t>
  </si>
  <si>
    <t>#F1AB00</t>
  </si>
  <si>
    <t>Doesn't prepare for NCVF competition</t>
  </si>
  <si>
    <t>UC Santa Barbara - W</t>
  </si>
  <si>
    <t>mattorega04@gmail.com</t>
  </si>
  <si>
    <t>CSU Northridge - W</t>
  </si>
  <si>
    <t>CSU Northridge - M</t>
  </si>
  <si>
    <t>valentin.domingo.139@my.csun.edu</t>
  </si>
  <si>
    <t>San Diego State U</t>
  </si>
  <si>
    <t>#A6192E</t>
  </si>
  <si>
    <t>San Diego State University</t>
  </si>
  <si>
    <t xml:space="preserve">I feel like it is similar level to club and those players are here for only 2 years. </t>
  </si>
  <si>
    <t>epater1@gmail.com</t>
  </si>
  <si>
    <t>Lower level of competition</t>
  </si>
  <si>
    <t>Lower level of training</t>
  </si>
  <si>
    <t>UC Los Angeles</t>
  </si>
  <si>
    <t>#2D68C4</t>
  </si>
  <si>
    <t>#F2A900</t>
  </si>
  <si>
    <t>#F4EFE4</t>
  </si>
  <si>
    <t>Rarely have Varsity players</t>
  </si>
  <si>
    <t>UC Los Angeles - M</t>
  </si>
  <si>
    <t>CC players do not compete at the level of NCAA athletes</t>
  </si>
  <si>
    <t>paulcastellana7@gmail.com</t>
  </si>
  <si>
    <t>SCCVL Organizer</t>
  </si>
  <si>
    <t>jimmy@sccvl.org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</si>
</sst>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color rgb="FF000000"/>
      <name val="Arial"/>
    </font>
    <font>
      <b/>
      <u/>
      <sz val="10"/>
      <color rgb="FF000000"/>
      <name val="Arial"/>
    </font>
    <font>
      <sz val="10"/>
      <color rgb="FFFF0000"/>
      <name val="Arial"/>
    </font>
    <font>
      <b/>
      <sz val="10"/>
      <color rgb="FF000000"/>
      <name val="Arial"/>
    </font>
    <font>
      <u/>
      <sz val="10"/>
      <color theme="10"/>
      <name val="Arial"/>
    </font>
    <font>
      <u/>
      <sz val="10"/>
      <color theme="11"/>
      <name val="Arial"/>
    </font>
    <font>
      <u/>
      <sz val="10"/>
      <color rgb="FF000000"/>
      <name val="Arial"/>
    </font>
    <font>
      <b/>
      <u/>
      <sz val="10"/>
      <color rgb="FFFF0000"/>
      <name val="Arial"/>
    </font>
    <font>
      <b/>
      <u/>
      <sz val="10"/>
      <color rgb="FF008000"/>
      <name val="Arial"/>
    </font>
    <font>
      <sz val="10"/>
      <color rgb="FF008000"/>
      <name val="Arial"/>
    </font>
    <font>
      <b/>
      <u/>
      <sz val="10"/>
      <color rgb="FF0000FF"/>
      <name val="Arial"/>
    </font>
    <font>
      <sz val="10"/>
      <color rgb="FF0000FF"/>
      <name val="Arial"/>
    </font>
    <font>
      <b/>
      <u/>
      <sz val="10"/>
      <color rgb="FFFF7BFF"/>
      <name val="Arial"/>
    </font>
    <font>
      <sz val="10"/>
      <color rgb="FFFF7BFF"/>
      <name val="Arial"/>
    </font>
    <font>
      <sz val="10"/>
      <name val="Arial"/>
    </font>
    <font>
      <b/>
      <u/>
      <sz val="10"/>
      <name val="Arial"/>
    </font>
  </fonts>
  <fills count="4">
    <fill>
      <patternFill patternType="none"/>
    </fill>
    <fill>
      <patternFill patternType="gray125"/>
    </fill>
    <fill>
      <patternFill patternType="solid">
        <fgColor rgb="FFCCFFCC"/>
        <bgColor indexed="64"/>
      </patternFill>
    </fill>
    <fill>
      <patternFill patternType="solid">
        <fgColor rgb="FFFFFF00"/>
        <bgColor indexed="64"/>
      </patternFill>
    </fill>
  </fills>
  <borders count="1">
    <border>
      <left/>
      <right/>
      <top/>
      <bottom/>
      <diagonal/>
    </border>
  </borders>
  <cellStyleXfs count="1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applyFont="1" applyAlignment="1"/>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horizontal="center" wrapText="1"/>
    </xf>
    <xf numFmtId="0" fontId="7" fillId="0" borderId="0" xfId="0" applyFont="1" applyAlignment="1">
      <alignment horizontal="center" wrapText="1"/>
    </xf>
    <xf numFmtId="0" fontId="1" fillId="0" borderId="0" xfId="0" applyFont="1" applyAlignment="1">
      <alignment horizontal="center" wrapText="1"/>
    </xf>
    <xf numFmtId="0" fontId="8"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wrapText="1"/>
    </xf>
    <xf numFmtId="0" fontId="13" fillId="0" borderId="0" xfId="0" applyFont="1" applyAlignment="1">
      <alignment horizontal="center"/>
    </xf>
    <xf numFmtId="0" fontId="1" fillId="0" borderId="0" xfId="0" applyFont="1" applyAlignment="1"/>
    <xf numFmtId="0" fontId="3" fillId="2" borderId="0" xfId="0" applyFont="1" applyFill="1" applyAlignment="1">
      <alignment horizontal="center"/>
    </xf>
    <xf numFmtId="0" fontId="2" fillId="0" borderId="0" xfId="0" applyFont="1" applyFill="1" applyAlignment="1">
      <alignment horizontal="center"/>
    </xf>
    <xf numFmtId="0" fontId="13" fillId="0" borderId="0" xfId="0" applyFont="1" applyFill="1" applyAlignment="1">
      <alignment horizontal="center"/>
    </xf>
    <xf numFmtId="0" fontId="1"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xf>
    <xf numFmtId="0" fontId="3" fillId="0" borderId="0" xfId="0" applyFont="1" applyAlignment="1">
      <alignment horizontal="center" vertical="center"/>
    </xf>
    <xf numFmtId="0" fontId="0" fillId="0" borderId="0" xfId="0" applyFont="1" applyBorder="1" applyAlignment="1">
      <alignment horizontal="center" wrapText="1"/>
    </xf>
    <xf numFmtId="0" fontId="0" fillId="0" borderId="0" xfId="0" applyFont="1" applyBorder="1" applyAlignment="1">
      <alignment horizontal="center"/>
    </xf>
    <xf numFmtId="0" fontId="3" fillId="0" borderId="0" xfId="0" applyFont="1" applyAlignment="1">
      <alignment horizontal="left" vertical="center" wrapText="1"/>
    </xf>
    <xf numFmtId="0" fontId="0" fillId="0" borderId="0" xfId="0" applyFont="1" applyAlignment="1">
      <alignment vertical="center"/>
    </xf>
    <xf numFmtId="0" fontId="0" fillId="0" borderId="0" xfId="0" applyFont="1" applyAlignment="1">
      <alignment vertical="center" wrapText="1"/>
    </xf>
    <xf numFmtId="0" fontId="2" fillId="0" borderId="0" xfId="0" applyFont="1" applyBorder="1" applyAlignment="1">
      <alignment horizontal="center" wrapText="1"/>
    </xf>
    <xf numFmtId="0" fontId="9" fillId="0" borderId="0" xfId="0" applyFont="1" applyBorder="1" applyAlignment="1">
      <alignment horizontal="center" wrapText="1"/>
    </xf>
    <xf numFmtId="0" fontId="11" fillId="0" borderId="0" xfId="0" applyFont="1" applyBorder="1" applyAlignment="1">
      <alignment horizontal="center" wrapText="1"/>
    </xf>
    <xf numFmtId="0" fontId="3" fillId="0" borderId="0" xfId="0" applyFont="1" applyAlignment="1">
      <alignment vertical="center" wrapText="1"/>
    </xf>
    <xf numFmtId="0" fontId="3" fillId="2" borderId="0" xfId="0" applyFont="1" applyFill="1" applyBorder="1" applyAlignment="1">
      <alignment horizontal="center" wrapText="1"/>
    </xf>
    <xf numFmtId="0" fontId="0" fillId="0" borderId="0" xfId="0" applyAlignment="1">
      <alignment horizontal="center"/>
    </xf>
    <xf numFmtId="0" fontId="14" fillId="0" borderId="0" xfId="0" applyFont="1" applyAlignment="1">
      <alignment horizontal="center"/>
    </xf>
    <xf numFmtId="0" fontId="15" fillId="0" borderId="0" xfId="0" applyFont="1" applyAlignment="1">
      <alignment horizontal="center" wrapText="1"/>
    </xf>
    <xf numFmtId="0" fontId="3" fillId="0" borderId="0" xfId="0" applyFont="1" applyFill="1" applyAlignment="1">
      <alignment horizontal="center"/>
    </xf>
    <xf numFmtId="0" fontId="14" fillId="0" borderId="0" xfId="0" applyFont="1" applyFill="1" applyAlignment="1">
      <alignment horizontal="center"/>
    </xf>
    <xf numFmtId="0" fontId="1" fillId="0" borderId="0" xfId="0" applyFont="1" applyAlignment="1">
      <alignment horizontal="center"/>
    </xf>
    <xf numFmtId="0" fontId="0" fillId="0" borderId="0" xfId="0" applyFont="1" applyAlignment="1">
      <alignment horizontal="right"/>
    </xf>
    <xf numFmtId="164" fontId="0" fillId="0" borderId="0" xfId="0" applyNumberFormat="1" applyFont="1" applyAlignment="1"/>
    <xf numFmtId="0" fontId="0" fillId="3" borderId="0" xfId="0" applyFont="1" applyFill="1" applyAlignment="1">
      <alignment horizontal="right"/>
    </xf>
    <xf numFmtId="0" fontId="0" fillId="3" borderId="0" xfId="0" applyFont="1" applyFill="1" applyAlignment="1"/>
    <xf numFmtId="0" fontId="9" fillId="0" borderId="0" xfId="0" applyFont="1" applyFill="1" applyAlignment="1">
      <alignment horizontal="center"/>
    </xf>
  </cellXfs>
  <cellStyles count="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S14"/>
  <sheetViews>
    <sheetView workbookViewId="0">
      <selection activeCell="F15" sqref="F15"/>
    </sheetView>
  </sheetViews>
  <sheetFormatPr baseColWidth="10" defaultColWidth="14.5" defaultRowHeight="15.75" customHeight="1" x14ac:dyDescent="0"/>
  <cols>
    <col min="1" max="1" width="16.83203125" style="2" customWidth="1"/>
    <col min="2" max="2" width="10.83203125" style="8" customWidth="1"/>
    <col min="3" max="5" width="7.83203125" style="8" customWidth="1"/>
    <col min="6" max="8" width="8.83203125" style="1" customWidth="1"/>
    <col min="9" max="9" width="10.33203125" style="1" customWidth="1"/>
    <col min="10" max="10" width="8.83203125" style="1" customWidth="1"/>
    <col min="11" max="11" width="9.83203125" style="32" customWidth="1"/>
    <col min="12" max="12" width="8.83203125" style="8" customWidth="1"/>
    <col min="13" max="13" width="9.6640625" style="8" customWidth="1"/>
    <col min="14" max="14" width="9.83203125" style="8" customWidth="1"/>
    <col min="15" max="15" width="8.83203125" style="9" customWidth="1"/>
    <col min="16" max="16" width="7.6640625" style="9" customWidth="1"/>
    <col min="17" max="17" width="23.33203125" style="9" customWidth="1"/>
    <col min="18" max="18" width="13.83203125" style="10" customWidth="1"/>
    <col min="19" max="19" width="27.83203125" style="10" customWidth="1"/>
    <col min="20" max="16384" width="14.5" style="8"/>
  </cols>
  <sheetData>
    <row r="1" spans="1:19" s="3" customFormat="1" ht="74" customHeight="1">
      <c r="A1" s="5" t="s">
        <v>4</v>
      </c>
      <c r="B1" s="5" t="s">
        <v>33</v>
      </c>
      <c r="C1" s="5" t="s">
        <v>7</v>
      </c>
      <c r="D1" s="5" t="s">
        <v>8</v>
      </c>
      <c r="E1" s="5" t="s">
        <v>9</v>
      </c>
      <c r="F1" s="4" t="s">
        <v>15</v>
      </c>
      <c r="G1" s="4" t="s">
        <v>17</v>
      </c>
      <c r="H1" s="4" t="s">
        <v>18</v>
      </c>
      <c r="I1" s="4" t="s">
        <v>19</v>
      </c>
      <c r="J1" s="4" t="s">
        <v>21</v>
      </c>
      <c r="K1" s="33" t="s">
        <v>20</v>
      </c>
      <c r="L1" s="5" t="s">
        <v>27</v>
      </c>
      <c r="M1" s="5" t="s">
        <v>30</v>
      </c>
      <c r="N1" s="5" t="s">
        <v>31</v>
      </c>
      <c r="O1" s="6" t="s">
        <v>35</v>
      </c>
      <c r="P1" s="6" t="s">
        <v>0</v>
      </c>
      <c r="Q1" s="6" t="s">
        <v>2</v>
      </c>
      <c r="R1" s="7" t="s">
        <v>36</v>
      </c>
      <c r="S1" s="7" t="s">
        <v>3</v>
      </c>
    </row>
    <row r="2" spans="1:19" ht="15.75" customHeight="1">
      <c r="A2" s="14" t="s">
        <v>41</v>
      </c>
      <c r="B2" s="8" t="s">
        <v>34</v>
      </c>
      <c r="C2" s="8" t="s">
        <v>42</v>
      </c>
      <c r="D2" s="8" t="s">
        <v>43</v>
      </c>
      <c r="E2" s="8" t="s">
        <v>44</v>
      </c>
      <c r="F2" s="1">
        <v>2</v>
      </c>
      <c r="G2" s="1">
        <v>7</v>
      </c>
      <c r="H2" s="1">
        <v>2</v>
      </c>
      <c r="I2" s="1">
        <v>0</v>
      </c>
      <c r="J2" s="1">
        <v>60</v>
      </c>
      <c r="K2" s="32">
        <f>J2-G2</f>
        <v>53</v>
      </c>
      <c r="L2" s="8">
        <f>IF(G2&lt;F2*2,G2,F2*2)</f>
        <v>4</v>
      </c>
      <c r="M2" s="8">
        <f>N2-L2</f>
        <v>26</v>
      </c>
      <c r="N2" s="8">
        <f>IF(J2&lt;F2*15,J2,F2*15)</f>
        <v>30</v>
      </c>
      <c r="O2" s="9" t="s">
        <v>38</v>
      </c>
      <c r="P2" s="9">
        <v>1</v>
      </c>
      <c r="R2" s="10" t="s">
        <v>39</v>
      </c>
      <c r="S2" s="10" t="s">
        <v>168</v>
      </c>
    </row>
    <row r="3" spans="1:19" ht="15.75" customHeight="1">
      <c r="A3" s="14" t="s">
        <v>40</v>
      </c>
      <c r="B3" s="8" t="s">
        <v>34</v>
      </c>
      <c r="C3" s="8" t="s">
        <v>51</v>
      </c>
      <c r="D3" s="8" t="s">
        <v>49</v>
      </c>
      <c r="E3" s="8" t="s">
        <v>50</v>
      </c>
      <c r="F3" s="1">
        <v>1</v>
      </c>
      <c r="G3" s="1">
        <v>1</v>
      </c>
      <c r="H3" s="1">
        <v>1</v>
      </c>
      <c r="I3" s="1">
        <v>1</v>
      </c>
      <c r="J3" s="1">
        <v>30</v>
      </c>
      <c r="K3" s="32">
        <f t="shared" ref="K3:K5" si="0">J3-G3</f>
        <v>29</v>
      </c>
      <c r="L3" s="8">
        <f t="shared" ref="L3:L4" si="1">IF(G3&lt;F3*2,G3,F3*2)</f>
        <v>1</v>
      </c>
      <c r="M3" s="8">
        <f t="shared" ref="M3:M5" si="2">N3-L3</f>
        <v>14</v>
      </c>
      <c r="N3" s="8">
        <f t="shared" ref="N3:N5" si="3">IF(J3&lt;F3*15,J3,F3*15)</f>
        <v>15</v>
      </c>
      <c r="O3" s="9" t="s">
        <v>39</v>
      </c>
      <c r="P3" s="9">
        <v>0</v>
      </c>
      <c r="Q3" s="9" t="s">
        <v>127</v>
      </c>
      <c r="R3" s="10" t="s">
        <v>38</v>
      </c>
      <c r="S3" s="10" t="s">
        <v>48</v>
      </c>
    </row>
    <row r="4" spans="1:19" ht="15.75" customHeight="1">
      <c r="A4" s="14" t="s">
        <v>6</v>
      </c>
      <c r="B4" s="8" t="s">
        <v>34</v>
      </c>
      <c r="C4" t="s">
        <v>10</v>
      </c>
      <c r="D4" s="8" t="s">
        <v>12</v>
      </c>
      <c r="E4" s="8" t="s">
        <v>11</v>
      </c>
      <c r="F4" s="1">
        <v>2</v>
      </c>
      <c r="G4" s="1">
        <v>2</v>
      </c>
      <c r="H4" s="1">
        <v>0</v>
      </c>
      <c r="I4" s="1">
        <v>1</v>
      </c>
      <c r="J4" s="15">
        <v>40</v>
      </c>
      <c r="K4" s="32">
        <f t="shared" si="0"/>
        <v>38</v>
      </c>
      <c r="L4" s="8">
        <f t="shared" si="1"/>
        <v>2</v>
      </c>
      <c r="M4" s="8">
        <f t="shared" si="2"/>
        <v>28</v>
      </c>
      <c r="N4" s="8">
        <f t="shared" si="3"/>
        <v>30</v>
      </c>
      <c r="O4" s="9" t="s">
        <v>38</v>
      </c>
      <c r="P4" s="9">
        <v>2</v>
      </c>
      <c r="R4" s="10" t="s">
        <v>39</v>
      </c>
      <c r="S4" s="10" t="s">
        <v>169</v>
      </c>
    </row>
    <row r="5" spans="1:19" ht="15.75" customHeight="1">
      <c r="A5" s="14" t="s">
        <v>62</v>
      </c>
      <c r="B5" s="8" t="s">
        <v>34</v>
      </c>
      <c r="C5" s="8" t="s">
        <v>52</v>
      </c>
      <c r="D5" s="8" t="s">
        <v>53</v>
      </c>
      <c r="E5" s="8" t="s">
        <v>54</v>
      </c>
      <c r="F5" s="15">
        <v>2</v>
      </c>
      <c r="G5" s="15">
        <v>2</v>
      </c>
      <c r="H5" s="15">
        <v>2</v>
      </c>
      <c r="I5" s="15">
        <v>0</v>
      </c>
      <c r="J5" s="15">
        <v>40</v>
      </c>
      <c r="K5" s="32">
        <f t="shared" si="0"/>
        <v>38</v>
      </c>
      <c r="L5" s="8">
        <f>IF(G5&lt;F5*2,G5,F5*2)</f>
        <v>2</v>
      </c>
      <c r="M5" s="8">
        <f t="shared" si="2"/>
        <v>28</v>
      </c>
      <c r="N5" s="8">
        <f t="shared" si="3"/>
        <v>30</v>
      </c>
      <c r="O5" s="9" t="s">
        <v>38</v>
      </c>
      <c r="P5" s="9">
        <v>1</v>
      </c>
      <c r="R5" s="10" t="s">
        <v>39</v>
      </c>
      <c r="S5" s="10" t="s">
        <v>81</v>
      </c>
    </row>
    <row r="6" spans="1:19" ht="15.75" customHeight="1">
      <c r="A6" s="30" t="s">
        <v>87</v>
      </c>
      <c r="B6" s="21" t="s">
        <v>86</v>
      </c>
      <c r="C6" s="8" t="s">
        <v>91</v>
      </c>
      <c r="D6" s="8" t="s">
        <v>98</v>
      </c>
      <c r="E6" s="8" t="s">
        <v>12</v>
      </c>
      <c r="F6" s="26">
        <v>1</v>
      </c>
      <c r="G6" s="26">
        <v>0</v>
      </c>
      <c r="H6" s="26">
        <v>0</v>
      </c>
      <c r="I6" s="26">
        <v>0</v>
      </c>
      <c r="J6" s="26">
        <v>17</v>
      </c>
      <c r="K6" s="32">
        <f t="shared" ref="K6" si="4">J6-G6</f>
        <v>17</v>
      </c>
      <c r="L6" s="8">
        <f>IF(G6&lt;F6*2,G6,F6*2)</f>
        <v>0</v>
      </c>
      <c r="M6" s="8">
        <f t="shared" ref="M6" si="5">N6-L6</f>
        <v>15</v>
      </c>
      <c r="N6" s="8">
        <f t="shared" ref="N6" si="6">IF(J6&lt;F6*15,J6,F6*15)</f>
        <v>15</v>
      </c>
      <c r="O6" s="27" t="s">
        <v>39</v>
      </c>
      <c r="P6" s="27">
        <v>0</v>
      </c>
      <c r="Q6" s="27" t="s">
        <v>89</v>
      </c>
      <c r="R6" s="28" t="s">
        <v>39</v>
      </c>
      <c r="S6" s="28" t="s">
        <v>56</v>
      </c>
    </row>
    <row r="7" spans="1:19" ht="15.75" customHeight="1">
      <c r="A7" s="14" t="s">
        <v>5</v>
      </c>
      <c r="B7" s="8" t="s">
        <v>34</v>
      </c>
      <c r="C7" s="8" t="s">
        <v>13</v>
      </c>
      <c r="D7" s="8" t="s">
        <v>12</v>
      </c>
      <c r="E7" s="8" t="s">
        <v>14</v>
      </c>
      <c r="F7" s="26">
        <v>2</v>
      </c>
      <c r="G7" s="26">
        <v>0</v>
      </c>
      <c r="H7" s="26">
        <v>0</v>
      </c>
      <c r="I7" s="26">
        <v>0</v>
      </c>
      <c r="J7" s="26">
        <v>60</v>
      </c>
      <c r="K7" s="32">
        <f t="shared" ref="K7:K14" si="7">J7-G7</f>
        <v>60</v>
      </c>
      <c r="L7" s="8">
        <f t="shared" ref="L7:L14" si="8">IF(G7&lt;F7*2,G7,F7*2)</f>
        <v>0</v>
      </c>
      <c r="M7" s="8">
        <f t="shared" ref="M7:M14" si="9">N7-L7</f>
        <v>30</v>
      </c>
      <c r="N7" s="8">
        <f t="shared" ref="N7:N11" si="10">IF(J7&lt;F7*15,J7,F7*15)</f>
        <v>30</v>
      </c>
      <c r="O7" s="9" t="s">
        <v>38</v>
      </c>
      <c r="P7" s="9">
        <v>2</v>
      </c>
      <c r="R7" s="10" t="s">
        <v>38</v>
      </c>
      <c r="S7" s="10" t="s">
        <v>99</v>
      </c>
    </row>
    <row r="8" spans="1:19" ht="15.75" customHeight="1">
      <c r="A8" s="34" t="s">
        <v>103</v>
      </c>
      <c r="B8" s="8" t="s">
        <v>34</v>
      </c>
      <c r="C8" s="8" t="s">
        <v>104</v>
      </c>
      <c r="D8" s="8" t="s">
        <v>105</v>
      </c>
      <c r="E8" s="8" t="s">
        <v>106</v>
      </c>
      <c r="F8" s="1">
        <v>2</v>
      </c>
      <c r="G8" s="1">
        <v>6</v>
      </c>
      <c r="H8" s="1">
        <v>1</v>
      </c>
      <c r="I8" s="1">
        <v>6</v>
      </c>
      <c r="J8" s="1">
        <v>60</v>
      </c>
      <c r="K8" s="32">
        <f t="shared" si="7"/>
        <v>54</v>
      </c>
      <c r="L8" s="8">
        <f t="shared" si="8"/>
        <v>4</v>
      </c>
      <c r="M8" s="8">
        <f t="shared" si="9"/>
        <v>26</v>
      </c>
      <c r="N8" s="8">
        <f t="shared" si="10"/>
        <v>30</v>
      </c>
      <c r="O8" s="9" t="s">
        <v>38</v>
      </c>
      <c r="P8" s="9">
        <v>2</v>
      </c>
      <c r="R8" s="10" t="s">
        <v>39</v>
      </c>
      <c r="S8" s="10" t="s">
        <v>168</v>
      </c>
    </row>
    <row r="9" spans="1:19" ht="15.75" customHeight="1">
      <c r="A9" s="14" t="s">
        <v>108</v>
      </c>
      <c r="B9" s="8" t="s">
        <v>34</v>
      </c>
      <c r="C9" s="8" t="s">
        <v>109</v>
      </c>
      <c r="D9" s="8" t="s">
        <v>110</v>
      </c>
      <c r="E9" s="8" t="s">
        <v>111</v>
      </c>
      <c r="F9" s="1">
        <v>1</v>
      </c>
      <c r="G9" s="1">
        <v>2</v>
      </c>
      <c r="H9" s="1">
        <v>2</v>
      </c>
      <c r="I9" s="1">
        <v>2</v>
      </c>
      <c r="J9" s="1">
        <v>20</v>
      </c>
      <c r="K9" s="32">
        <f t="shared" si="7"/>
        <v>18</v>
      </c>
      <c r="L9" s="8">
        <f t="shared" si="8"/>
        <v>2</v>
      </c>
      <c r="M9" s="8">
        <f t="shared" si="9"/>
        <v>13</v>
      </c>
      <c r="N9" s="8">
        <f t="shared" si="10"/>
        <v>15</v>
      </c>
      <c r="O9" s="9" t="s">
        <v>38</v>
      </c>
      <c r="P9" s="9">
        <v>1</v>
      </c>
      <c r="R9" s="10" t="s">
        <v>39</v>
      </c>
      <c r="S9" s="10" t="s">
        <v>90</v>
      </c>
    </row>
    <row r="10" spans="1:19" ht="15.75" customHeight="1">
      <c r="A10" s="14" t="s">
        <v>114</v>
      </c>
      <c r="B10" s="8" t="s">
        <v>34</v>
      </c>
      <c r="C10" s="8" t="s">
        <v>115</v>
      </c>
      <c r="D10" s="8" t="s">
        <v>116</v>
      </c>
      <c r="E10" s="8" t="s">
        <v>117</v>
      </c>
      <c r="F10" s="1">
        <v>1</v>
      </c>
      <c r="G10" s="1">
        <v>0</v>
      </c>
      <c r="H10" s="1">
        <v>0</v>
      </c>
      <c r="I10" s="1">
        <v>0</v>
      </c>
      <c r="J10" s="1">
        <v>15</v>
      </c>
      <c r="K10" s="32">
        <f t="shared" si="7"/>
        <v>15</v>
      </c>
      <c r="L10" s="8">
        <f t="shared" si="8"/>
        <v>0</v>
      </c>
      <c r="M10" s="8">
        <f t="shared" si="9"/>
        <v>15</v>
      </c>
      <c r="N10" s="8">
        <f t="shared" si="10"/>
        <v>15</v>
      </c>
      <c r="O10" s="9" t="s">
        <v>38</v>
      </c>
      <c r="P10" s="9">
        <v>1</v>
      </c>
      <c r="R10" s="10" t="s">
        <v>39</v>
      </c>
      <c r="S10" s="10" t="s">
        <v>118</v>
      </c>
    </row>
    <row r="11" spans="1:19" ht="15.75" customHeight="1">
      <c r="A11" s="14" t="s">
        <v>124</v>
      </c>
      <c r="B11" s="8" t="s">
        <v>34</v>
      </c>
      <c r="C11" s="8" t="s">
        <v>125</v>
      </c>
      <c r="D11" s="8" t="s">
        <v>126</v>
      </c>
      <c r="E11" s="8" t="s">
        <v>12</v>
      </c>
      <c r="F11" s="1">
        <v>1</v>
      </c>
      <c r="G11" s="1">
        <v>1</v>
      </c>
      <c r="H11" s="1">
        <v>0</v>
      </c>
      <c r="I11" s="1">
        <v>1</v>
      </c>
      <c r="J11" s="1">
        <v>25</v>
      </c>
      <c r="K11" s="32">
        <f t="shared" si="7"/>
        <v>24</v>
      </c>
      <c r="L11" s="8">
        <f t="shared" si="8"/>
        <v>1</v>
      </c>
      <c r="M11" s="8">
        <f t="shared" si="9"/>
        <v>14</v>
      </c>
      <c r="N11" s="8">
        <f t="shared" si="10"/>
        <v>15</v>
      </c>
      <c r="O11" s="9" t="s">
        <v>39</v>
      </c>
      <c r="P11" s="9">
        <v>0</v>
      </c>
      <c r="Q11" s="9" t="s">
        <v>127</v>
      </c>
      <c r="R11" s="10" t="s">
        <v>38</v>
      </c>
      <c r="S11" s="10" t="s">
        <v>128</v>
      </c>
    </row>
    <row r="12" spans="1:19" ht="15.75" customHeight="1">
      <c r="A12" s="2" t="s">
        <v>153</v>
      </c>
      <c r="B12" s="8" t="s">
        <v>34</v>
      </c>
      <c r="C12" s="8" t="s">
        <v>154</v>
      </c>
      <c r="D12" s="8" t="s">
        <v>155</v>
      </c>
      <c r="E12" s="8" t="s">
        <v>156</v>
      </c>
      <c r="F12" s="15">
        <v>1</v>
      </c>
      <c r="G12" s="15">
        <v>0</v>
      </c>
      <c r="H12" s="15">
        <v>0</v>
      </c>
      <c r="I12" s="15">
        <v>0</v>
      </c>
      <c r="J12" s="15">
        <v>45</v>
      </c>
      <c r="K12" s="35">
        <f t="shared" si="7"/>
        <v>45</v>
      </c>
      <c r="L12" s="35">
        <f t="shared" si="8"/>
        <v>0</v>
      </c>
      <c r="M12" s="35">
        <f t="shared" si="9"/>
        <v>15</v>
      </c>
      <c r="N12" s="35">
        <f>IF(J12&lt;F12*15,J12,F12*15)</f>
        <v>15</v>
      </c>
      <c r="O12" s="9" t="s">
        <v>38</v>
      </c>
      <c r="P12" s="9">
        <v>1</v>
      </c>
      <c r="R12" s="10" t="s">
        <v>39</v>
      </c>
      <c r="S12" s="10" t="s">
        <v>168</v>
      </c>
    </row>
    <row r="13" spans="1:19" ht="15.75" customHeight="1">
      <c r="A13" s="14" t="s">
        <v>163</v>
      </c>
      <c r="B13" s="8" t="s">
        <v>34</v>
      </c>
      <c r="C13" s="8" t="s">
        <v>164</v>
      </c>
      <c r="D13" s="8" t="s">
        <v>12</v>
      </c>
      <c r="E13" s="8" t="s">
        <v>54</v>
      </c>
      <c r="F13" s="1">
        <v>2</v>
      </c>
      <c r="G13" s="1">
        <v>0</v>
      </c>
      <c r="H13" s="1">
        <v>0</v>
      </c>
      <c r="I13" s="1">
        <v>0</v>
      </c>
      <c r="J13" s="1">
        <v>50</v>
      </c>
      <c r="K13" s="32">
        <f t="shared" si="7"/>
        <v>50</v>
      </c>
      <c r="L13" s="8">
        <f t="shared" si="8"/>
        <v>0</v>
      </c>
      <c r="M13" s="8">
        <f t="shared" si="9"/>
        <v>30</v>
      </c>
      <c r="N13" s="8">
        <f>IF(J13&lt;F13*15,J13,F13*15)</f>
        <v>30</v>
      </c>
      <c r="O13" s="9" t="s">
        <v>38</v>
      </c>
      <c r="P13" s="9">
        <v>2</v>
      </c>
      <c r="R13" s="10" t="s">
        <v>39</v>
      </c>
      <c r="S13" s="10" t="s">
        <v>56</v>
      </c>
    </row>
    <row r="14" spans="1:19" ht="15.75" customHeight="1">
      <c r="A14" s="14" t="s">
        <v>170</v>
      </c>
      <c r="B14" s="8" t="s">
        <v>34</v>
      </c>
      <c r="C14" s="8" t="s">
        <v>171</v>
      </c>
      <c r="D14" s="8" t="s">
        <v>172</v>
      </c>
      <c r="E14" s="8" t="s">
        <v>173</v>
      </c>
      <c r="F14" s="1">
        <v>1</v>
      </c>
      <c r="G14" s="1">
        <v>0</v>
      </c>
      <c r="H14" s="1">
        <v>0</v>
      </c>
      <c r="I14" s="1">
        <v>0</v>
      </c>
      <c r="J14" s="1">
        <v>56</v>
      </c>
      <c r="K14" s="32">
        <f t="shared" si="7"/>
        <v>56</v>
      </c>
      <c r="L14" s="8">
        <f t="shared" si="8"/>
        <v>0</v>
      </c>
      <c r="M14" s="8">
        <f t="shared" si="9"/>
        <v>15</v>
      </c>
      <c r="N14" s="8">
        <f>IF(J14&lt;F14*15,J14,F14*15)</f>
        <v>15</v>
      </c>
      <c r="O14" s="9" t="s">
        <v>39</v>
      </c>
      <c r="P14" s="9">
        <v>0</v>
      </c>
      <c r="Q14" s="9" t="s">
        <v>174</v>
      </c>
      <c r="R14" s="10" t="s">
        <v>39</v>
      </c>
      <c r="S14" s="10" t="s">
        <v>168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F17" sqref="F17"/>
    </sheetView>
  </sheetViews>
  <sheetFormatPr baseColWidth="10" defaultColWidth="14.5" defaultRowHeight="15.75" customHeight="1" x14ac:dyDescent="0"/>
  <cols>
    <col min="1" max="1" width="16.83203125" style="2" customWidth="1"/>
    <col min="2" max="2" width="10.83203125" style="8" customWidth="1"/>
    <col min="3" max="5" width="7.83203125" style="8" customWidth="1"/>
    <col min="6" max="8" width="8.83203125" style="12" customWidth="1"/>
    <col min="9" max="9" width="10.33203125" style="12" customWidth="1"/>
    <col min="10" max="10" width="8.83203125" style="12" customWidth="1"/>
    <col min="11" max="11" width="9.83203125" style="32" customWidth="1"/>
    <col min="12" max="12" width="8.83203125" style="32" customWidth="1"/>
    <col min="13" max="13" width="9.6640625" style="32" customWidth="1"/>
    <col min="14" max="14" width="9.83203125" style="32" customWidth="1"/>
    <col min="15" max="16" width="8.83203125" style="9" customWidth="1"/>
    <col min="17" max="17" width="23.33203125" style="9" customWidth="1"/>
    <col min="18" max="18" width="13.83203125" style="10" customWidth="1"/>
    <col min="19" max="19" width="25.83203125" style="10" customWidth="1"/>
    <col min="20" max="16384" width="14.5" style="8"/>
  </cols>
  <sheetData>
    <row r="1" spans="1:19" s="3" customFormat="1" ht="74" customHeight="1">
      <c r="A1" s="5" t="s">
        <v>4</v>
      </c>
      <c r="B1" s="5" t="s">
        <v>33</v>
      </c>
      <c r="C1" s="5" t="s">
        <v>7</v>
      </c>
      <c r="D1" s="5" t="s">
        <v>8</v>
      </c>
      <c r="E1" s="5" t="s">
        <v>9</v>
      </c>
      <c r="F1" s="11" t="s">
        <v>16</v>
      </c>
      <c r="G1" s="11" t="s">
        <v>22</v>
      </c>
      <c r="H1" s="11" t="s">
        <v>23</v>
      </c>
      <c r="I1" s="11" t="s">
        <v>24</v>
      </c>
      <c r="J1" s="11" t="s">
        <v>25</v>
      </c>
      <c r="K1" s="33" t="s">
        <v>26</v>
      </c>
      <c r="L1" s="33" t="s">
        <v>28</v>
      </c>
      <c r="M1" s="33" t="s">
        <v>29</v>
      </c>
      <c r="N1" s="33" t="s">
        <v>32</v>
      </c>
      <c r="O1" s="6" t="s">
        <v>35</v>
      </c>
      <c r="P1" s="6" t="s">
        <v>1</v>
      </c>
      <c r="Q1" s="6" t="s">
        <v>2</v>
      </c>
      <c r="R1" s="7" t="s">
        <v>36</v>
      </c>
      <c r="S1" s="7" t="s">
        <v>3</v>
      </c>
    </row>
    <row r="2" spans="1:19" ht="15.75" customHeight="1">
      <c r="A2" s="14" t="s">
        <v>41</v>
      </c>
      <c r="B2" s="8" t="s">
        <v>34</v>
      </c>
      <c r="C2" s="8" t="s">
        <v>42</v>
      </c>
      <c r="D2" s="8" t="s">
        <v>43</v>
      </c>
      <c r="E2" s="8" t="s">
        <v>44</v>
      </c>
      <c r="F2" s="12">
        <v>2</v>
      </c>
      <c r="G2" s="12">
        <v>1</v>
      </c>
      <c r="H2" s="12">
        <v>1</v>
      </c>
      <c r="I2" s="12">
        <v>0</v>
      </c>
      <c r="J2" s="12">
        <v>40</v>
      </c>
      <c r="K2" s="32">
        <f t="shared" ref="K2:K7" si="0">J2-G2</f>
        <v>39</v>
      </c>
      <c r="L2" s="32">
        <f>IF(G2&lt;F2*2,G2,F2*2)</f>
        <v>1</v>
      </c>
      <c r="M2" s="32">
        <f>IF(J2&lt;F2*15, J2-(G2-L2)-L2, F2*15-(G2-L2)-L2)</f>
        <v>29</v>
      </c>
      <c r="N2" s="32">
        <f>IF(J2&lt;F2*15,J2-(G2-L2),F2*15)</f>
        <v>30</v>
      </c>
      <c r="O2" s="9" t="s">
        <v>38</v>
      </c>
      <c r="P2" s="9">
        <v>1</v>
      </c>
      <c r="R2" s="10" t="s">
        <v>39</v>
      </c>
      <c r="S2" s="10" t="s">
        <v>168</v>
      </c>
    </row>
    <row r="3" spans="1:19" ht="15.75" customHeight="1">
      <c r="A3" s="14" t="s">
        <v>40</v>
      </c>
      <c r="B3" s="8" t="s">
        <v>34</v>
      </c>
      <c r="C3" s="8" t="s">
        <v>51</v>
      </c>
      <c r="D3" s="8" t="s">
        <v>49</v>
      </c>
      <c r="E3" s="8" t="s">
        <v>50</v>
      </c>
      <c r="F3" s="12">
        <v>1</v>
      </c>
      <c r="G3" s="12">
        <v>4</v>
      </c>
      <c r="H3" s="12">
        <v>2</v>
      </c>
      <c r="I3" s="12">
        <v>2</v>
      </c>
      <c r="J3" s="12">
        <v>30</v>
      </c>
      <c r="K3" s="32">
        <f t="shared" si="0"/>
        <v>26</v>
      </c>
      <c r="L3" s="32">
        <f t="shared" ref="L3:L7" si="1">IF(G3&lt;F3*2,G3,F3*2)</f>
        <v>2</v>
      </c>
      <c r="M3" s="32">
        <f t="shared" ref="M3:M14" si="2">IF(J3&lt;F3*15, J3-(G3-L3)-L3, F3*15-(G3-L3)-L3)</f>
        <v>11</v>
      </c>
      <c r="N3" s="32">
        <f t="shared" ref="N3:N14" si="3">IF(J3&lt;F3*15,J3-(G3-L3),F3*15)</f>
        <v>15</v>
      </c>
      <c r="O3" s="9" t="s">
        <v>39</v>
      </c>
      <c r="P3" s="9">
        <v>0</v>
      </c>
      <c r="Q3" s="9" t="s">
        <v>45</v>
      </c>
      <c r="R3" s="10" t="s">
        <v>38</v>
      </c>
      <c r="S3" s="10" t="s">
        <v>48</v>
      </c>
    </row>
    <row r="4" spans="1:19" ht="15.75" customHeight="1">
      <c r="A4" s="14" t="s">
        <v>6</v>
      </c>
      <c r="B4" s="8" t="s">
        <v>34</v>
      </c>
      <c r="C4" t="s">
        <v>10</v>
      </c>
      <c r="D4" s="8" t="s">
        <v>12</v>
      </c>
      <c r="E4" s="8" t="s">
        <v>11</v>
      </c>
      <c r="F4" s="12">
        <v>2</v>
      </c>
      <c r="G4" s="12">
        <v>7</v>
      </c>
      <c r="H4" s="12">
        <v>1</v>
      </c>
      <c r="I4" s="12">
        <v>7</v>
      </c>
      <c r="J4" s="16">
        <v>72</v>
      </c>
      <c r="K4" s="32">
        <f t="shared" si="0"/>
        <v>65</v>
      </c>
      <c r="L4" s="32">
        <f t="shared" si="1"/>
        <v>4</v>
      </c>
      <c r="M4" s="32">
        <f t="shared" si="2"/>
        <v>23</v>
      </c>
      <c r="N4" s="32">
        <f t="shared" si="3"/>
        <v>30</v>
      </c>
      <c r="O4" s="9" t="s">
        <v>38</v>
      </c>
      <c r="P4" s="9">
        <v>1</v>
      </c>
      <c r="R4" s="10" t="s">
        <v>39</v>
      </c>
      <c r="S4" s="10" t="s">
        <v>169</v>
      </c>
    </row>
    <row r="5" spans="1:19" ht="15.75" customHeight="1">
      <c r="A5" s="14" t="s">
        <v>62</v>
      </c>
      <c r="B5" s="8" t="s">
        <v>34</v>
      </c>
      <c r="C5" s="8" t="s">
        <v>52</v>
      </c>
      <c r="D5" s="8" t="s">
        <v>53</v>
      </c>
      <c r="E5" s="8" t="s">
        <v>54</v>
      </c>
      <c r="F5" s="12">
        <v>2</v>
      </c>
      <c r="G5" s="12">
        <v>4</v>
      </c>
      <c r="H5" s="12">
        <v>1</v>
      </c>
      <c r="I5" s="12">
        <v>2</v>
      </c>
      <c r="J5" s="12">
        <v>37</v>
      </c>
      <c r="K5" s="32">
        <f t="shared" si="0"/>
        <v>33</v>
      </c>
      <c r="L5" s="32">
        <f>IF(G5&lt;F5*2,G5,F5*2)</f>
        <v>4</v>
      </c>
      <c r="M5" s="32">
        <f t="shared" si="2"/>
        <v>26</v>
      </c>
      <c r="N5" s="32">
        <f t="shared" si="3"/>
        <v>30</v>
      </c>
      <c r="O5" s="9" t="s">
        <v>39</v>
      </c>
      <c r="P5" s="9">
        <v>0</v>
      </c>
      <c r="Q5" s="9" t="s">
        <v>55</v>
      </c>
      <c r="R5" s="10" t="s">
        <v>39</v>
      </c>
      <c r="S5" s="10" t="s">
        <v>56</v>
      </c>
    </row>
    <row r="6" spans="1:19" ht="15.75" customHeight="1">
      <c r="A6" s="2" t="s">
        <v>69</v>
      </c>
      <c r="B6" s="8" t="s">
        <v>34</v>
      </c>
      <c r="C6" s="8" t="s">
        <v>70</v>
      </c>
      <c r="D6" s="8" t="s">
        <v>71</v>
      </c>
      <c r="E6" s="8" t="s">
        <v>72</v>
      </c>
      <c r="F6" s="16">
        <v>1</v>
      </c>
      <c r="G6" s="16">
        <v>1</v>
      </c>
      <c r="H6" s="16">
        <v>1</v>
      </c>
      <c r="I6" s="16">
        <v>0</v>
      </c>
      <c r="J6" s="16">
        <v>35</v>
      </c>
      <c r="K6" s="35">
        <f t="shared" si="0"/>
        <v>34</v>
      </c>
      <c r="L6" s="35">
        <f>IF(G6&lt;F6*2,G6,F6*2)</f>
        <v>1</v>
      </c>
      <c r="M6" s="32">
        <f t="shared" si="2"/>
        <v>14</v>
      </c>
      <c r="N6" s="32">
        <f t="shared" si="3"/>
        <v>15</v>
      </c>
      <c r="O6" s="9" t="s">
        <v>38</v>
      </c>
      <c r="P6" s="9">
        <v>1</v>
      </c>
      <c r="R6" s="10" t="s">
        <v>39</v>
      </c>
      <c r="S6" s="10" t="s">
        <v>76</v>
      </c>
    </row>
    <row r="7" spans="1:19" ht="15.75" customHeight="1">
      <c r="A7" s="14" t="s">
        <v>5</v>
      </c>
      <c r="B7" s="8" t="s">
        <v>34</v>
      </c>
      <c r="C7" s="8" t="s">
        <v>13</v>
      </c>
      <c r="D7" s="8" t="s">
        <v>12</v>
      </c>
      <c r="E7" s="8" t="s">
        <v>14</v>
      </c>
      <c r="F7" s="12">
        <v>1</v>
      </c>
      <c r="G7" s="12">
        <v>4</v>
      </c>
      <c r="H7" s="12">
        <v>1</v>
      </c>
      <c r="I7" s="12">
        <v>4</v>
      </c>
      <c r="J7" s="12">
        <v>18</v>
      </c>
      <c r="K7" s="32">
        <f t="shared" si="0"/>
        <v>14</v>
      </c>
      <c r="L7" s="32">
        <f t="shared" si="1"/>
        <v>2</v>
      </c>
      <c r="M7" s="32">
        <f t="shared" si="2"/>
        <v>11</v>
      </c>
      <c r="N7" s="32">
        <f t="shared" si="3"/>
        <v>15</v>
      </c>
      <c r="O7" s="9" t="s">
        <v>38</v>
      </c>
      <c r="P7" s="9">
        <v>1</v>
      </c>
      <c r="R7" s="10" t="s">
        <v>39</v>
      </c>
      <c r="S7" s="10" t="s">
        <v>56</v>
      </c>
    </row>
    <row r="8" spans="1:19" ht="15.75" customHeight="1">
      <c r="A8" s="14" t="s">
        <v>103</v>
      </c>
      <c r="B8" s="8" t="s">
        <v>34</v>
      </c>
      <c r="C8" s="8" t="s">
        <v>104</v>
      </c>
      <c r="D8" s="8" t="s">
        <v>105</v>
      </c>
      <c r="E8" s="8" t="s">
        <v>106</v>
      </c>
      <c r="F8" s="12">
        <v>2</v>
      </c>
      <c r="G8" s="12">
        <v>3</v>
      </c>
      <c r="H8" s="12">
        <v>0</v>
      </c>
      <c r="I8" s="12">
        <v>3</v>
      </c>
      <c r="J8" s="12">
        <v>52</v>
      </c>
      <c r="K8" s="32">
        <f t="shared" ref="K8:K12" si="4">J8-G8</f>
        <v>49</v>
      </c>
      <c r="L8" s="32">
        <f t="shared" ref="L8:L14" si="5">IF(G8&lt;F8*2,G8,F8*2)</f>
        <v>3</v>
      </c>
      <c r="M8" s="32">
        <f t="shared" si="2"/>
        <v>27</v>
      </c>
      <c r="N8" s="32">
        <f t="shared" si="3"/>
        <v>30</v>
      </c>
      <c r="O8" s="9" t="s">
        <v>39</v>
      </c>
      <c r="P8" s="9">
        <v>0</v>
      </c>
      <c r="Q8" s="9" t="s">
        <v>157</v>
      </c>
      <c r="R8" s="10" t="s">
        <v>39</v>
      </c>
      <c r="S8" s="10" t="s">
        <v>56</v>
      </c>
    </row>
    <row r="9" spans="1:19" ht="15.75" customHeight="1">
      <c r="A9" s="14" t="s">
        <v>108</v>
      </c>
      <c r="B9" s="8" t="s">
        <v>34</v>
      </c>
      <c r="C9" s="8" t="s">
        <v>109</v>
      </c>
      <c r="D9" s="8" t="s">
        <v>110</v>
      </c>
      <c r="E9" s="8" t="s">
        <v>111</v>
      </c>
      <c r="F9" s="12">
        <v>3</v>
      </c>
      <c r="G9" s="12">
        <v>4</v>
      </c>
      <c r="H9" s="12">
        <v>0</v>
      </c>
      <c r="I9" s="12">
        <v>3</v>
      </c>
      <c r="J9" s="12">
        <v>50</v>
      </c>
      <c r="K9" s="32">
        <f t="shared" si="4"/>
        <v>46</v>
      </c>
      <c r="L9" s="32">
        <f t="shared" si="5"/>
        <v>4</v>
      </c>
      <c r="M9" s="32">
        <f t="shared" si="2"/>
        <v>41</v>
      </c>
      <c r="N9" s="32">
        <f t="shared" si="3"/>
        <v>45</v>
      </c>
      <c r="O9" s="9" t="s">
        <v>38</v>
      </c>
      <c r="P9" s="9">
        <v>2</v>
      </c>
      <c r="R9" s="10" t="s">
        <v>39</v>
      </c>
      <c r="S9" s="10" t="s">
        <v>90</v>
      </c>
    </row>
    <row r="10" spans="1:19" ht="15.75" customHeight="1">
      <c r="A10" s="2" t="s">
        <v>114</v>
      </c>
      <c r="B10" s="8" t="s">
        <v>34</v>
      </c>
      <c r="C10" s="8" t="s">
        <v>115</v>
      </c>
      <c r="D10" s="8" t="s">
        <v>116</v>
      </c>
      <c r="E10" s="8" t="s">
        <v>117</v>
      </c>
      <c r="F10" s="12">
        <v>1</v>
      </c>
      <c r="G10" s="12">
        <v>4</v>
      </c>
      <c r="H10" s="12">
        <v>0</v>
      </c>
      <c r="I10" s="12">
        <v>2</v>
      </c>
      <c r="J10" s="12">
        <v>13</v>
      </c>
      <c r="K10" s="32">
        <f>J10-G10</f>
        <v>9</v>
      </c>
      <c r="L10" s="32">
        <f t="shared" si="5"/>
        <v>2</v>
      </c>
      <c r="M10" s="32">
        <f t="shared" si="2"/>
        <v>9</v>
      </c>
      <c r="N10" s="32">
        <f t="shared" si="3"/>
        <v>11</v>
      </c>
      <c r="O10" s="9" t="s">
        <v>38</v>
      </c>
      <c r="P10" s="9">
        <v>1</v>
      </c>
      <c r="R10" s="10" t="s">
        <v>39</v>
      </c>
      <c r="S10" s="10" t="s">
        <v>118</v>
      </c>
    </row>
    <row r="11" spans="1:19" ht="15.75" customHeight="1">
      <c r="A11" s="14" t="s">
        <v>120</v>
      </c>
      <c r="B11" s="8" t="s">
        <v>34</v>
      </c>
      <c r="C11" s="8" t="s">
        <v>121</v>
      </c>
      <c r="D11" s="8" t="s">
        <v>12</v>
      </c>
      <c r="E11" s="8" t="s">
        <v>106</v>
      </c>
      <c r="F11" s="12">
        <v>1</v>
      </c>
      <c r="G11" s="12">
        <v>1</v>
      </c>
      <c r="H11" s="12">
        <v>0</v>
      </c>
      <c r="I11" s="12">
        <v>0</v>
      </c>
      <c r="J11" s="12">
        <v>35</v>
      </c>
      <c r="K11" s="32">
        <f t="shared" si="4"/>
        <v>34</v>
      </c>
      <c r="L11" s="32">
        <f t="shared" si="5"/>
        <v>1</v>
      </c>
      <c r="M11" s="32">
        <f t="shared" si="2"/>
        <v>14</v>
      </c>
      <c r="N11" s="32">
        <f t="shared" si="3"/>
        <v>15</v>
      </c>
      <c r="O11" s="9" t="s">
        <v>39</v>
      </c>
      <c r="P11" s="9">
        <v>0</v>
      </c>
      <c r="Q11" s="9" t="s">
        <v>122</v>
      </c>
      <c r="R11" s="10" t="s">
        <v>39</v>
      </c>
      <c r="S11" s="10" t="s">
        <v>169</v>
      </c>
    </row>
    <row r="12" spans="1:19" ht="15.75" customHeight="1">
      <c r="A12" s="14" t="s">
        <v>131</v>
      </c>
      <c r="B12" s="8" t="s">
        <v>34</v>
      </c>
      <c r="C12" s="8" t="s">
        <v>132</v>
      </c>
      <c r="D12" s="8" t="s">
        <v>133</v>
      </c>
      <c r="E12" s="8" t="s">
        <v>134</v>
      </c>
      <c r="F12" s="12">
        <v>1</v>
      </c>
      <c r="G12" s="12">
        <v>2</v>
      </c>
      <c r="H12" s="12">
        <v>1</v>
      </c>
      <c r="I12" s="12">
        <v>1</v>
      </c>
      <c r="J12" s="12">
        <v>16</v>
      </c>
      <c r="K12" s="32">
        <f t="shared" si="4"/>
        <v>14</v>
      </c>
      <c r="L12" s="32">
        <f t="shared" si="5"/>
        <v>2</v>
      </c>
      <c r="M12" s="32">
        <f t="shared" si="2"/>
        <v>13</v>
      </c>
      <c r="N12" s="32">
        <f t="shared" si="3"/>
        <v>15</v>
      </c>
      <c r="O12" s="9" t="s">
        <v>38</v>
      </c>
      <c r="P12" s="9">
        <v>1</v>
      </c>
      <c r="R12" s="10" t="s">
        <v>39</v>
      </c>
      <c r="S12" s="10" t="s">
        <v>168</v>
      </c>
    </row>
    <row r="13" spans="1:19" ht="15.75" customHeight="1">
      <c r="A13" s="2" t="s">
        <v>153</v>
      </c>
      <c r="B13" s="8" t="s">
        <v>34</v>
      </c>
      <c r="C13" s="8" t="s">
        <v>154</v>
      </c>
      <c r="D13" s="8" t="s">
        <v>155</v>
      </c>
      <c r="E13" s="8" t="s">
        <v>156</v>
      </c>
      <c r="F13" s="16">
        <v>2</v>
      </c>
      <c r="G13" s="16">
        <v>2</v>
      </c>
      <c r="H13" s="16">
        <v>2</v>
      </c>
      <c r="I13" s="16">
        <v>2</v>
      </c>
      <c r="J13" s="16">
        <v>28</v>
      </c>
      <c r="K13" s="35">
        <f>J13-G13</f>
        <v>26</v>
      </c>
      <c r="L13" s="35">
        <f t="shared" si="5"/>
        <v>2</v>
      </c>
      <c r="M13" s="32">
        <f t="shared" si="2"/>
        <v>26</v>
      </c>
      <c r="N13" s="32">
        <f t="shared" si="3"/>
        <v>28</v>
      </c>
      <c r="O13" s="41" t="s">
        <v>38</v>
      </c>
      <c r="P13" s="41">
        <v>1</v>
      </c>
      <c r="R13" s="10" t="s">
        <v>39</v>
      </c>
      <c r="S13" s="10" t="s">
        <v>168</v>
      </c>
    </row>
    <row r="14" spans="1:19" ht="15.75" customHeight="1">
      <c r="A14" s="14" t="s">
        <v>163</v>
      </c>
      <c r="B14" s="8" t="s">
        <v>34</v>
      </c>
      <c r="C14" s="8" t="s">
        <v>164</v>
      </c>
      <c r="D14" s="8" t="s">
        <v>12</v>
      </c>
      <c r="E14" s="8" t="s">
        <v>54</v>
      </c>
      <c r="F14" s="12">
        <v>2</v>
      </c>
      <c r="G14" s="12">
        <v>6</v>
      </c>
      <c r="H14" s="12">
        <v>0</v>
      </c>
      <c r="I14" s="12">
        <v>2</v>
      </c>
      <c r="J14" s="12">
        <v>52</v>
      </c>
      <c r="K14" s="32">
        <f>J14-G14</f>
        <v>46</v>
      </c>
      <c r="L14" s="32">
        <f t="shared" si="5"/>
        <v>4</v>
      </c>
      <c r="M14" s="32">
        <f t="shared" si="2"/>
        <v>24</v>
      </c>
      <c r="N14" s="32">
        <f t="shared" si="3"/>
        <v>30</v>
      </c>
      <c r="O14" s="9" t="s">
        <v>38</v>
      </c>
      <c r="P14" s="9">
        <v>2</v>
      </c>
      <c r="R14" s="10" t="s">
        <v>39</v>
      </c>
      <c r="S14" s="10" t="s">
        <v>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C18" sqref="C18"/>
    </sheetView>
  </sheetViews>
  <sheetFormatPr baseColWidth="10" defaultRowHeight="12" x14ac:dyDescent="0"/>
  <cols>
    <col min="1" max="1" width="27.5" style="18" customWidth="1"/>
    <col min="2" max="2" width="7.83203125" style="20" customWidth="1"/>
    <col min="3" max="3" width="112.33203125" style="24" customWidth="1"/>
    <col min="4" max="16384" width="10.83203125" style="24"/>
  </cols>
  <sheetData>
    <row r="1" spans="1:3">
      <c r="A1" s="18" t="s">
        <v>82</v>
      </c>
    </row>
    <row r="3" spans="1:3">
      <c r="A3" s="17" t="s">
        <v>47</v>
      </c>
      <c r="B3" s="19" t="s">
        <v>37</v>
      </c>
      <c r="C3" s="17" t="s">
        <v>46</v>
      </c>
    </row>
    <row r="4" spans="1:3" ht="55" customHeight="1">
      <c r="A4" s="18" t="s">
        <v>41</v>
      </c>
      <c r="B4" s="20" t="s">
        <v>39</v>
      </c>
      <c r="C4" s="25" t="s">
        <v>58</v>
      </c>
    </row>
    <row r="5" spans="1:3" ht="20" customHeight="1">
      <c r="A5" s="18" t="s">
        <v>60</v>
      </c>
      <c r="B5" s="20" t="s">
        <v>38</v>
      </c>
      <c r="C5" s="25" t="s">
        <v>59</v>
      </c>
    </row>
    <row r="6" spans="1:3" ht="20" customHeight="1">
      <c r="A6" s="18" t="s">
        <v>6</v>
      </c>
      <c r="B6" s="20" t="s">
        <v>39</v>
      </c>
      <c r="C6" s="24" t="s">
        <v>61</v>
      </c>
    </row>
    <row r="7" spans="1:3" ht="55" customHeight="1">
      <c r="A7" s="23" t="s">
        <v>79</v>
      </c>
      <c r="B7" s="20" t="s">
        <v>39</v>
      </c>
      <c r="C7" s="25" t="s">
        <v>57</v>
      </c>
    </row>
    <row r="8" spans="1:3" ht="36" customHeight="1">
      <c r="A8" s="23" t="s">
        <v>80</v>
      </c>
      <c r="B8" s="20" t="s">
        <v>39</v>
      </c>
      <c r="C8" s="25" t="s">
        <v>78</v>
      </c>
    </row>
    <row r="9" spans="1:3" ht="20" customHeight="1">
      <c r="A9" s="18" t="s">
        <v>68</v>
      </c>
      <c r="B9" s="20" t="s">
        <v>39</v>
      </c>
      <c r="C9" s="25" t="s">
        <v>73</v>
      </c>
    </row>
    <row r="10" spans="1:3" ht="74" customHeight="1">
      <c r="A10" s="18" t="s">
        <v>5</v>
      </c>
      <c r="B10" s="20" t="s">
        <v>39</v>
      </c>
      <c r="C10" s="25" t="s">
        <v>75</v>
      </c>
    </row>
    <row r="11" spans="1:3" ht="30" customHeight="1">
      <c r="A11" s="29" t="s">
        <v>85</v>
      </c>
      <c r="B11" s="20" t="s">
        <v>39</v>
      </c>
      <c r="C11" s="25" t="s">
        <v>88</v>
      </c>
    </row>
    <row r="12" spans="1:3" ht="20" customHeight="1">
      <c r="A12" s="18" t="s">
        <v>103</v>
      </c>
      <c r="B12" s="20" t="s">
        <v>39</v>
      </c>
      <c r="C12" s="24" t="s">
        <v>107</v>
      </c>
    </row>
    <row r="13" spans="1:3" ht="30" customHeight="1">
      <c r="A13" s="18" t="s">
        <v>108</v>
      </c>
      <c r="B13" s="20" t="s">
        <v>39</v>
      </c>
      <c r="C13" s="25" t="s">
        <v>112</v>
      </c>
    </row>
    <row r="14" spans="1:3">
      <c r="A14" s="18" t="s">
        <v>165</v>
      </c>
      <c r="B14" s="20" t="s">
        <v>39</v>
      </c>
      <c r="C14" s="24" t="s">
        <v>166</v>
      </c>
    </row>
    <row r="15" spans="1:3">
      <c r="A15" s="18" t="s">
        <v>170</v>
      </c>
      <c r="B15" s="20" t="s">
        <v>39</v>
      </c>
      <c r="C15" s="24" t="s">
        <v>176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D3" sqref="D3"/>
    </sheetView>
  </sheetViews>
  <sheetFormatPr baseColWidth="10" defaultRowHeight="12" x14ac:dyDescent="0"/>
  <cols>
    <col min="1" max="1" width="17.83203125" style="2" customWidth="1"/>
    <col min="2" max="2" width="10.83203125" style="8" customWidth="1"/>
    <col min="3" max="3" width="29.83203125" style="8" customWidth="1"/>
  </cols>
  <sheetData>
    <row r="1" spans="1:3">
      <c r="A1" s="5" t="s">
        <v>4</v>
      </c>
      <c r="B1" s="5" t="s">
        <v>33</v>
      </c>
      <c r="C1" s="5" t="s">
        <v>63</v>
      </c>
    </row>
    <row r="2" spans="1:3">
      <c r="A2" s="14" t="s">
        <v>178</v>
      </c>
      <c r="B2" s="8" t="s">
        <v>34</v>
      </c>
      <c r="C2" s="8" t="s">
        <v>179</v>
      </c>
    </row>
    <row r="3" spans="1:3">
      <c r="A3" s="14" t="s">
        <v>41</v>
      </c>
      <c r="B3" s="8" t="s">
        <v>34</v>
      </c>
      <c r="C3" s="21" t="s">
        <v>64</v>
      </c>
    </row>
    <row r="4" spans="1:3">
      <c r="A4" s="14" t="s">
        <v>40</v>
      </c>
      <c r="B4" s="8" t="s">
        <v>34</v>
      </c>
      <c r="C4" s="21" t="s">
        <v>65</v>
      </c>
    </row>
    <row r="5" spans="1:3">
      <c r="A5" s="14" t="s">
        <v>161</v>
      </c>
      <c r="B5" s="8" t="s">
        <v>34</v>
      </c>
      <c r="C5" s="8" t="s">
        <v>162</v>
      </c>
    </row>
    <row r="6" spans="1:3">
      <c r="A6" s="14" t="s">
        <v>160</v>
      </c>
      <c r="B6" s="8" t="s">
        <v>34</v>
      </c>
      <c r="C6" s="21" t="s">
        <v>66</v>
      </c>
    </row>
    <row r="7" spans="1:3">
      <c r="A7" s="14" t="s">
        <v>83</v>
      </c>
      <c r="B7" s="8" t="s">
        <v>34</v>
      </c>
      <c r="C7" s="21" t="s">
        <v>67</v>
      </c>
    </row>
    <row r="8" spans="1:3">
      <c r="A8" s="14" t="s">
        <v>84</v>
      </c>
      <c r="B8" s="8" t="s">
        <v>34</v>
      </c>
      <c r="C8" s="8" t="s">
        <v>77</v>
      </c>
    </row>
    <row r="9" spans="1:3">
      <c r="A9" s="14" t="s">
        <v>101</v>
      </c>
      <c r="B9" s="8" t="s">
        <v>34</v>
      </c>
      <c r="C9" s="22" t="s">
        <v>74</v>
      </c>
    </row>
    <row r="10" spans="1:3">
      <c r="A10" s="14" t="s">
        <v>102</v>
      </c>
      <c r="B10" s="8" t="s">
        <v>34</v>
      </c>
      <c r="C10" s="8" t="s">
        <v>100</v>
      </c>
    </row>
    <row r="11" spans="1:3">
      <c r="A11" s="14" t="s">
        <v>87</v>
      </c>
      <c r="B11" s="8" t="s">
        <v>86</v>
      </c>
      <c r="C11" s="31" t="s">
        <v>96</v>
      </c>
    </row>
    <row r="12" spans="1:3">
      <c r="A12" s="14" t="s">
        <v>130</v>
      </c>
      <c r="B12" s="8" t="s">
        <v>92</v>
      </c>
      <c r="C12" s="8" t="s">
        <v>93</v>
      </c>
    </row>
    <row r="13" spans="1:3">
      <c r="A13" s="14" t="s">
        <v>108</v>
      </c>
      <c r="B13" s="8" t="s">
        <v>34</v>
      </c>
      <c r="C13" s="8" t="s">
        <v>113</v>
      </c>
    </row>
    <row r="14" spans="1:3">
      <c r="A14" s="14" t="s">
        <v>114</v>
      </c>
      <c r="B14" s="8" t="s">
        <v>34</v>
      </c>
      <c r="C14" s="8" t="s">
        <v>119</v>
      </c>
    </row>
    <row r="15" spans="1:3">
      <c r="A15" s="14" t="s">
        <v>120</v>
      </c>
      <c r="B15" s="8" t="s">
        <v>34</v>
      </c>
      <c r="C15" s="8" t="s">
        <v>123</v>
      </c>
    </row>
    <row r="16" spans="1:3">
      <c r="A16" s="14" t="s">
        <v>124</v>
      </c>
      <c r="B16" s="8" t="s">
        <v>34</v>
      </c>
      <c r="C16" s="8" t="s">
        <v>129</v>
      </c>
    </row>
    <row r="17" spans="1:3">
      <c r="A17" s="14" t="s">
        <v>131</v>
      </c>
      <c r="B17" s="8" t="s">
        <v>34</v>
      </c>
      <c r="C17" s="8" t="s">
        <v>135</v>
      </c>
    </row>
    <row r="18" spans="1:3">
      <c r="A18" s="14" t="s">
        <v>158</v>
      </c>
      <c r="B18" s="8" t="s">
        <v>34</v>
      </c>
      <c r="C18" s="8" t="s">
        <v>159</v>
      </c>
    </row>
    <row r="19" spans="1:3">
      <c r="A19" s="14" t="s">
        <v>163</v>
      </c>
      <c r="B19" s="8" t="s">
        <v>34</v>
      </c>
      <c r="C19" s="8" t="s">
        <v>167</v>
      </c>
    </row>
    <row r="20" spans="1:3">
      <c r="A20" s="14" t="s">
        <v>175</v>
      </c>
      <c r="B20" s="8" t="s">
        <v>34</v>
      </c>
      <c r="C20" s="8" t="s">
        <v>177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4" sqref="E4"/>
    </sheetView>
  </sheetViews>
  <sheetFormatPr baseColWidth="10" defaultColWidth="14.5" defaultRowHeight="15.75" customHeight="1" x14ac:dyDescent="0"/>
  <cols>
    <col min="1" max="1" width="10.83203125" style="8" customWidth="1"/>
    <col min="2" max="2" width="8.83203125" style="9" customWidth="1"/>
    <col min="3" max="3" width="7.6640625" style="9" customWidth="1"/>
    <col min="4" max="4" width="8.83203125" style="9" customWidth="1"/>
    <col min="5" max="5" width="23.33203125" style="9" customWidth="1"/>
    <col min="6" max="6" width="13.83203125" style="10" customWidth="1"/>
    <col min="7" max="7" width="27.83203125" style="10" customWidth="1"/>
    <col min="8" max="16384" width="14.5" style="8"/>
  </cols>
  <sheetData>
    <row r="1" spans="1:7" s="3" customFormat="1" ht="74" customHeight="1">
      <c r="A1" s="5" t="s">
        <v>33</v>
      </c>
      <c r="B1" s="6" t="s">
        <v>35</v>
      </c>
      <c r="C1" s="6" t="s">
        <v>0</v>
      </c>
      <c r="D1" s="6" t="s">
        <v>97</v>
      </c>
      <c r="E1" s="6" t="s">
        <v>2</v>
      </c>
      <c r="F1" s="7" t="s">
        <v>36</v>
      </c>
      <c r="G1" s="7" t="s">
        <v>3</v>
      </c>
    </row>
    <row r="2" spans="1:7" ht="15.75" customHeight="1">
      <c r="A2" s="8" t="s">
        <v>92</v>
      </c>
      <c r="B2" s="9" t="s">
        <v>39</v>
      </c>
      <c r="C2" s="9">
        <v>0</v>
      </c>
      <c r="D2" s="9">
        <v>0</v>
      </c>
      <c r="E2" s="9" t="s">
        <v>94</v>
      </c>
      <c r="F2" s="10" t="s">
        <v>39</v>
      </c>
      <c r="G2" s="10" t="s">
        <v>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J34" sqref="J34"/>
    </sheetView>
  </sheetViews>
  <sheetFormatPr baseColWidth="10" defaultRowHeight="12" x14ac:dyDescent="0"/>
  <cols>
    <col min="2" max="2" width="8.83203125" style="8" customWidth="1"/>
    <col min="3" max="3" width="8.83203125" customWidth="1"/>
    <col min="5" max="5" width="10.83203125" style="37"/>
    <col min="6" max="7" width="8.83203125" customWidth="1"/>
  </cols>
  <sheetData>
    <row r="1" spans="1:7">
      <c r="A1" s="13" t="s">
        <v>33</v>
      </c>
      <c r="B1" s="36" t="s">
        <v>148</v>
      </c>
      <c r="C1" s="36" t="s">
        <v>149</v>
      </c>
      <c r="F1" s="36" t="s">
        <v>148</v>
      </c>
      <c r="G1" s="36" t="s">
        <v>149</v>
      </c>
    </row>
    <row r="2" spans="1:7">
      <c r="A2" t="s">
        <v>143</v>
      </c>
      <c r="B2" s="8">
        <v>68</v>
      </c>
      <c r="C2" s="8"/>
      <c r="E2" s="39" t="s">
        <v>150</v>
      </c>
      <c r="F2" s="40">
        <f>SUM(B:B)</f>
        <v>384</v>
      </c>
      <c r="G2" s="40">
        <f>SUM(C:C)</f>
        <v>220</v>
      </c>
    </row>
    <row r="3" spans="1:7">
      <c r="A3" t="s">
        <v>145</v>
      </c>
      <c r="B3" s="8">
        <v>26</v>
      </c>
      <c r="C3" s="8"/>
      <c r="E3" s="37" t="s">
        <v>151</v>
      </c>
      <c r="F3" s="38">
        <f>F2 / COUNTA(B2:B16)</f>
        <v>27.428571428571427</v>
      </c>
      <c r="G3" s="38">
        <f>G2 / COUNTA(C2:C16)</f>
        <v>24.444444444444443</v>
      </c>
    </row>
    <row r="4" spans="1:7">
      <c r="A4" t="s">
        <v>92</v>
      </c>
      <c r="B4" s="8">
        <v>54</v>
      </c>
      <c r="C4" s="8"/>
      <c r="E4" s="37" t="s">
        <v>152</v>
      </c>
      <c r="F4" s="38">
        <f>STDEV(B2:B16)</f>
        <v>17.618671414655033</v>
      </c>
      <c r="G4" s="38">
        <f>STDEV(C2:C16)</f>
        <v>18.035458901225049</v>
      </c>
    </row>
    <row r="5" spans="1:7">
      <c r="A5" t="s">
        <v>136</v>
      </c>
      <c r="B5" s="8">
        <v>31</v>
      </c>
      <c r="C5" s="8">
        <v>25</v>
      </c>
    </row>
    <row r="6" spans="1:7">
      <c r="A6" t="s">
        <v>137</v>
      </c>
      <c r="B6" s="8">
        <v>16</v>
      </c>
      <c r="C6" s="8">
        <v>9</v>
      </c>
    </row>
    <row r="7" spans="1:7">
      <c r="A7" t="s">
        <v>138</v>
      </c>
      <c r="B7" s="8">
        <v>30</v>
      </c>
      <c r="C7" s="8">
        <v>21</v>
      </c>
    </row>
    <row r="8" spans="1:7">
      <c r="A8" t="s">
        <v>86</v>
      </c>
      <c r="B8" s="8">
        <v>38</v>
      </c>
      <c r="C8" s="8"/>
    </row>
    <row r="9" spans="1:7">
      <c r="A9" t="s">
        <v>139</v>
      </c>
      <c r="C9" s="8">
        <v>67</v>
      </c>
    </row>
    <row r="10" spans="1:7">
      <c r="A10" t="s">
        <v>146</v>
      </c>
      <c r="B10" s="8">
        <v>12</v>
      </c>
      <c r="C10" s="8"/>
    </row>
    <row r="11" spans="1:7">
      <c r="A11" t="s">
        <v>140</v>
      </c>
      <c r="B11" s="8">
        <v>10</v>
      </c>
      <c r="C11" s="8">
        <v>13</v>
      </c>
    </row>
    <row r="12" spans="1:7">
      <c r="A12" t="s">
        <v>147</v>
      </c>
      <c r="B12" s="8">
        <v>18</v>
      </c>
      <c r="C12" s="8"/>
    </row>
    <row r="13" spans="1:7">
      <c r="A13" t="s">
        <v>34</v>
      </c>
      <c r="B13" s="8">
        <v>31</v>
      </c>
      <c r="C13" s="8">
        <v>25</v>
      </c>
    </row>
    <row r="14" spans="1:7">
      <c r="A14" t="s">
        <v>141</v>
      </c>
      <c r="B14" s="8">
        <v>30</v>
      </c>
      <c r="C14" s="8">
        <v>30</v>
      </c>
    </row>
    <row r="15" spans="1:7">
      <c r="A15" t="s">
        <v>142</v>
      </c>
      <c r="B15" s="8">
        <v>19</v>
      </c>
      <c r="C15" s="8">
        <v>25</v>
      </c>
    </row>
    <row r="16" spans="1:7">
      <c r="A16" t="s">
        <v>144</v>
      </c>
      <c r="B16" s="8">
        <v>1</v>
      </c>
      <c r="C16" s="8">
        <v>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Men's</vt:lpstr>
      <vt:lpstr>Women's</vt:lpstr>
      <vt:lpstr>Full length reasons | Chapter 4</vt:lpstr>
      <vt:lpstr>Yes for results</vt:lpstr>
      <vt:lpstr>Conf. Organizers</vt:lpstr>
      <vt:lpstr>Conf.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cp:lastModifiedBy>
  <dcterms:modified xsi:type="dcterms:W3CDTF">2019-12-27T06:49:40Z</dcterms:modified>
</cp:coreProperties>
</file>