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Trend Deviations\"/>
    </mc:Choice>
  </mc:AlternateContent>
  <xr:revisionPtr revIDLastSave="0" documentId="8_{F24B6E81-4580-44F1-839A-973A6E9990EC}" xr6:coauthVersionLast="47" xr6:coauthVersionMax="47" xr10:uidLastSave="{00000000-0000-0000-0000-000000000000}"/>
  <bookViews>
    <workbookView xWindow="-120" yWindow="-120" windowWidth="38640" windowHeight="21240" xr2:uid="{7FAB7490-E5D9-40CC-947A-7FB0FB0BF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2" i="1" l="1"/>
  <c r="E1034" i="1"/>
  <c r="E641" i="1"/>
  <c r="E475" i="1"/>
  <c r="E640" i="1"/>
  <c r="E639" i="1"/>
  <c r="E774" i="1"/>
  <c r="E773" i="1"/>
  <c r="E772" i="1"/>
  <c r="E1033" i="1"/>
  <c r="E1152" i="1"/>
  <c r="E638" i="1"/>
  <c r="E1032" i="1"/>
  <c r="E771" i="1"/>
  <c r="E637" i="1"/>
  <c r="E635" i="1"/>
  <c r="E474" i="1"/>
  <c r="E173" i="1"/>
  <c r="E1031" i="1"/>
  <c r="E1030" i="1"/>
  <c r="E1151" i="1"/>
  <c r="E1150" i="1"/>
  <c r="E473" i="1"/>
  <c r="E172" i="1"/>
  <c r="E1029" i="1"/>
  <c r="E171" i="1"/>
  <c r="E634" i="1"/>
  <c r="E1028" i="1"/>
  <c r="E170" i="1"/>
  <c r="E1149" i="1"/>
  <c r="E169" i="1"/>
  <c r="E633" i="1"/>
  <c r="E472" i="1"/>
  <c r="E632" i="1"/>
  <c r="E1148" i="1"/>
  <c r="E1147" i="1"/>
  <c r="E168" i="1"/>
  <c r="E167" i="1"/>
  <c r="E1146" i="1"/>
  <c r="E166" i="1"/>
  <c r="E165" i="1"/>
  <c r="E1027" i="1"/>
  <c r="E471" i="1"/>
  <c r="E631" i="1"/>
  <c r="E164" i="1"/>
  <c r="E1026" i="1"/>
  <c r="E1024" i="1"/>
  <c r="E630" i="1"/>
  <c r="E1022" i="1"/>
  <c r="E1145" i="1"/>
  <c r="E1144" i="1"/>
  <c r="E629" i="1"/>
  <c r="E345" i="1"/>
  <c r="E163" i="1"/>
  <c r="E162" i="1"/>
  <c r="E1097" i="1"/>
  <c r="E469" i="1"/>
  <c r="E161" i="1"/>
  <c r="E1021" i="1"/>
  <c r="E1020" i="1"/>
  <c r="E380" i="1"/>
  <c r="E467" i="1"/>
  <c r="E1143" i="1"/>
  <c r="E1019" i="1"/>
  <c r="E158" i="1"/>
  <c r="E628" i="1"/>
  <c r="E157" i="1"/>
  <c r="E156" i="1"/>
  <c r="E1018" i="1"/>
  <c r="E155" i="1"/>
  <c r="E627" i="1"/>
  <c r="E1081" i="1"/>
  <c r="E1017" i="1"/>
  <c r="E466" i="1"/>
  <c r="E1016" i="1"/>
  <c r="E626" i="1"/>
  <c r="E625" i="1"/>
  <c r="E624" i="1"/>
  <c r="E623" i="1"/>
  <c r="E1015" i="1"/>
  <c r="E1014" i="1"/>
  <c r="E770" i="1"/>
  <c r="E154" i="1"/>
  <c r="E1013" i="1"/>
  <c r="E465" i="1"/>
  <c r="E1012" i="1"/>
  <c r="E1142" i="1"/>
  <c r="E1141" i="1"/>
  <c r="E153" i="1"/>
  <c r="E152" i="1"/>
  <c r="E1011" i="1"/>
  <c r="E150" i="1"/>
  <c r="E464" i="1"/>
  <c r="E463" i="1"/>
  <c r="E1140" i="1"/>
  <c r="E619" i="1"/>
  <c r="E618" i="1"/>
  <c r="E615" i="1"/>
  <c r="E614" i="1"/>
  <c r="E149" i="1"/>
  <c r="E613" i="1"/>
  <c r="E367" i="1"/>
  <c r="E612" i="1"/>
  <c r="E148" i="1"/>
  <c r="E611" i="1"/>
  <c r="E610" i="1"/>
  <c r="E609" i="1"/>
  <c r="E607" i="1"/>
  <c r="E1139" i="1"/>
  <c r="E1043" i="1"/>
  <c r="E1042" i="1"/>
  <c r="E1010" i="1"/>
  <c r="E606" i="1"/>
  <c r="E147" i="1"/>
  <c r="E1009" i="1"/>
  <c r="E288" i="1"/>
  <c r="E605" i="1"/>
  <c r="E146" i="1"/>
  <c r="E604" i="1"/>
  <c r="E1138" i="1"/>
  <c r="E603" i="1"/>
  <c r="E389" i="1"/>
  <c r="E1008" i="1"/>
  <c r="E459" i="1"/>
  <c r="E1137" i="1"/>
  <c r="E1007" i="1"/>
  <c r="E145" i="1"/>
  <c r="E1025" i="1"/>
  <c r="E769" i="1"/>
  <c r="E1023" i="1"/>
  <c r="E602" i="1"/>
  <c r="E277" i="1"/>
  <c r="E144" i="1"/>
  <c r="E457" i="1"/>
  <c r="E601" i="1"/>
  <c r="E143" i="1"/>
  <c r="E768" i="1"/>
  <c r="E456" i="1"/>
  <c r="E455" i="1"/>
  <c r="E1006" i="1"/>
  <c r="E600" i="1"/>
  <c r="E1005" i="1"/>
  <c r="E1004" i="1"/>
  <c r="E1003" i="1"/>
  <c r="E1002" i="1"/>
  <c r="E599" i="1"/>
  <c r="E1001" i="1"/>
  <c r="E245" i="1"/>
  <c r="E1136" i="1"/>
  <c r="E1000" i="1"/>
  <c r="E452" i="1"/>
  <c r="E244" i="1"/>
  <c r="E1135" i="1"/>
  <c r="E1134" i="1"/>
  <c r="E1133" i="1"/>
  <c r="E997" i="1"/>
  <c r="E1132" i="1"/>
  <c r="E240" i="1"/>
  <c r="E250" i="1"/>
  <c r="E598" i="1"/>
  <c r="E311" i="1"/>
  <c r="E141" i="1"/>
  <c r="E446" i="1"/>
  <c r="E596" i="1"/>
  <c r="E140" i="1"/>
  <c r="E999" i="1"/>
  <c r="E1131" i="1"/>
  <c r="E445" i="1"/>
  <c r="E444" i="1"/>
  <c r="E998" i="1"/>
  <c r="E595" i="1"/>
  <c r="E443" i="1"/>
  <c r="E766" i="1"/>
  <c r="E996" i="1"/>
  <c r="E139" i="1"/>
  <c r="E138" i="1"/>
  <c r="E995" i="1"/>
  <c r="E975" i="1"/>
  <c r="E441" i="1"/>
  <c r="E1130" i="1"/>
  <c r="E440" i="1"/>
  <c r="E137" i="1"/>
  <c r="E994" i="1"/>
  <c r="E993" i="1"/>
  <c r="E136" i="1"/>
  <c r="E765" i="1"/>
  <c r="E439" i="1"/>
  <c r="E1129" i="1"/>
  <c r="E764" i="1"/>
  <c r="E763" i="1"/>
  <c r="E135" i="1"/>
  <c r="E992" i="1"/>
  <c r="E960" i="1"/>
  <c r="E438" i="1"/>
  <c r="E134" i="1"/>
  <c r="E991" i="1"/>
  <c r="E762" i="1"/>
  <c r="E990" i="1"/>
  <c r="E133" i="1"/>
  <c r="E132" i="1"/>
  <c r="E952" i="1"/>
  <c r="E761" i="1"/>
  <c r="E1128" i="1"/>
  <c r="E1127" i="1"/>
  <c r="E989" i="1"/>
  <c r="E340" i="1"/>
  <c r="E375" i="1"/>
  <c r="E131" i="1"/>
  <c r="E1126" i="1"/>
  <c r="E594" i="1"/>
  <c r="E435" i="1"/>
  <c r="E759" i="1"/>
  <c r="E1125" i="1"/>
  <c r="E988" i="1"/>
  <c r="E1124" i="1"/>
  <c r="E1123" i="1"/>
  <c r="E757" i="1"/>
  <c r="E322" i="1"/>
  <c r="E1122" i="1"/>
  <c r="E756" i="1"/>
  <c r="E932" i="1"/>
  <c r="E987" i="1"/>
  <c r="E323" i="1"/>
  <c r="E1121" i="1"/>
  <c r="E1120" i="1"/>
  <c r="E986" i="1"/>
  <c r="E755" i="1"/>
  <c r="E432" i="1"/>
  <c r="E431" i="1"/>
  <c r="E923" i="1"/>
  <c r="E263" i="1"/>
  <c r="E429" i="1"/>
  <c r="E421" i="1"/>
  <c r="E1119" i="1"/>
  <c r="E1118" i="1"/>
  <c r="E985" i="1"/>
  <c r="E1117" i="1"/>
  <c r="E592" i="1"/>
  <c r="E914" i="1"/>
  <c r="E754" i="1"/>
  <c r="E427" i="1"/>
  <c r="E984" i="1"/>
  <c r="E983" i="1"/>
  <c r="E982" i="1"/>
  <c r="E981" i="1"/>
  <c r="E426" i="1"/>
  <c r="E906" i="1"/>
  <c r="E1116" i="1"/>
  <c r="E980" i="1"/>
  <c r="E753" i="1"/>
  <c r="E752" i="1"/>
  <c r="E591" i="1"/>
  <c r="E590" i="1"/>
  <c r="E302" i="1"/>
  <c r="E130" i="1"/>
  <c r="E979" i="1"/>
  <c r="E978" i="1"/>
  <c r="E1115" i="1"/>
  <c r="E977" i="1"/>
  <c r="E976" i="1"/>
  <c r="E424" i="1"/>
  <c r="E129" i="1"/>
  <c r="E974" i="1"/>
  <c r="E751" i="1"/>
  <c r="E329" i="1"/>
  <c r="E589" i="1"/>
  <c r="E588" i="1"/>
  <c r="E235" i="1"/>
  <c r="E398" i="1"/>
  <c r="E420" i="1"/>
  <c r="E128" i="1"/>
  <c r="E127" i="1"/>
  <c r="E126" i="1"/>
  <c r="E973" i="1"/>
  <c r="E972" i="1"/>
  <c r="E877" i="1"/>
  <c r="E419" i="1"/>
  <c r="E971" i="1"/>
  <c r="E970" i="1"/>
  <c r="E969" i="1"/>
  <c r="E968" i="1"/>
  <c r="E586" i="1"/>
  <c r="E585" i="1"/>
  <c r="E335" i="1"/>
  <c r="E750" i="1"/>
  <c r="E749" i="1"/>
  <c r="E584" i="1"/>
  <c r="E417" i="1"/>
  <c r="E967" i="1"/>
  <c r="E966" i="1"/>
  <c r="E583" i="1"/>
  <c r="E582" i="1"/>
  <c r="E416" i="1"/>
  <c r="E748" i="1"/>
  <c r="E1114" i="1"/>
  <c r="E414" i="1"/>
  <c r="E965" i="1"/>
  <c r="E745" i="1"/>
  <c r="E413" i="1"/>
  <c r="E412" i="1"/>
  <c r="E411" i="1"/>
  <c r="E125" i="1"/>
  <c r="E964" i="1"/>
  <c r="E581" i="1"/>
  <c r="E403" i="1"/>
  <c r="E409" i="1"/>
  <c r="E1113" i="1"/>
  <c r="E408" i="1"/>
  <c r="E844" i="1"/>
  <c r="E1112" i="1"/>
  <c r="E124" i="1"/>
  <c r="E123" i="1"/>
  <c r="E381" i="1"/>
  <c r="E580" i="1"/>
  <c r="E838" i="1"/>
  <c r="E406" i="1"/>
  <c r="E405" i="1"/>
  <c r="E963" i="1"/>
  <c r="E404" i="1"/>
  <c r="E122" i="1"/>
  <c r="E962" i="1"/>
  <c r="E744" i="1"/>
  <c r="E121" i="1"/>
  <c r="E120" i="1"/>
  <c r="E828" i="1"/>
  <c r="E1111" i="1"/>
  <c r="E119" i="1"/>
  <c r="E118" i="1"/>
  <c r="E1110" i="1"/>
  <c r="E743" i="1"/>
  <c r="E742" i="1"/>
  <c r="E740" i="1"/>
  <c r="E820" i="1"/>
  <c r="E961" i="1"/>
  <c r="E117" i="1"/>
  <c r="E817" i="1"/>
  <c r="E959" i="1"/>
  <c r="E958" i="1"/>
  <c r="E396" i="1"/>
  <c r="E579" i="1"/>
  <c r="E578" i="1"/>
  <c r="E957" i="1"/>
  <c r="E956" i="1"/>
  <c r="E955" i="1"/>
  <c r="E739" i="1"/>
  <c r="E1109" i="1"/>
  <c r="E402" i="1"/>
  <c r="E400" i="1"/>
  <c r="E399" i="1"/>
  <c r="E116" i="1"/>
  <c r="E738" i="1"/>
  <c r="E115" i="1"/>
  <c r="E954" i="1"/>
  <c r="E370" i="1"/>
  <c r="E953" i="1"/>
  <c r="E737" i="1"/>
  <c r="E348" i="1"/>
  <c r="E339" i="1"/>
  <c r="E114" i="1"/>
  <c r="E793" i="1"/>
  <c r="E395" i="1"/>
  <c r="E1108" i="1"/>
  <c r="E951" i="1"/>
  <c r="E736" i="1"/>
  <c r="E576" i="1"/>
  <c r="E394" i="1"/>
  <c r="E1107" i="1"/>
  <c r="E113" i="1"/>
  <c r="E950" i="1"/>
  <c r="E233" i="1"/>
  <c r="E392" i="1"/>
  <c r="E1106" i="1"/>
  <c r="E112" i="1"/>
  <c r="E735" i="1"/>
  <c r="E391" i="1"/>
  <c r="E111" i="1"/>
  <c r="E776" i="1"/>
  <c r="E373" i="1"/>
  <c r="E388" i="1"/>
  <c r="E575" i="1"/>
  <c r="E393" i="1"/>
  <c r="E1105" i="1"/>
  <c r="E733" i="1"/>
  <c r="E574" i="1"/>
  <c r="E110" i="1"/>
  <c r="E767" i="1"/>
  <c r="E949" i="1"/>
  <c r="E386" i="1"/>
  <c r="E948" i="1"/>
  <c r="E947" i="1"/>
  <c r="E1104" i="1"/>
  <c r="E109" i="1"/>
  <c r="E760" i="1"/>
  <c r="E1103" i="1"/>
  <c r="E758" i="1"/>
  <c r="E732" i="1"/>
  <c r="E573" i="1"/>
  <c r="E108" i="1"/>
  <c r="E946" i="1"/>
  <c r="E385" i="1"/>
  <c r="E731" i="1"/>
  <c r="E1102" i="1"/>
  <c r="E945" i="1"/>
  <c r="E384" i="1"/>
  <c r="E107" i="1"/>
  <c r="E747" i="1"/>
  <c r="E746" i="1"/>
  <c r="E944" i="1"/>
  <c r="E730" i="1"/>
  <c r="E383" i="1"/>
  <c r="E106" i="1"/>
  <c r="E741" i="1"/>
  <c r="E729" i="1"/>
  <c r="E728" i="1"/>
  <c r="E1101" i="1"/>
  <c r="E105" i="1"/>
  <c r="E572" i="1"/>
  <c r="E418" i="1"/>
  <c r="E734" i="1"/>
  <c r="E727" i="1"/>
  <c r="E249" i="1"/>
  <c r="E99" i="1"/>
  <c r="E1100" i="1"/>
  <c r="E309" i="1"/>
  <c r="E377" i="1"/>
  <c r="E943" i="1"/>
  <c r="E942" i="1"/>
  <c r="E376" i="1"/>
  <c r="E98" i="1"/>
  <c r="E941" i="1"/>
  <c r="E940" i="1"/>
  <c r="E296" i="1"/>
  <c r="E97" i="1"/>
  <c r="E274" i="1"/>
  <c r="E350" i="1"/>
  <c r="E1099" i="1"/>
  <c r="E571" i="1"/>
  <c r="E96" i="1"/>
  <c r="E372" i="1"/>
  <c r="E726" i="1"/>
  <c r="E939" i="1"/>
  <c r="E725" i="1"/>
  <c r="E710" i="1"/>
  <c r="E570" i="1"/>
  <c r="E371" i="1"/>
  <c r="E707" i="1"/>
  <c r="E938" i="1"/>
  <c r="E937" i="1"/>
  <c r="E724" i="1"/>
  <c r="E569" i="1"/>
  <c r="E936" i="1"/>
  <c r="E935" i="1"/>
  <c r="E232" i="1"/>
  <c r="E369" i="1"/>
  <c r="E95" i="1"/>
  <c r="E934" i="1"/>
  <c r="E1098" i="1"/>
  <c r="E933" i="1"/>
  <c r="E723" i="1"/>
  <c r="E368" i="1"/>
  <c r="E692" i="1"/>
  <c r="E931" i="1"/>
  <c r="E930" i="1"/>
  <c r="E929" i="1"/>
  <c r="E568" i="1"/>
  <c r="E687" i="1"/>
  <c r="E686" i="1"/>
  <c r="E685" i="1"/>
  <c r="E722" i="1"/>
  <c r="E410" i="1"/>
  <c r="E366" i="1"/>
  <c r="E365" i="1"/>
  <c r="E928" i="1"/>
  <c r="E364" i="1"/>
  <c r="E1096" i="1"/>
  <c r="E927" i="1"/>
  <c r="E926" i="1"/>
  <c r="E925" i="1"/>
  <c r="E567" i="1"/>
  <c r="E1095" i="1"/>
  <c r="E94" i="1"/>
  <c r="E671" i="1"/>
  <c r="E670" i="1"/>
  <c r="E93" i="1"/>
  <c r="E924" i="1"/>
  <c r="E565" i="1"/>
  <c r="E666" i="1"/>
  <c r="E665" i="1"/>
  <c r="E664" i="1"/>
  <c r="E663" i="1"/>
  <c r="E922" i="1"/>
  <c r="E92" i="1"/>
  <c r="E660" i="1"/>
  <c r="E659" i="1"/>
  <c r="E1094" i="1"/>
  <c r="E363" i="1"/>
  <c r="E362" i="1"/>
  <c r="E361" i="1"/>
  <c r="E359" i="1"/>
  <c r="E91" i="1"/>
  <c r="E1093" i="1"/>
  <c r="E1092" i="1"/>
  <c r="E921" i="1"/>
  <c r="E721" i="1"/>
  <c r="E90" i="1"/>
  <c r="E1091" i="1"/>
  <c r="E920" i="1"/>
  <c r="E1090" i="1"/>
  <c r="E564" i="1"/>
  <c r="E563" i="1"/>
  <c r="E270" i="1"/>
  <c r="E357" i="1"/>
  <c r="E562" i="1"/>
  <c r="E919" i="1"/>
  <c r="E561" i="1"/>
  <c r="E89" i="1"/>
  <c r="E636" i="1"/>
  <c r="E356" i="1"/>
  <c r="E918" i="1"/>
  <c r="E88" i="1"/>
  <c r="E87" i="1"/>
  <c r="E354" i="1"/>
  <c r="E917" i="1"/>
  <c r="E916" i="1"/>
  <c r="E1089" i="1"/>
  <c r="E915" i="1"/>
  <c r="E913" i="1"/>
  <c r="E912" i="1"/>
  <c r="E911" i="1"/>
  <c r="E560" i="1"/>
  <c r="E622" i="1"/>
  <c r="E621" i="1"/>
  <c r="E620" i="1"/>
  <c r="E423" i="1"/>
  <c r="E86" i="1"/>
  <c r="E617" i="1"/>
  <c r="E616" i="1"/>
  <c r="E1088" i="1"/>
  <c r="E910" i="1"/>
  <c r="E295" i="1"/>
  <c r="E351" i="1"/>
  <c r="E720" i="1"/>
  <c r="E303" i="1"/>
  <c r="E246" i="1"/>
  <c r="E608" i="1"/>
  <c r="E1087" i="1"/>
  <c r="E909" i="1"/>
  <c r="E719" i="1"/>
  <c r="E282" i="1"/>
  <c r="E346" i="1"/>
  <c r="E85" i="1"/>
  <c r="E1086" i="1"/>
  <c r="E343" i="1"/>
  <c r="E559" i="1"/>
  <c r="E344" i="1"/>
  <c r="E597" i="1"/>
  <c r="E908" i="1"/>
  <c r="E84" i="1"/>
  <c r="E907" i="1"/>
  <c r="E593" i="1"/>
  <c r="E1085" i="1"/>
  <c r="E905" i="1"/>
  <c r="E904" i="1"/>
  <c r="E342" i="1"/>
  <c r="E341" i="1"/>
  <c r="E587" i="1"/>
  <c r="E903" i="1"/>
  <c r="E902" i="1"/>
  <c r="E336" i="1"/>
  <c r="E901" i="1"/>
  <c r="E900" i="1"/>
  <c r="E268" i="1"/>
  <c r="E374" i="1"/>
  <c r="E338" i="1"/>
  <c r="E337" i="1"/>
  <c r="E577" i="1"/>
  <c r="E899" i="1"/>
  <c r="E558" i="1"/>
  <c r="E898" i="1"/>
  <c r="E557" i="1"/>
  <c r="E305" i="1"/>
  <c r="E289" i="1"/>
  <c r="E83" i="1"/>
  <c r="E1084" i="1"/>
  <c r="E556" i="1"/>
  <c r="E358" i="1"/>
  <c r="E566" i="1"/>
  <c r="E555" i="1"/>
  <c r="E897" i="1"/>
  <c r="E896" i="1"/>
  <c r="E718" i="1"/>
  <c r="E717" i="1"/>
  <c r="E333" i="1"/>
  <c r="E82" i="1"/>
  <c r="E81" i="1"/>
  <c r="E554" i="1"/>
  <c r="E382" i="1"/>
  <c r="E258" i="1"/>
  <c r="E328" i="1"/>
  <c r="E80" i="1"/>
  <c r="E327" i="1"/>
  <c r="E326" i="1"/>
  <c r="E895" i="1"/>
  <c r="E76" i="1"/>
  <c r="E548" i="1"/>
  <c r="E547" i="1"/>
  <c r="E325" i="1"/>
  <c r="E545" i="1"/>
  <c r="E716" i="1"/>
  <c r="E553" i="1"/>
  <c r="E542" i="1"/>
  <c r="E894" i="1"/>
  <c r="E715" i="1"/>
  <c r="E552" i="1"/>
  <c r="E551" i="1"/>
  <c r="E324" i="1"/>
  <c r="E536" i="1"/>
  <c r="E893" i="1"/>
  <c r="E892" i="1"/>
  <c r="E891" i="1"/>
  <c r="E75" i="1"/>
  <c r="E74" i="1"/>
  <c r="E530" i="1"/>
  <c r="E714" i="1"/>
  <c r="E550" i="1"/>
  <c r="E527" i="1"/>
  <c r="E712" i="1"/>
  <c r="E709" i="1"/>
  <c r="E713" i="1"/>
  <c r="E711" i="1"/>
  <c r="E283" i="1"/>
  <c r="E330" i="1"/>
  <c r="E1083" i="1"/>
  <c r="E890" i="1"/>
  <c r="E889" i="1"/>
  <c r="E708" i="1"/>
  <c r="E516" i="1"/>
  <c r="E706" i="1"/>
  <c r="E1082" i="1"/>
  <c r="E888" i="1"/>
  <c r="E705" i="1"/>
  <c r="E300" i="1"/>
  <c r="E318" i="1"/>
  <c r="E549" i="1"/>
  <c r="E230" i="1"/>
  <c r="E316" i="1"/>
  <c r="E887" i="1"/>
  <c r="E886" i="1"/>
  <c r="E885" i="1"/>
  <c r="E315" i="1"/>
  <c r="E73" i="1"/>
  <c r="E884" i="1"/>
  <c r="E546" i="1"/>
  <c r="E314" i="1"/>
  <c r="E72" i="1"/>
  <c r="E544" i="1"/>
  <c r="E543" i="1"/>
  <c r="E71" i="1"/>
  <c r="E883" i="1"/>
  <c r="E313" i="1"/>
  <c r="E312" i="1"/>
  <c r="E229" i="1"/>
  <c r="E70" i="1"/>
  <c r="E69" i="1"/>
  <c r="E68" i="1"/>
  <c r="E487" i="1"/>
  <c r="E882" i="1"/>
  <c r="E67" i="1"/>
  <c r="E66" i="1"/>
  <c r="E483" i="1"/>
  <c r="E704" i="1"/>
  <c r="E310" i="1"/>
  <c r="E64" i="1"/>
  <c r="E1080" i="1"/>
  <c r="E881" i="1"/>
  <c r="E880" i="1"/>
  <c r="E334" i="1"/>
  <c r="E703" i="1"/>
  <c r="E541" i="1"/>
  <c r="E540" i="1"/>
  <c r="E63" i="1"/>
  <c r="E879" i="1"/>
  <c r="E878" i="1"/>
  <c r="E701" i="1"/>
  <c r="E702" i="1"/>
  <c r="E308" i="1"/>
  <c r="E62" i="1"/>
  <c r="E700" i="1"/>
  <c r="E319" i="1"/>
  <c r="E61" i="1"/>
  <c r="E876" i="1"/>
  <c r="E875" i="1"/>
  <c r="E60" i="1"/>
  <c r="E539" i="1"/>
  <c r="E538" i="1"/>
  <c r="E254" i="1"/>
  <c r="E699" i="1"/>
  <c r="E698" i="1"/>
  <c r="E454" i="1"/>
  <c r="E537" i="1"/>
  <c r="E59" i="1"/>
  <c r="E451" i="1"/>
  <c r="E874" i="1"/>
  <c r="E697" i="1"/>
  <c r="E227" i="1"/>
  <c r="E397" i="1"/>
  <c r="E58" i="1"/>
  <c r="E57" i="1"/>
  <c r="E873" i="1"/>
  <c r="E349" i="1"/>
  <c r="E442" i="1"/>
  <c r="E872" i="1"/>
  <c r="E871" i="1"/>
  <c r="E696" i="1"/>
  <c r="E695" i="1"/>
  <c r="E694" i="1"/>
  <c r="E353" i="1"/>
  <c r="E301" i="1"/>
  <c r="E56" i="1"/>
  <c r="E55" i="1"/>
  <c r="E870" i="1"/>
  <c r="E693" i="1"/>
  <c r="E869" i="1"/>
  <c r="E868" i="1"/>
  <c r="E867" i="1"/>
  <c r="E224" i="1"/>
  <c r="E299" i="1"/>
  <c r="E866" i="1"/>
  <c r="E535" i="1"/>
  <c r="E534" i="1"/>
  <c r="E387" i="1"/>
  <c r="E297" i="1"/>
  <c r="E53" i="1"/>
  <c r="E1079" i="1"/>
  <c r="E1078" i="1"/>
  <c r="E865" i="1"/>
  <c r="E533" i="1"/>
  <c r="E415" i="1"/>
  <c r="E864" i="1"/>
  <c r="E863" i="1"/>
  <c r="E691" i="1"/>
  <c r="E690" i="1"/>
  <c r="E532" i="1"/>
  <c r="E284" i="1"/>
  <c r="E219" i="1"/>
  <c r="E294" i="1"/>
  <c r="E293" i="1"/>
  <c r="E52" i="1"/>
  <c r="E531" i="1"/>
  <c r="E529" i="1"/>
  <c r="E292" i="1"/>
  <c r="E401" i="1"/>
  <c r="E1077" i="1"/>
  <c r="E436" i="1"/>
  <c r="E290" i="1"/>
  <c r="E689" i="1"/>
  <c r="E298" i="1"/>
  <c r="E422" i="1"/>
  <c r="E437" i="1"/>
  <c r="E286" i="1"/>
  <c r="E285" i="1"/>
  <c r="E51" i="1"/>
  <c r="E390" i="1"/>
  <c r="E862" i="1"/>
  <c r="E528" i="1"/>
  <c r="E861" i="1"/>
  <c r="E860" i="1"/>
  <c r="E859" i="1"/>
  <c r="E688" i="1"/>
  <c r="E526" i="1"/>
  <c r="E525" i="1"/>
  <c r="E307" i="1"/>
  <c r="E50" i="1"/>
  <c r="E379" i="1"/>
  <c r="E378" i="1"/>
  <c r="E524" i="1"/>
  <c r="E523" i="1"/>
  <c r="E304" i="1"/>
  <c r="E1076" i="1"/>
  <c r="E858" i="1"/>
  <c r="E684" i="1"/>
  <c r="E252" i="1"/>
  <c r="E280" i="1"/>
  <c r="E49" i="1"/>
  <c r="E48" i="1"/>
  <c r="E1075" i="1"/>
  <c r="E683" i="1"/>
  <c r="E682" i="1"/>
  <c r="E522" i="1"/>
  <c r="E279" i="1"/>
  <c r="E521" i="1"/>
  <c r="E218" i="1"/>
  <c r="E360" i="1"/>
  <c r="E681" i="1"/>
  <c r="E276" i="1"/>
  <c r="E275" i="1"/>
  <c r="E47" i="1"/>
  <c r="E355" i="1"/>
  <c r="E1074" i="1"/>
  <c r="E1073" i="1"/>
  <c r="E1072" i="1"/>
  <c r="E857" i="1"/>
  <c r="E680" i="1"/>
  <c r="E520" i="1"/>
  <c r="E46" i="1"/>
  <c r="E347" i="1"/>
  <c r="E433" i="1"/>
  <c r="E271" i="1"/>
  <c r="E45" i="1"/>
  <c r="E519" i="1"/>
  <c r="E449" i="1"/>
  <c r="E269" i="1"/>
  <c r="E1071" i="1"/>
  <c r="E856" i="1"/>
  <c r="E855" i="1"/>
  <c r="E854" i="1"/>
  <c r="E447" i="1"/>
  <c r="E267" i="1"/>
  <c r="E266" i="1"/>
  <c r="E265" i="1"/>
  <c r="E332" i="1"/>
  <c r="E331" i="1"/>
  <c r="E853" i="1"/>
  <c r="E852" i="1"/>
  <c r="E518" i="1"/>
  <c r="E517" i="1"/>
  <c r="E515" i="1"/>
  <c r="E425" i="1"/>
  <c r="E317" i="1"/>
  <c r="E264" i="1"/>
  <c r="E44" i="1"/>
  <c r="E321" i="1"/>
  <c r="E320" i="1"/>
  <c r="E851" i="1"/>
  <c r="E850" i="1"/>
  <c r="E676" i="1"/>
  <c r="E677" i="1"/>
  <c r="E679" i="1"/>
  <c r="E678" i="1"/>
  <c r="E849" i="1"/>
  <c r="E848" i="1"/>
  <c r="E514" i="1"/>
  <c r="E513" i="1"/>
  <c r="E257" i="1"/>
  <c r="E43" i="1"/>
  <c r="E847" i="1"/>
  <c r="E846" i="1"/>
  <c r="E845" i="1"/>
  <c r="E843" i="1"/>
  <c r="E842" i="1"/>
  <c r="E841" i="1"/>
  <c r="E675" i="1"/>
  <c r="E674" i="1"/>
  <c r="E1070" i="1"/>
  <c r="E1069" i="1"/>
  <c r="E840" i="1"/>
  <c r="E839" i="1"/>
  <c r="E673" i="1"/>
  <c r="E256" i="1"/>
  <c r="E255" i="1"/>
  <c r="E42" i="1"/>
  <c r="E1068" i="1"/>
  <c r="E1067" i="1"/>
  <c r="E837" i="1"/>
  <c r="E836" i="1"/>
  <c r="E672" i="1"/>
  <c r="E669" i="1"/>
  <c r="E512" i="1"/>
  <c r="E511" i="1"/>
  <c r="E306" i="1"/>
  <c r="E253" i="1"/>
  <c r="E281" i="1"/>
  <c r="E510" i="1"/>
  <c r="E41" i="1"/>
  <c r="E278" i="1"/>
  <c r="E835" i="1"/>
  <c r="E834" i="1"/>
  <c r="E407" i="1"/>
  <c r="E40" i="1"/>
  <c r="E273" i="1"/>
  <c r="E272" i="1"/>
  <c r="E1066" i="1"/>
  <c r="E509" i="1"/>
  <c r="E1065" i="1"/>
  <c r="E833" i="1"/>
  <c r="E832" i="1"/>
  <c r="E831" i="1"/>
  <c r="E830" i="1"/>
  <c r="E508" i="1"/>
  <c r="E251" i="1"/>
  <c r="E262" i="1"/>
  <c r="E261" i="1"/>
  <c r="E260" i="1"/>
  <c r="E259" i="1"/>
  <c r="E1064" i="1"/>
  <c r="E829" i="1"/>
  <c r="E827" i="1"/>
  <c r="E668" i="1"/>
  <c r="E507" i="1"/>
  <c r="E506" i="1"/>
  <c r="E453" i="1"/>
  <c r="E352" i="1"/>
  <c r="E247" i="1"/>
  <c r="E39" i="1"/>
  <c r="E248" i="1"/>
  <c r="E1063" i="1"/>
  <c r="E667" i="1"/>
  <c r="E448" i="1"/>
  <c r="E217" i="1"/>
  <c r="E428" i="1"/>
  <c r="E243" i="1"/>
  <c r="E242" i="1"/>
  <c r="E241" i="1"/>
  <c r="E38" i="1"/>
  <c r="E1062" i="1"/>
  <c r="E826" i="1"/>
  <c r="E825" i="1"/>
  <c r="E824" i="1"/>
  <c r="E823" i="1"/>
  <c r="E434" i="1"/>
  <c r="E239" i="1"/>
  <c r="E238" i="1"/>
  <c r="E237" i="1"/>
  <c r="E37" i="1"/>
  <c r="E236" i="1"/>
  <c r="E36" i="1"/>
  <c r="E226" i="1"/>
  <c r="E1061" i="1"/>
  <c r="E1060" i="1"/>
  <c r="E822" i="1"/>
  <c r="E821" i="1"/>
  <c r="E819" i="1"/>
  <c r="E818" i="1"/>
  <c r="E662" i="1"/>
  <c r="E505" i="1"/>
  <c r="E201" i="1"/>
  <c r="E204" i="1"/>
  <c r="E234" i="1"/>
  <c r="E35" i="1"/>
  <c r="E213" i="1"/>
  <c r="E212" i="1"/>
  <c r="E211" i="1"/>
  <c r="E1059" i="1"/>
  <c r="E1058" i="1"/>
  <c r="E1057" i="1"/>
  <c r="E1056" i="1"/>
  <c r="E816" i="1"/>
  <c r="E815" i="1"/>
  <c r="E814" i="1"/>
  <c r="E813" i="1"/>
  <c r="E812" i="1"/>
  <c r="E811" i="1"/>
  <c r="E504" i="1"/>
  <c r="E503" i="1"/>
  <c r="E291" i="1"/>
  <c r="E231" i="1"/>
  <c r="E196" i="1"/>
  <c r="E195" i="1"/>
  <c r="E194" i="1"/>
  <c r="E193" i="1"/>
  <c r="E192" i="1"/>
  <c r="E810" i="1"/>
  <c r="E809" i="1"/>
  <c r="E808" i="1"/>
  <c r="E807" i="1"/>
  <c r="E661" i="1"/>
  <c r="E657" i="1"/>
  <c r="E658" i="1"/>
  <c r="E502" i="1"/>
  <c r="E287" i="1"/>
  <c r="E188" i="1"/>
  <c r="E228" i="1"/>
  <c r="E34" i="1"/>
  <c r="E33" i="1"/>
  <c r="E1055" i="1"/>
  <c r="E1054" i="1"/>
  <c r="E1053" i="1"/>
  <c r="E806" i="1"/>
  <c r="E805" i="1"/>
  <c r="E804" i="1"/>
  <c r="E803" i="1"/>
  <c r="E656" i="1"/>
  <c r="E655" i="1"/>
  <c r="E501" i="1"/>
  <c r="E500" i="1"/>
  <c r="E499" i="1"/>
  <c r="E225" i="1"/>
  <c r="E460" i="1"/>
  <c r="E430" i="1"/>
  <c r="E223" i="1"/>
  <c r="E32" i="1"/>
  <c r="E28" i="1"/>
  <c r="E160" i="1"/>
  <c r="E159" i="1"/>
  <c r="E1052" i="1"/>
  <c r="E1051" i="1"/>
  <c r="E654" i="1"/>
  <c r="E498" i="1"/>
  <c r="E222" i="1"/>
  <c r="E221" i="1"/>
  <c r="E220" i="1"/>
  <c r="E151" i="1"/>
  <c r="E802" i="1"/>
  <c r="E653" i="1"/>
  <c r="E462" i="1"/>
  <c r="E450" i="1"/>
  <c r="E179" i="1"/>
  <c r="E216" i="1"/>
  <c r="E215" i="1"/>
  <c r="E214" i="1"/>
  <c r="E142" i="1"/>
  <c r="E1050" i="1"/>
  <c r="E1049" i="1"/>
  <c r="E1048" i="1"/>
  <c r="E801" i="1"/>
  <c r="E497" i="1"/>
  <c r="E210" i="1"/>
  <c r="E209" i="1"/>
  <c r="E27" i="1"/>
  <c r="E26" i="1"/>
  <c r="E1047" i="1"/>
  <c r="E1046" i="1"/>
  <c r="E1045" i="1"/>
  <c r="E800" i="1"/>
  <c r="E799" i="1"/>
  <c r="E798" i="1"/>
  <c r="E652" i="1"/>
  <c r="E496" i="1"/>
  <c r="E495" i="1"/>
  <c r="E494" i="1"/>
  <c r="E493" i="1"/>
  <c r="E492" i="1"/>
  <c r="E208" i="1"/>
  <c r="E207" i="1"/>
  <c r="E206" i="1"/>
  <c r="E205" i="1"/>
  <c r="E25" i="1"/>
  <c r="E24" i="1"/>
  <c r="E23" i="1"/>
  <c r="E22" i="1"/>
  <c r="E21" i="1"/>
  <c r="E20" i="1"/>
  <c r="E797" i="1"/>
  <c r="E651" i="1"/>
  <c r="E491" i="1"/>
  <c r="E468" i="1"/>
  <c r="E203" i="1"/>
  <c r="E202" i="1"/>
  <c r="E104" i="1"/>
  <c r="E103" i="1"/>
  <c r="E102" i="1"/>
  <c r="E101" i="1"/>
  <c r="E100" i="1"/>
  <c r="E1044" i="1"/>
  <c r="E796" i="1"/>
  <c r="E795" i="1"/>
  <c r="E794" i="1"/>
  <c r="E792" i="1"/>
  <c r="E791" i="1"/>
  <c r="E790" i="1"/>
  <c r="E789" i="1"/>
  <c r="E650" i="1"/>
  <c r="E490" i="1"/>
  <c r="E489" i="1"/>
  <c r="E200" i="1"/>
  <c r="E199" i="1"/>
  <c r="E198" i="1"/>
  <c r="E461" i="1"/>
  <c r="E197" i="1"/>
  <c r="E191" i="1"/>
  <c r="E190" i="1"/>
  <c r="E189" i="1"/>
  <c r="E17" i="1"/>
  <c r="E79" i="1"/>
  <c r="E78" i="1"/>
  <c r="E77" i="1"/>
  <c r="E1041" i="1"/>
  <c r="E1040" i="1"/>
  <c r="E788" i="1"/>
  <c r="E787" i="1"/>
  <c r="E649" i="1"/>
  <c r="E187" i="1"/>
  <c r="E458" i="1"/>
  <c r="E186" i="1"/>
  <c r="E185" i="1"/>
  <c r="E184" i="1"/>
  <c r="E16" i="1"/>
  <c r="E65" i="1"/>
  <c r="E1039" i="1"/>
  <c r="E648" i="1"/>
  <c r="E647" i="1"/>
  <c r="E488" i="1"/>
  <c r="E183" i="1"/>
  <c r="E182" i="1"/>
  <c r="E181" i="1"/>
  <c r="E15" i="1"/>
  <c r="E14" i="1"/>
  <c r="E13" i="1"/>
  <c r="E54" i="1"/>
  <c r="E1038" i="1"/>
  <c r="E786" i="1"/>
  <c r="E486" i="1"/>
  <c r="E485" i="1"/>
  <c r="E484" i="1"/>
  <c r="E180" i="1"/>
  <c r="E12" i="1"/>
  <c r="E1037" i="1"/>
  <c r="E1036" i="1"/>
  <c r="E785" i="1"/>
  <c r="E784" i="1"/>
  <c r="E646" i="1"/>
  <c r="E482" i="1"/>
  <c r="E481" i="1"/>
  <c r="E470" i="1"/>
  <c r="E178" i="1"/>
  <c r="E177" i="1"/>
  <c r="E11" i="1"/>
  <c r="E9" i="1"/>
  <c r="E8" i="1"/>
  <c r="E7" i="1"/>
  <c r="E6" i="1"/>
  <c r="E31" i="1"/>
  <c r="E30" i="1"/>
  <c r="E29" i="1"/>
  <c r="E783" i="1"/>
  <c r="E782" i="1"/>
  <c r="E781" i="1"/>
  <c r="E645" i="1"/>
  <c r="E480" i="1"/>
  <c r="E479" i="1"/>
  <c r="E176" i="1"/>
  <c r="E175" i="1"/>
  <c r="E5" i="1"/>
  <c r="E19" i="1"/>
  <c r="E18" i="1"/>
  <c r="E1035" i="1"/>
  <c r="E780" i="1"/>
  <c r="E779" i="1"/>
  <c r="E778" i="1"/>
  <c r="E644" i="1"/>
  <c r="E478" i="1"/>
  <c r="E4" i="1"/>
  <c r="E10" i="1"/>
  <c r="E777" i="1"/>
  <c r="E775" i="1"/>
  <c r="E643" i="1"/>
  <c r="E477" i="1"/>
  <c r="E476" i="1"/>
  <c r="E174" i="1"/>
  <c r="E3" i="1"/>
  <c r="E2" i="1"/>
</calcChain>
</file>

<file path=xl/sharedStrings.xml><?xml version="1.0" encoding="utf-8"?>
<sst xmlns="http://schemas.openxmlformats.org/spreadsheetml/2006/main" count="3521" uniqueCount="94">
  <si>
    <t>game_id</t>
  </si>
  <si>
    <t>Team</t>
  </si>
  <si>
    <t>Matchup</t>
  </si>
  <si>
    <t>time</t>
  </si>
  <si>
    <t>Player</t>
  </si>
  <si>
    <t>Prop</t>
  </si>
  <si>
    <t>PropAvg</t>
  </si>
  <si>
    <t>PropDev</t>
  </si>
  <si>
    <t>1+</t>
  </si>
  <si>
    <t>2+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</si>
  <si>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</si>
  <si>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</si>
  <si>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</si>
  <si>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</si>
  <si>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</si>
  <si>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</si>
  <si>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</si>
  <si>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</si>
  <si>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</si>
  <si>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</si>
  <si>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</si>
  <si>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</si>
  <si>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</si>
  <si>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</si>
  <si>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</si>
  <si>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18+</t>
  </si>
  <si>
    <t>19+</t>
  </si>
  <si>
    <t>20+</t>
  </si>
  <si>
    <t>21+</t>
  </si>
  <si>
    <t>22+</t>
  </si>
  <si>
    <t>23+</t>
  </si>
  <si>
    <t>24+</t>
  </si>
  <si>
    <t>25+</t>
  </si>
  <si>
    <t>26+</t>
  </si>
  <si>
    <t>27+</t>
  </si>
  <si>
    <t>28+</t>
  </si>
  <si>
    <t>29+</t>
  </si>
  <si>
    <t>30+</t>
  </si>
  <si>
    <t>31+</t>
  </si>
  <si>
    <t>32+</t>
  </si>
  <si>
    <t>33+</t>
  </si>
  <si>
    <t>34+</t>
  </si>
  <si>
    <t>35+</t>
  </si>
  <si>
    <t>36+</t>
  </si>
  <si>
    <t>37+</t>
  </si>
  <si>
    <t>38+</t>
  </si>
  <si>
    <t>39+</t>
  </si>
  <si>
    <t>40+</t>
  </si>
  <si>
    <t>41+</t>
  </si>
  <si>
    <t>42+</t>
  </si>
  <si>
    <t>43+</t>
  </si>
  <si>
    <t>44+</t>
  </si>
  <si>
    <t>45+</t>
  </si>
  <si>
    <t>46+</t>
  </si>
  <si>
    <t>47+</t>
  </si>
  <si>
    <t>48+</t>
  </si>
  <si>
    <t>49+</t>
  </si>
  <si>
    <t>50+</t>
  </si>
  <si>
    <t>51+</t>
  </si>
  <si>
    <t>52+</t>
  </si>
  <si>
    <t>53+</t>
  </si>
  <si>
    <t>54+</t>
  </si>
  <si>
    <t>55+</t>
  </si>
  <si>
    <t>56+</t>
  </si>
  <si>
    <t>57+</t>
  </si>
  <si>
    <t>58+</t>
  </si>
  <si>
    <t>59+</t>
  </si>
  <si>
    <t>60+</t>
  </si>
  <si>
    <t>Spurs</t>
  </si>
  <si>
    <t>Pacers</t>
  </si>
  <si>
    <t>FG3M</t>
  </si>
  <si>
    <t>Trail Blazers</t>
  </si>
  <si>
    <t>Magic</t>
  </si>
  <si>
    <t>Ast</t>
  </si>
  <si>
    <t>Raptors</t>
  </si>
  <si>
    <t>Hawks</t>
  </si>
  <si>
    <t>Reb</t>
  </si>
  <si>
    <t>Mavericks</t>
  </si>
  <si>
    <t>Thunder</t>
  </si>
  <si>
    <t>Nuggets</t>
  </si>
  <si>
    <t>Kings</t>
  </si>
  <si>
    <t>Bulls</t>
  </si>
  <si>
    <t>Warriors</t>
  </si>
  <si>
    <t>Celtics</t>
  </si>
  <si>
    <t>Lakers</t>
  </si>
  <si>
    <t>Wizards</t>
  </si>
  <si>
    <t>Clippers</t>
  </si>
  <si>
    <t>P+R</t>
  </si>
  <si>
    <t>Bucks</t>
  </si>
  <si>
    <t>Heat</t>
  </si>
  <si>
    <t>A+R</t>
  </si>
  <si>
    <t>P+A+R</t>
  </si>
  <si>
    <t>P+A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</si>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</sst>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C1FE8-47DB-4930-ADAA-C86B8EA54171}" name="Table1" displayName="Table1" ref="A1:BP1152" totalsRowShown="0">
  <autoFilter ref="A1:BP1152" xr:uid="{C1FC1FE8-47DB-4930-ADAA-C86B8EA54171}">
    <filterColumn colId="3">
      <filters>
        <filter val="9:00:00 PM"/>
      </filters>
    </filterColumn>
    <filterColumn colId="5">
      <filters>
        <filter val="Pts"/>
      </filters>
    </filterColumn>
    <filterColumn colId="6">
      <customFilters>
        <customFilter operator="greaterThanOrEqual" val="3"/>
      </customFilters>
    </filterColumn>
  </autoFilter>
  <sortState xmlns:xlrd2="http://schemas.microsoft.com/office/spreadsheetml/2017/richdata2" ref="A179:BP470">
    <sortCondition descending="1" ref="N2:N1152"/>
    <sortCondition ref="H2:H1152"/>
  </sortState>
  <tableColumns count="68">
    <tableColumn id="1" xr3:uid="{04B48991-D1B2-4722-951B-32CAA6ADA087}" name="game_id"/>
    <tableColumn id="2" xr3:uid="{540101AB-89F9-4CB0-A7AF-007A64729F4D}" name="Team"/>
    <tableColumn id="3" xr3:uid="{66A246B7-F498-4F5B-96E7-5343478134DB}" name="Matchup"/>
    <tableColumn id="4" xr3:uid="{B5AEBA8D-75D1-4DD3-B4FC-C869FCBAC78A}" name="time" dataDxfId="0"/>
    <tableColumn id="5" xr3:uid="{3648FC89-9C3B-4603-AA2B-632C6A3EA5BC}" name="Player"/>
    <tableColumn id="6" xr3:uid="{BFD22165-6217-4592-9720-798E7B88F885}" name="Prop"/>
    <tableColumn id="7" xr3:uid="{8468466B-119B-461B-8DA9-069F9DCFB7EE}" name="PropAvg"/>
    <tableColumn id="8" xr3:uid="{9A765E63-D25B-4F8F-82CC-E27071B5D4E9}" name="PropDev"/>
    <tableColumn id="9" xr3:uid="{2ECDB8EA-DF1C-4F47-9BA1-7C4C0B32A919}" name="1+"/>
    <tableColumn id="10" xr3:uid="{06F66932-8232-48A6-AED3-560FC63FF541}" name="2+"/>
    <tableColumn id="11" xr3:uid="{B0FB9E4E-2E88-4F97-BA0E-2844EF2C7499}" name="3+"/>
    <tableColumn id="12" xr3:uid="{1181F5D4-3F69-409C-9024-9A7131BD09D1}" name="4+"/>
    <tableColumn id="13" xr3:uid="{0971283C-E872-4BED-B61F-C885032406BA}" name="5+"/>
    <tableColumn id="14" xr3:uid="{B8D14058-0B5B-48E0-A7F1-283963E9A785}" name="6+"/>
    <tableColumn id="15" xr3:uid="{4A861DC3-3BB3-4690-A9ED-C7F8B4154F20}" name="7+"/>
    <tableColumn id="16" xr3:uid="{659E15A6-86AB-42D2-938D-BAF5BE2018E1}" name="8+"/>
    <tableColumn id="17" xr3:uid="{3DF82005-FE2D-4BBE-8759-469D8470F45F}" name="9+"/>
    <tableColumn id="18" xr3:uid="{955193D1-3426-479E-B07D-560CC7A098A5}" name="10+"/>
    <tableColumn id="19" xr3:uid="{BE950900-3DB6-4EA3-89C2-6C6245397A6B}" name="11+"/>
    <tableColumn id="20" xr3:uid="{F33680FF-3AF0-42F4-A553-7E58142A372A}" name="12+"/>
    <tableColumn id="21" xr3:uid="{24DFD213-17CE-4FA0-8A17-829A6EA02A30}" name="13+"/>
    <tableColumn id="22" xr3:uid="{2E74A2AD-B0CB-4EE5-AF25-74867455D5CE}" name="14+"/>
    <tableColumn id="23" xr3:uid="{7C464F2B-B9BB-4617-B1C4-0A8698A16433}" name="15+"/>
    <tableColumn id="24" xr3:uid="{9D14E447-2991-43CD-863F-334798C7AF4D}" name="16+"/>
    <tableColumn id="25" xr3:uid="{1A9C6D53-D152-4E5D-BFC9-615B4565C443}" name="17+"/>
    <tableColumn id="26" xr3:uid="{07C769EA-9A8E-48FA-A76B-856AC30AA060}" name="18+"/>
    <tableColumn id="27" xr3:uid="{A21567C5-8576-4D47-A001-2C45B9F5BF48}" name="19+"/>
    <tableColumn id="28" xr3:uid="{72435321-77FD-47F4-B176-9CBA4F7FD435}" name="20+"/>
    <tableColumn id="29" xr3:uid="{71584213-8099-403E-AE3A-F49E2A6CE46C}" name="21+"/>
    <tableColumn id="30" xr3:uid="{D3254182-9516-41BC-AE85-B3CF0235A62C}" name="22+"/>
    <tableColumn id="31" xr3:uid="{59C3F91A-DACB-417F-A512-042B64D62D08}" name="23+"/>
    <tableColumn id="32" xr3:uid="{D28B24E8-1034-41A0-870F-E0955D645DD1}" name="24+"/>
    <tableColumn id="33" xr3:uid="{F441CD4F-479B-4D57-8242-0F1B0213230C}" name="25+"/>
    <tableColumn id="34" xr3:uid="{3B4EF044-6872-490D-A5DC-A48A7BA0F32F}" name="26+"/>
    <tableColumn id="35" xr3:uid="{A73D62BF-36F2-41D9-B170-8302F6545B92}" name="27+"/>
    <tableColumn id="36" xr3:uid="{73E37F72-1F49-403D-AE99-101E59F43A00}" name="28+"/>
    <tableColumn id="37" xr3:uid="{0EEC7BAA-D0A8-4139-A2C6-6EC33EF26343}" name="29+"/>
    <tableColumn id="38" xr3:uid="{2DD0E54E-080A-4202-845A-DC731E1ABC45}" name="30+"/>
    <tableColumn id="39" xr3:uid="{59736BF9-14D5-45A0-8F26-42B53C688D8C}" name="31+"/>
    <tableColumn id="40" xr3:uid="{F86FC3D7-390C-4496-A108-D9A1C8A1A4B6}" name="32+"/>
    <tableColumn id="41" xr3:uid="{AA772621-764C-4D9C-8E3A-031A53FEC90A}" name="33+"/>
    <tableColumn id="42" xr3:uid="{84F8CB8B-CD54-49B5-8239-3A78890093BB}" name="34+"/>
    <tableColumn id="43" xr3:uid="{0E47E3DA-3384-4B9F-9E53-8A13AAD0905C}" name="35+"/>
    <tableColumn id="44" xr3:uid="{9FA040F6-4B39-4F30-B0F7-7861B3ECD75D}" name="36+"/>
    <tableColumn id="45" xr3:uid="{4975E7BB-C285-4BCB-8DAD-4976656D3C68}" name="37+"/>
    <tableColumn id="46" xr3:uid="{865FCD86-22CA-409E-9420-EB39CB0341F7}" name="38+"/>
    <tableColumn id="47" xr3:uid="{E00A2004-89B9-46EF-A1BE-29E140D434F8}" name="39+"/>
    <tableColumn id="48" xr3:uid="{54EAB192-8F61-42D4-A609-F1FE65B87ABD}" name="40+"/>
    <tableColumn id="49" xr3:uid="{91D88CBC-27E1-4C65-87EE-09E5FC5AEEA8}" name="41+"/>
    <tableColumn id="50" xr3:uid="{EDE2C6B4-480A-473D-8F2B-6E6C9ABAC091}" name="42+"/>
    <tableColumn id="51" xr3:uid="{EF1A2786-882D-4223-9533-C4DAE8163784}" name="43+"/>
    <tableColumn id="52" xr3:uid="{946B9F1E-1348-400C-91B3-2C5A731B99FA}" name="44+"/>
    <tableColumn id="53" xr3:uid="{F34B95C2-755E-439E-A0B3-8FA1E77A00D8}" name="45+"/>
    <tableColumn id="54" xr3:uid="{3A2BB83E-B95A-4F41-ACF6-81023D785856}" name="46+"/>
    <tableColumn id="55" xr3:uid="{1D5B925A-AEF4-4F96-935C-C03F571F31D1}" name="47+"/>
    <tableColumn id="56" xr3:uid="{36AFB023-21B3-400B-9D72-73EF99475705}" name="48+"/>
    <tableColumn id="57" xr3:uid="{DABBE0F9-9924-4345-90A5-C1CA8824AE84}" name="49+"/>
    <tableColumn id="58" xr3:uid="{7D2D5ED8-5B16-4F7B-87BB-4BC503F7C656}" name="50+"/>
    <tableColumn id="59" xr3:uid="{A89A6955-6C63-4845-A742-22C1DE0DEF38}" name="51+"/>
    <tableColumn id="60" xr3:uid="{7841BB44-CEFF-4A7E-BAC5-90CC788B7C3A}" name="52+"/>
    <tableColumn id="61" xr3:uid="{FAB37EBD-0F56-4C93-9861-D1E220380D6B}" name="53+"/>
    <tableColumn id="62" xr3:uid="{33BDBA07-51EB-4810-8CB0-9A92D1040FA2}" name="54+"/>
    <tableColumn id="63" xr3:uid="{6D5A5BC2-52CC-4F8D-BF3F-B7F4AF542F7E}" name="55+"/>
    <tableColumn id="64" xr3:uid="{CE0F814E-E88E-4FA8-A867-1E2C7C4E5C29}" name="56+"/>
    <tableColumn id="65" xr3:uid="{AC4F0C17-DF1D-4229-BCE6-D815E200D39E}" name="57+"/>
    <tableColumn id="66" xr3:uid="{529EC98F-23DF-453B-935D-91238FC5C534}" name="58+"/>
    <tableColumn id="67" xr3:uid="{67668EFE-A94D-48A3-899F-F7AEEBB98678}" name="59+"/>
    <tableColumn id="68" xr3:uid="{771E3965-9110-4879-B9B9-BCE0334CC6D6}" name="60+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5C67-4B91-43C1-B600-B81C25D712EB}">
  <dimension ref="A1:BP1152"/>
  <sheetViews>
    <sheetView tabSelected="1" topLeftCell="B1" workbookViewId="0">
      <pane xSplit="7" ySplit="2" topLeftCell="I693" activePane="bottomRight" state="frozen"/>
      <selection activeCell="B1" sqref="B1"/>
      <selection pane="topRight" activeCell="I1" sqref="I1"/>
      <selection pane="bottomLeft" activeCell="B3" sqref="B3"/>
      <selection pane="bottomRight" activeCell="N748" sqref="N748"/>
    </sheetView>
  </sheetViews>
  <sheetFormatPr defaultRowHeight="15" x14ac:dyDescent="0.25"/>
  <cols>
    <col min="1" max="1" width="10.7109375" hidden="1" customWidth="1"/>
    <col min="2" max="3" width="11.85546875" bestFit="1" customWidth="1"/>
    <col min="4" max="4" width="11.28515625" style="1" bestFit="1" customWidth="1"/>
    <col min="5" max="5" width="24.28515625" bestFit="1" customWidth="1"/>
    <col min="6" max="6" width="7.42578125" bestFit="1" customWidth="1"/>
    <col min="7" max="7" width="10.5703125" bestFit="1" customWidth="1"/>
    <col min="8" max="8" width="11" bestFit="1" customWidth="1"/>
    <col min="9" max="11" width="8.7109375" bestFit="1" customWidth="1"/>
    <col min="12" max="12" width="8.5703125" bestFit="1" customWidth="1"/>
    <col min="13" max="68" width="8.7109375" bestFit="1" customWidth="1"/>
  </cols>
  <sheetData>
    <row r="1" spans="1:6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hidden="1" x14ac:dyDescent="0.25">
      <c r="A2">
        <v>22400621</v>
      </c>
      <c r="B2" t="s">
        <v>68</v>
      </c>
      <c r="C2" t="s">
        <v>69</v>
      </c>
      <c r="D2" s="1">
        <v>45680.583333333336</v>
      </c>
      <c r="E2" t="str">
        <f>HYPERLINK("https://www.nba.com/stats/player/1642264/boxscores-traditional", "Stephon Castle")</f>
        <v>Stephon Castle</v>
      </c>
      <c r="F2" t="s">
        <v>70</v>
      </c>
      <c r="G2">
        <v>1.2</v>
      </c>
      <c r="H2">
        <v>0.4</v>
      </c>
      <c r="I2">
        <v>0.69145999999999996</v>
      </c>
      <c r="J2">
        <v>2.2749999999999999E-2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hidden="1" x14ac:dyDescent="0.25">
      <c r="A3">
        <v>22400622</v>
      </c>
      <c r="B3" t="s">
        <v>71</v>
      </c>
      <c r="C3" t="s">
        <v>72</v>
      </c>
      <c r="D3" s="1">
        <v>45680.791666666664</v>
      </c>
      <c r="E3" t="str">
        <f>HYPERLINK("https://www.nba.com/stats/player/1641739/boxscores-traditional", "Toumani Camara")</f>
        <v>Toumani Camara</v>
      </c>
      <c r="F3" t="s">
        <v>73</v>
      </c>
      <c r="G3">
        <v>2.2000000000000002</v>
      </c>
      <c r="H3">
        <v>0.4</v>
      </c>
      <c r="I3" s="2">
        <v>0.99865000000000004</v>
      </c>
      <c r="J3" s="2">
        <v>0.69145999999999996</v>
      </c>
      <c r="K3" s="2">
        <v>2.2749999999999999E-2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</row>
    <row r="4" spans="1:68" hidden="1" x14ac:dyDescent="0.25">
      <c r="A4">
        <v>22400622</v>
      </c>
      <c r="B4" t="s">
        <v>71</v>
      </c>
      <c r="C4" t="s">
        <v>72</v>
      </c>
      <c r="D4" s="1">
        <v>45680.791666666664</v>
      </c>
      <c r="E4" t="str">
        <f>HYPERLINK("https://www.nba.com/stats/player/1631101/boxscores-traditional", "Shaedon Sharpe")</f>
        <v>Shaedon Sharpe</v>
      </c>
      <c r="F4" t="s">
        <v>70</v>
      </c>
      <c r="G4">
        <v>1.6</v>
      </c>
      <c r="H4">
        <v>0.49</v>
      </c>
      <c r="I4" s="2">
        <v>0.88876999999999995</v>
      </c>
      <c r="J4" s="2">
        <v>0.20610999999999999</v>
      </c>
      <c r="K4" s="2">
        <v>2.1199999999999999E-3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</row>
    <row r="5" spans="1:68" hidden="1" x14ac:dyDescent="0.25">
      <c r="A5">
        <v>22400622</v>
      </c>
      <c r="B5" t="s">
        <v>72</v>
      </c>
      <c r="C5" t="s">
        <v>71</v>
      </c>
      <c r="D5" s="1">
        <v>45680.791666666664</v>
      </c>
      <c r="E5" t="str">
        <f>HYPERLINK("https://www.nba.com/stats/player/203484/boxscores-traditional", "Kentavious Caldwell-Pope")</f>
        <v>Kentavious Caldwell-Pope</v>
      </c>
      <c r="F5" t="s">
        <v>70</v>
      </c>
      <c r="G5">
        <v>2</v>
      </c>
      <c r="H5">
        <v>0.63200000000000001</v>
      </c>
      <c r="I5" s="2">
        <v>0.94294999999999995</v>
      </c>
      <c r="J5" s="2">
        <v>0.5</v>
      </c>
      <c r="K5" s="2">
        <v>5.7049999999999997E-2</v>
      </c>
      <c r="L5" s="2">
        <v>7.9000000000000001E-4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</row>
    <row r="6" spans="1:68" hidden="1" x14ac:dyDescent="0.25">
      <c r="A6">
        <v>22400622</v>
      </c>
      <c r="B6" t="s">
        <v>72</v>
      </c>
      <c r="C6" t="s">
        <v>71</v>
      </c>
      <c r="D6" s="1">
        <v>45680.791666666664</v>
      </c>
      <c r="E6" t="str">
        <f>HYPERLINK("https://www.nba.com/stats/player/1630175/boxscores-traditional", "Cole Anthony")</f>
        <v>Cole Anthony</v>
      </c>
      <c r="F6" t="s">
        <v>70</v>
      </c>
      <c r="G6">
        <v>1.8</v>
      </c>
      <c r="H6">
        <v>0.748</v>
      </c>
      <c r="I6" s="2">
        <v>0.85768999999999995</v>
      </c>
      <c r="J6" s="2">
        <v>0.39357999999999999</v>
      </c>
      <c r="K6" s="2">
        <v>5.4800000000000001E-2</v>
      </c>
      <c r="L6" s="2">
        <v>1.64E-3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</row>
    <row r="7" spans="1:68" hidden="1" x14ac:dyDescent="0.25">
      <c r="A7">
        <v>22400622</v>
      </c>
      <c r="B7" t="s">
        <v>72</v>
      </c>
      <c r="C7" t="s">
        <v>71</v>
      </c>
      <c r="D7" s="1">
        <v>45680.791666666664</v>
      </c>
      <c r="E7" t="str">
        <f>HYPERLINK("https://www.nba.com/stats/player/1631216/boxscores-traditional", "Caleb Houstan")</f>
        <v>Caleb Houstan</v>
      </c>
      <c r="F7" t="s">
        <v>70</v>
      </c>
      <c r="G7">
        <v>1.2</v>
      </c>
      <c r="H7">
        <v>0.748</v>
      </c>
      <c r="I7" s="2">
        <v>0.60641999999999996</v>
      </c>
      <c r="J7" s="2">
        <v>0.14230999999999999</v>
      </c>
      <c r="K7" s="2">
        <v>7.9799999999999992E-3</v>
      </c>
      <c r="L7" s="2">
        <v>9.0000000000000006E-5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</row>
    <row r="8" spans="1:68" hidden="1" x14ac:dyDescent="0.25">
      <c r="A8">
        <v>22400622</v>
      </c>
      <c r="B8" t="s">
        <v>72</v>
      </c>
      <c r="C8" t="s">
        <v>71</v>
      </c>
      <c r="D8" s="1">
        <v>45680.791666666664</v>
      </c>
      <c r="E8" t="str">
        <f>HYPERLINK("https://www.nba.com/stats/player/1641783/boxscores-traditional", "Tristan da Silva")</f>
        <v>Tristan da Silva</v>
      </c>
      <c r="F8" t="s">
        <v>70</v>
      </c>
      <c r="G8">
        <v>1.2</v>
      </c>
      <c r="H8">
        <v>0.748</v>
      </c>
      <c r="I8" s="2">
        <v>0.60641999999999996</v>
      </c>
      <c r="J8" s="2">
        <v>0.14230999999999999</v>
      </c>
      <c r="K8" s="2">
        <v>7.9799999999999992E-3</v>
      </c>
      <c r="L8" s="2">
        <v>9.0000000000000006E-5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</row>
    <row r="9" spans="1:68" hidden="1" x14ac:dyDescent="0.25">
      <c r="A9">
        <v>22400622</v>
      </c>
      <c r="B9" t="s">
        <v>71</v>
      </c>
      <c r="C9" t="s">
        <v>72</v>
      </c>
      <c r="D9" s="1">
        <v>45680.791666666664</v>
      </c>
      <c r="E9" t="str">
        <f>HYPERLINK("https://www.nba.com/stats/player/1629014/boxscores-traditional", "Anfernee Simons")</f>
        <v>Anfernee Simons</v>
      </c>
      <c r="F9" t="s">
        <v>73</v>
      </c>
      <c r="G9">
        <v>3.8</v>
      </c>
      <c r="H9">
        <v>0.748</v>
      </c>
      <c r="I9" s="2">
        <v>0.99990999999999997</v>
      </c>
      <c r="J9" s="2">
        <v>0.99202000000000001</v>
      </c>
      <c r="K9" s="2">
        <v>0.85768999999999995</v>
      </c>
      <c r="L9" s="2">
        <v>0.39357999999999999</v>
      </c>
      <c r="M9" s="2">
        <v>5.4800000000000001E-2</v>
      </c>
      <c r="N9" s="2">
        <v>1.64E-3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</row>
    <row r="10" spans="1:68" hidden="1" x14ac:dyDescent="0.25">
      <c r="A10">
        <v>22400621</v>
      </c>
      <c r="B10" t="s">
        <v>68</v>
      </c>
      <c r="C10" t="s">
        <v>69</v>
      </c>
      <c r="D10" s="1">
        <v>45680.583333333336</v>
      </c>
      <c r="E10" t="str">
        <f>HYPERLINK("https://www.nba.com/stats/player/203084/boxscores-traditional", "Harrison Barnes")</f>
        <v>Harrison Barnes</v>
      </c>
      <c r="F10" t="s">
        <v>70</v>
      </c>
      <c r="G10">
        <v>1.4</v>
      </c>
      <c r="H10">
        <v>0.49</v>
      </c>
      <c r="I10">
        <v>0.79388999999999998</v>
      </c>
      <c r="J10">
        <v>0.11123</v>
      </c>
      <c r="K10">
        <v>5.4000000000000001E-4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hidden="1" x14ac:dyDescent="0.25">
      <c r="A11">
        <v>22400622</v>
      </c>
      <c r="B11" t="s">
        <v>71</v>
      </c>
      <c r="C11" t="s">
        <v>72</v>
      </c>
      <c r="D11" s="1">
        <v>45680.791666666664</v>
      </c>
      <c r="E11" t="str">
        <f>HYPERLINK("https://www.nba.com/stats/player/203924/boxscores-traditional", "Jerami Grant")</f>
        <v>Jerami Grant</v>
      </c>
      <c r="F11" t="s">
        <v>70</v>
      </c>
      <c r="G11">
        <v>2.2000000000000002</v>
      </c>
      <c r="H11">
        <v>0.748</v>
      </c>
      <c r="I11" s="2">
        <v>0.94520000000000004</v>
      </c>
      <c r="J11" s="2">
        <v>0.60641999999999996</v>
      </c>
      <c r="K11" s="2">
        <v>0.14230999999999999</v>
      </c>
      <c r="L11" s="2">
        <v>7.9799999999999992E-3</v>
      </c>
      <c r="M11" s="2">
        <v>9.0000000000000006E-5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</row>
    <row r="12" spans="1:68" hidden="1" x14ac:dyDescent="0.25">
      <c r="A12">
        <v>22400622</v>
      </c>
      <c r="B12" t="s">
        <v>72</v>
      </c>
      <c r="C12" t="s">
        <v>71</v>
      </c>
      <c r="D12" s="1">
        <v>45680.791666666664</v>
      </c>
      <c r="E12" t="str">
        <f>HYPERLINK("https://www.nba.com/stats/player/1630591/boxscores-traditional", "Jalen Suggs")</f>
        <v>Jalen Suggs</v>
      </c>
      <c r="F12" t="s">
        <v>76</v>
      </c>
      <c r="G12">
        <v>4.5999999999999996</v>
      </c>
      <c r="H12">
        <v>0.8</v>
      </c>
      <c r="I12" s="2">
        <v>1</v>
      </c>
      <c r="J12" s="2">
        <v>0.99941999999999998</v>
      </c>
      <c r="K12" s="2">
        <v>0.97724999999999995</v>
      </c>
      <c r="L12" s="2">
        <v>0.77337</v>
      </c>
      <c r="M12" s="2">
        <v>0.30853999999999998</v>
      </c>
      <c r="N12" s="2">
        <v>4.0059999999999998E-2</v>
      </c>
      <c r="O12" s="2">
        <v>1.3500000000000001E-3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</row>
    <row r="13" spans="1:68" hidden="1" x14ac:dyDescent="0.25">
      <c r="A13">
        <v>22400622</v>
      </c>
      <c r="B13" t="s">
        <v>72</v>
      </c>
      <c r="C13" t="s">
        <v>71</v>
      </c>
      <c r="D13" s="1">
        <v>45680.791666666664</v>
      </c>
      <c r="E13" t="str">
        <f>HYPERLINK("https://www.nba.com/stats/player/1628371/boxscores-traditional", "Jonathan Isaac")</f>
        <v>Jonathan Isaac</v>
      </c>
      <c r="F13" t="s">
        <v>70</v>
      </c>
      <c r="G13">
        <v>1</v>
      </c>
      <c r="H13">
        <v>0.89400000000000002</v>
      </c>
      <c r="I13" s="2">
        <v>0.5</v>
      </c>
      <c r="J13" s="2">
        <v>0.13136</v>
      </c>
      <c r="K13" s="2">
        <v>1.255E-2</v>
      </c>
      <c r="L13" s="2">
        <v>3.8999999999999999E-4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</row>
    <row r="14" spans="1:68" hidden="1" x14ac:dyDescent="0.25">
      <c r="A14">
        <v>22400622</v>
      </c>
      <c r="B14" t="s">
        <v>72</v>
      </c>
      <c r="C14" t="s">
        <v>71</v>
      </c>
      <c r="D14" s="1">
        <v>45680.791666666664</v>
      </c>
      <c r="E14" t="str">
        <f>HYPERLINK("https://www.nba.com/stats/player/1630243/boxscores-traditional", "Trevelin Queen")</f>
        <v>Trevelin Queen</v>
      </c>
      <c r="F14" t="s">
        <v>73</v>
      </c>
      <c r="G14">
        <v>2</v>
      </c>
      <c r="H14">
        <v>0.89400000000000002</v>
      </c>
      <c r="I14" s="2">
        <v>0.86863999999999997</v>
      </c>
      <c r="J14" s="2">
        <v>0.5</v>
      </c>
      <c r="K14" s="2">
        <v>0.13136</v>
      </c>
      <c r="L14" s="2">
        <v>1.255E-2</v>
      </c>
      <c r="M14" s="2">
        <v>3.8999999999999999E-4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</row>
    <row r="15" spans="1:68" hidden="1" x14ac:dyDescent="0.25">
      <c r="A15">
        <v>22400622</v>
      </c>
      <c r="B15" t="s">
        <v>71</v>
      </c>
      <c r="C15" t="s">
        <v>72</v>
      </c>
      <c r="D15" s="1">
        <v>45680.791666666664</v>
      </c>
      <c r="E15" t="str">
        <f>HYPERLINK("https://www.nba.com/stats/player/1631200/boxscores-traditional", "Kris Murray")</f>
        <v>Kris Murray</v>
      </c>
      <c r="F15" t="s">
        <v>76</v>
      </c>
      <c r="G15">
        <v>3</v>
      </c>
      <c r="H15">
        <v>0.89400000000000002</v>
      </c>
      <c r="I15" s="2">
        <v>0.98745000000000005</v>
      </c>
      <c r="J15" s="2">
        <v>0.86863999999999997</v>
      </c>
      <c r="K15" s="2">
        <v>0.5</v>
      </c>
      <c r="L15" s="2">
        <v>0.13136</v>
      </c>
      <c r="M15" s="2">
        <v>1.255E-2</v>
      </c>
      <c r="N15" s="2">
        <v>3.8999999999999999E-4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</row>
    <row r="16" spans="1:68" hidden="1" x14ac:dyDescent="0.25">
      <c r="A16">
        <v>22400622</v>
      </c>
      <c r="B16" t="s">
        <v>72</v>
      </c>
      <c r="C16" t="s">
        <v>71</v>
      </c>
      <c r="D16" s="1">
        <v>45680.791666666664</v>
      </c>
      <c r="E16" t="str">
        <f>HYPERLINK("https://www.nba.com/stats/player/1641783/boxscores-traditional", "Tristan da Silva")</f>
        <v>Tristan da Silva</v>
      </c>
      <c r="F16" t="s">
        <v>73</v>
      </c>
      <c r="G16">
        <v>2.2000000000000002</v>
      </c>
      <c r="H16">
        <v>0.98</v>
      </c>
      <c r="I16" s="2">
        <v>0.88876999999999995</v>
      </c>
      <c r="J16" s="2">
        <v>0.57926</v>
      </c>
      <c r="K16" s="2">
        <v>0.20610999999999999</v>
      </c>
      <c r="L16" s="2">
        <v>3.288E-2</v>
      </c>
      <c r="M16" s="2">
        <v>2.1199999999999999E-3</v>
      </c>
      <c r="N16" s="2">
        <v>5.0000000000000002E-5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</row>
    <row r="17" spans="1:68" hidden="1" x14ac:dyDescent="0.25">
      <c r="A17">
        <v>22400622</v>
      </c>
      <c r="B17" t="s">
        <v>72</v>
      </c>
      <c r="C17" t="s">
        <v>71</v>
      </c>
      <c r="D17" s="1">
        <v>45680.791666666664</v>
      </c>
      <c r="E17" t="str">
        <f>HYPERLINK("https://www.nba.com/stats/player/1630591/boxscores-traditional", "Jalen Suggs")</f>
        <v>Jalen Suggs</v>
      </c>
      <c r="F17" t="s">
        <v>73</v>
      </c>
      <c r="G17">
        <v>3.4</v>
      </c>
      <c r="H17">
        <v>1.02</v>
      </c>
      <c r="I17" s="2">
        <v>0.99060999999999999</v>
      </c>
      <c r="J17" s="2">
        <v>0.91466000000000003</v>
      </c>
      <c r="K17" s="2">
        <v>0.65173000000000003</v>
      </c>
      <c r="L17" s="2">
        <v>0.27760000000000001</v>
      </c>
      <c r="M17" s="2">
        <v>5.8209999999999998E-2</v>
      </c>
      <c r="N17" s="2">
        <v>5.3899999999999998E-3</v>
      </c>
      <c r="O17" s="2">
        <v>2.1000000000000001E-4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</row>
    <row r="18" spans="1:68" hidden="1" x14ac:dyDescent="0.25">
      <c r="A18">
        <v>22400621</v>
      </c>
      <c r="B18" t="s">
        <v>68</v>
      </c>
      <c r="C18" t="s">
        <v>69</v>
      </c>
      <c r="D18" s="1">
        <v>45680.583333333336</v>
      </c>
      <c r="E18" t="str">
        <f>HYPERLINK("https://www.nba.com/stats/player/1629640/boxscores-traditional", "Keldon Johnson")</f>
        <v>Keldon Johnson</v>
      </c>
      <c r="F18" t="s">
        <v>70</v>
      </c>
      <c r="G18">
        <v>1</v>
      </c>
      <c r="H18">
        <v>0.63200000000000001</v>
      </c>
      <c r="I18">
        <v>0.5</v>
      </c>
      <c r="J18">
        <v>5.7049999999999997E-2</v>
      </c>
      <c r="K18">
        <v>7.9000000000000001E-4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hidden="1" x14ac:dyDescent="0.25">
      <c r="A19">
        <v>22400621</v>
      </c>
      <c r="B19" t="s">
        <v>68</v>
      </c>
      <c r="C19" t="s">
        <v>69</v>
      </c>
      <c r="D19" s="1">
        <v>45680.583333333336</v>
      </c>
      <c r="E19" t="str">
        <f>HYPERLINK("https://www.nba.com/stats/player/1641705/boxscores-traditional", "Victor Wembanyama")</f>
        <v>Victor Wembanyama</v>
      </c>
      <c r="F19" t="s">
        <v>70</v>
      </c>
      <c r="G19">
        <v>3</v>
      </c>
      <c r="H19">
        <v>0.63200000000000001</v>
      </c>
      <c r="I19">
        <v>0.99921000000000004</v>
      </c>
      <c r="J19">
        <v>0.94294999999999995</v>
      </c>
      <c r="K19">
        <v>0.5</v>
      </c>
      <c r="L19">
        <v>5.7049999999999997E-2</v>
      </c>
      <c r="M19">
        <v>7.9000000000000001E-4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hidden="1" x14ac:dyDescent="0.25">
      <c r="A20">
        <v>22400622</v>
      </c>
      <c r="B20" t="s">
        <v>72</v>
      </c>
      <c r="C20" t="s">
        <v>71</v>
      </c>
      <c r="D20" s="1">
        <v>45680.791666666664</v>
      </c>
      <c r="E20" t="str">
        <f>HYPERLINK("https://www.nba.com/stats/player/1630591/boxscores-traditional", "Jalen Suggs")</f>
        <v>Jalen Suggs</v>
      </c>
      <c r="F20" t="s">
        <v>70</v>
      </c>
      <c r="G20">
        <v>2.2000000000000002</v>
      </c>
      <c r="H20">
        <v>1.1659999999999999</v>
      </c>
      <c r="I20" s="2">
        <v>0.84848999999999997</v>
      </c>
      <c r="J20" s="2">
        <v>0.56749000000000005</v>
      </c>
      <c r="K20" s="2">
        <v>0.24510000000000001</v>
      </c>
      <c r="L20" s="2">
        <v>6.1780000000000002E-2</v>
      </c>
      <c r="M20" s="2">
        <v>8.2000000000000007E-3</v>
      </c>
      <c r="N20" s="2">
        <v>5.5999999999999995E-4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</row>
    <row r="21" spans="1:68" hidden="1" x14ac:dyDescent="0.25">
      <c r="A21">
        <v>22400622</v>
      </c>
      <c r="B21" t="s">
        <v>72</v>
      </c>
      <c r="C21" t="s">
        <v>71</v>
      </c>
      <c r="D21" s="1">
        <v>45680.791666666664</v>
      </c>
      <c r="E21" t="str">
        <f>HYPERLINK("https://www.nba.com/stats/player/1631094/boxscores-traditional", "Paolo Banchero")</f>
        <v>Paolo Banchero</v>
      </c>
      <c r="F21" t="s">
        <v>70</v>
      </c>
      <c r="G21">
        <v>1.2</v>
      </c>
      <c r="H21">
        <v>1.1659999999999999</v>
      </c>
      <c r="I21" s="2">
        <v>0.56749000000000005</v>
      </c>
      <c r="J21" s="2">
        <v>0.24510000000000001</v>
      </c>
      <c r="K21" s="2">
        <v>6.1780000000000002E-2</v>
      </c>
      <c r="L21" s="2">
        <v>8.2000000000000007E-3</v>
      </c>
      <c r="M21" s="2">
        <v>5.5999999999999995E-4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</row>
    <row r="22" spans="1:68" hidden="1" x14ac:dyDescent="0.25">
      <c r="A22">
        <v>22400622</v>
      </c>
      <c r="B22" t="s">
        <v>72</v>
      </c>
      <c r="C22" t="s">
        <v>71</v>
      </c>
      <c r="D22" s="1">
        <v>45680.791666666664</v>
      </c>
      <c r="E22" t="str">
        <f>HYPERLINK("https://www.nba.com/stats/player/203914/boxscores-traditional", "Gary Harris")</f>
        <v>Gary Harris</v>
      </c>
      <c r="F22" t="s">
        <v>70</v>
      </c>
      <c r="G22">
        <v>1.2</v>
      </c>
      <c r="H22">
        <v>1.1659999999999999</v>
      </c>
      <c r="I22" s="2">
        <v>0.56749000000000005</v>
      </c>
      <c r="J22" s="2">
        <v>0.24510000000000001</v>
      </c>
      <c r="K22" s="2">
        <v>6.1780000000000002E-2</v>
      </c>
      <c r="L22" s="2">
        <v>8.2000000000000007E-3</v>
      </c>
      <c r="M22" s="2">
        <v>5.5999999999999995E-4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</row>
    <row r="23" spans="1:68" hidden="1" x14ac:dyDescent="0.25">
      <c r="A23">
        <v>22400622</v>
      </c>
      <c r="B23" t="s">
        <v>71</v>
      </c>
      <c r="C23" t="s">
        <v>72</v>
      </c>
      <c r="D23" s="1">
        <v>45680.791666666664</v>
      </c>
      <c r="E23" t="str">
        <f>HYPERLINK("https://www.nba.com/stats/player/1630166/boxscores-traditional", "Deni Avdija")</f>
        <v>Deni Avdija</v>
      </c>
      <c r="F23" t="s">
        <v>73</v>
      </c>
      <c r="G23">
        <v>3.8</v>
      </c>
      <c r="H23">
        <v>1.1659999999999999</v>
      </c>
      <c r="I23" s="2">
        <v>0.99180000000000001</v>
      </c>
      <c r="J23" s="2">
        <v>0.93822000000000005</v>
      </c>
      <c r="K23" s="2">
        <v>0.75490000000000002</v>
      </c>
      <c r="L23" s="2">
        <v>0.43251000000000001</v>
      </c>
      <c r="M23" s="2">
        <v>0.15151000000000001</v>
      </c>
      <c r="N23" s="2">
        <v>2.938E-2</v>
      </c>
      <c r="O23" s="2">
        <v>3.0699999999999998E-3</v>
      </c>
      <c r="P23" s="2">
        <v>1.6000000000000001E-4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</row>
    <row r="24" spans="1:68" hidden="1" x14ac:dyDescent="0.25">
      <c r="A24">
        <v>22400622</v>
      </c>
      <c r="B24" t="s">
        <v>71</v>
      </c>
      <c r="C24" t="s">
        <v>72</v>
      </c>
      <c r="D24" s="1">
        <v>45680.791666666664</v>
      </c>
      <c r="E24" t="str">
        <f>HYPERLINK("https://www.nba.com/stats/player/1630625/boxscores-traditional", "Dalano Banton")</f>
        <v>Dalano Banton</v>
      </c>
      <c r="F24" t="s">
        <v>70</v>
      </c>
      <c r="G24">
        <v>1.8</v>
      </c>
      <c r="H24">
        <v>1.1659999999999999</v>
      </c>
      <c r="I24" s="2">
        <v>0.75490000000000002</v>
      </c>
      <c r="J24" s="2">
        <v>0.43251000000000001</v>
      </c>
      <c r="K24" s="2">
        <v>0.15151000000000001</v>
      </c>
      <c r="L24" s="2">
        <v>2.938E-2</v>
      </c>
      <c r="M24" s="2">
        <v>3.0699999999999998E-3</v>
      </c>
      <c r="N24" s="2">
        <v>1.6000000000000001E-4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</row>
    <row r="25" spans="1:68" hidden="1" x14ac:dyDescent="0.25">
      <c r="A25">
        <v>22400622</v>
      </c>
      <c r="B25" t="s">
        <v>71</v>
      </c>
      <c r="C25" t="s">
        <v>72</v>
      </c>
      <c r="D25" s="1">
        <v>45680.791666666664</v>
      </c>
      <c r="E25" t="str">
        <f>HYPERLINK("https://www.nba.com/stats/player/1631101/boxscores-traditional", "Shaedon Sharpe")</f>
        <v>Shaedon Sharpe</v>
      </c>
      <c r="F25" t="s">
        <v>73</v>
      </c>
      <c r="G25">
        <v>2.8</v>
      </c>
      <c r="H25">
        <v>1.1659999999999999</v>
      </c>
      <c r="I25" s="2">
        <v>0.93822000000000005</v>
      </c>
      <c r="J25" s="2">
        <v>0.75490000000000002</v>
      </c>
      <c r="K25" s="2">
        <v>0.43251000000000001</v>
      </c>
      <c r="L25" s="2">
        <v>0.15151000000000001</v>
      </c>
      <c r="M25" s="2">
        <v>2.938E-2</v>
      </c>
      <c r="N25" s="2">
        <v>3.0699999999999998E-3</v>
      </c>
      <c r="O25" s="2">
        <v>1.6000000000000001E-4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</row>
    <row r="26" spans="1:68" hidden="1" x14ac:dyDescent="0.25">
      <c r="A26">
        <v>22400622</v>
      </c>
      <c r="B26" t="s">
        <v>72</v>
      </c>
      <c r="C26" t="s">
        <v>71</v>
      </c>
      <c r="D26" s="1">
        <v>45680.791666666664</v>
      </c>
      <c r="E26" t="str">
        <f>HYPERLINK("https://www.nba.com/stats/player/1630532/boxscores-traditional", "Franz Wagner")</f>
        <v>Franz Wagner</v>
      </c>
      <c r="F26" t="s">
        <v>70</v>
      </c>
      <c r="G26">
        <v>1.6</v>
      </c>
      <c r="H26">
        <v>1.2</v>
      </c>
      <c r="I26" s="2">
        <v>0.69145999999999996</v>
      </c>
      <c r="J26" s="2">
        <v>0.37069999999999997</v>
      </c>
      <c r="K26" s="2">
        <v>0.121</v>
      </c>
      <c r="L26" s="2">
        <v>2.2749999999999999E-2</v>
      </c>
      <c r="M26" s="2">
        <v>2.33E-3</v>
      </c>
      <c r="N26" s="2">
        <v>1.2E-4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</row>
    <row r="27" spans="1:68" hidden="1" x14ac:dyDescent="0.25">
      <c r="A27">
        <v>22400622</v>
      </c>
      <c r="B27" t="s">
        <v>71</v>
      </c>
      <c r="C27" t="s">
        <v>72</v>
      </c>
      <c r="D27" s="1">
        <v>45680.791666666664</v>
      </c>
      <c r="E27" t="str">
        <f>HYPERLINK("https://www.nba.com/stats/player/1630166/boxscores-traditional", "Deni Avdija")</f>
        <v>Deni Avdija</v>
      </c>
      <c r="F27" t="s">
        <v>70</v>
      </c>
      <c r="G27">
        <v>1.6</v>
      </c>
      <c r="H27">
        <v>1.2</v>
      </c>
      <c r="I27" s="2">
        <v>0.69145999999999996</v>
      </c>
      <c r="J27" s="2">
        <v>0.37069999999999997</v>
      </c>
      <c r="K27" s="2">
        <v>0.121</v>
      </c>
      <c r="L27" s="2">
        <v>2.2749999999999999E-2</v>
      </c>
      <c r="M27" s="2">
        <v>2.33E-3</v>
      </c>
      <c r="N27" s="2">
        <v>1.2E-4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</row>
    <row r="28" spans="1:68" hidden="1" x14ac:dyDescent="0.25">
      <c r="A28">
        <v>22400622</v>
      </c>
      <c r="B28" t="s">
        <v>72</v>
      </c>
      <c r="C28" t="s">
        <v>71</v>
      </c>
      <c r="D28" s="1">
        <v>45680.791666666664</v>
      </c>
      <c r="E28" t="str">
        <f>HYPERLINK("https://www.nba.com/stats/player/1629021/boxscores-traditional", "Moritz Wagner")</f>
        <v>Moritz Wagner</v>
      </c>
      <c r="F28" t="s">
        <v>70</v>
      </c>
      <c r="G28">
        <v>1.6</v>
      </c>
      <c r="H28">
        <v>1.3560000000000001</v>
      </c>
      <c r="I28" s="2">
        <v>0.67003000000000001</v>
      </c>
      <c r="J28" s="2">
        <v>0.38590999999999998</v>
      </c>
      <c r="K28" s="2">
        <v>0.15151000000000001</v>
      </c>
      <c r="L28" s="2">
        <v>3.8359999999999998E-2</v>
      </c>
      <c r="M28" s="2">
        <v>6.0400000000000002E-3</v>
      </c>
      <c r="N28" s="2">
        <v>5.9999999999999995E-4</v>
      </c>
      <c r="O28" s="2">
        <v>3.0000000000000001E-5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</row>
    <row r="29" spans="1:68" hidden="1" x14ac:dyDescent="0.25">
      <c r="A29">
        <v>22400621</v>
      </c>
      <c r="B29" t="s">
        <v>69</v>
      </c>
      <c r="C29" t="s">
        <v>68</v>
      </c>
      <c r="D29" s="1">
        <v>45680.583333333336</v>
      </c>
      <c r="E29" t="str">
        <f>HYPERLINK("https://www.nba.com/stats/player/1630543/boxscores-traditional", "Isaiah Jackson")</f>
        <v>Isaiah Jackson</v>
      </c>
      <c r="F29" t="s">
        <v>87</v>
      </c>
      <c r="G29">
        <v>15</v>
      </c>
      <c r="H29">
        <v>0.70699999999999996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0.99766999999999995</v>
      </c>
      <c r="V29">
        <v>0.92073000000000005</v>
      </c>
      <c r="W29">
        <v>0.5</v>
      </c>
      <c r="X29">
        <v>7.9269999999999993E-2</v>
      </c>
      <c r="Y29">
        <v>2.33E-3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hidden="1" x14ac:dyDescent="0.25">
      <c r="A30">
        <v>22400621</v>
      </c>
      <c r="B30" t="s">
        <v>69</v>
      </c>
      <c r="C30" t="s">
        <v>68</v>
      </c>
      <c r="D30" s="1">
        <v>45680.583333333336</v>
      </c>
      <c r="E30" t="str">
        <f>HYPERLINK("https://www.nba.com/stats/player/1628418/boxscores-traditional", "Thomas Bryant")</f>
        <v>Thomas Bryant</v>
      </c>
      <c r="F30" t="s">
        <v>70</v>
      </c>
      <c r="G30">
        <v>1.2</v>
      </c>
      <c r="H30">
        <v>0.748</v>
      </c>
      <c r="I30">
        <v>0.60641999999999996</v>
      </c>
      <c r="J30">
        <v>0.14230999999999999</v>
      </c>
      <c r="K30">
        <v>7.9799999999999992E-3</v>
      </c>
      <c r="L30">
        <v>9.0000000000000006E-5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1:68" hidden="1" x14ac:dyDescent="0.25">
      <c r="A31">
        <v>22400621</v>
      </c>
      <c r="B31" t="s">
        <v>68</v>
      </c>
      <c r="C31" t="s">
        <v>69</v>
      </c>
      <c r="D31" s="1">
        <v>45680.583333333336</v>
      </c>
      <c r="E31" t="str">
        <f>HYPERLINK("https://www.nba.com/stats/player/101108/boxscores-traditional", "Chris Paul")</f>
        <v>Chris Paul</v>
      </c>
      <c r="F31" t="s">
        <v>70</v>
      </c>
      <c r="G31">
        <v>1.8</v>
      </c>
      <c r="H31">
        <v>0.748</v>
      </c>
      <c r="I31">
        <v>0.85768999999999995</v>
      </c>
      <c r="J31">
        <v>0.39357999999999999</v>
      </c>
      <c r="K31">
        <v>5.4800000000000001E-2</v>
      </c>
      <c r="L31">
        <v>1.64E-3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1:68" hidden="1" x14ac:dyDescent="0.25">
      <c r="A32">
        <v>22400622</v>
      </c>
      <c r="B32" t="s">
        <v>72</v>
      </c>
      <c r="C32" t="s">
        <v>71</v>
      </c>
      <c r="D32" s="1">
        <v>45680.791666666664</v>
      </c>
      <c r="E32" t="str">
        <f>HYPERLINK("https://www.nba.com/stats/player/1641724/boxscores-traditional", "Jett Howard")</f>
        <v>Jett Howard</v>
      </c>
      <c r="F32" t="s">
        <v>70</v>
      </c>
      <c r="G32">
        <v>1.6</v>
      </c>
      <c r="H32">
        <v>1.3560000000000001</v>
      </c>
      <c r="I32" s="2">
        <v>0.67003000000000001</v>
      </c>
      <c r="J32" s="2">
        <v>0.38590999999999998</v>
      </c>
      <c r="K32" s="2">
        <v>0.15151000000000001</v>
      </c>
      <c r="L32" s="2">
        <v>3.8359999999999998E-2</v>
      </c>
      <c r="M32" s="2">
        <v>6.0400000000000002E-3</v>
      </c>
      <c r="N32" s="2">
        <v>5.9999999999999995E-4</v>
      </c>
      <c r="O32" s="2">
        <v>3.0000000000000001E-5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</row>
    <row r="33" spans="1:68" hidden="1" x14ac:dyDescent="0.25">
      <c r="A33">
        <v>22400622</v>
      </c>
      <c r="B33" t="s">
        <v>72</v>
      </c>
      <c r="C33" t="s">
        <v>71</v>
      </c>
      <c r="D33" s="1">
        <v>45680.791666666664</v>
      </c>
      <c r="E33" t="str">
        <f>HYPERLINK("https://www.nba.com/stats/player/1630243/boxscores-traditional", "Trevelin Queen")</f>
        <v>Trevelin Queen</v>
      </c>
      <c r="F33" t="s">
        <v>76</v>
      </c>
      <c r="G33">
        <v>3</v>
      </c>
      <c r="H33">
        <v>1.4139999999999999</v>
      </c>
      <c r="I33" s="2">
        <v>0.92073000000000005</v>
      </c>
      <c r="J33" s="2">
        <v>0.76114999999999999</v>
      </c>
      <c r="K33" s="2">
        <v>0.5</v>
      </c>
      <c r="L33" s="2">
        <v>0.23885000000000001</v>
      </c>
      <c r="M33" s="2">
        <v>7.9269999999999993E-2</v>
      </c>
      <c r="N33" s="2">
        <v>1.7000000000000001E-2</v>
      </c>
      <c r="O33" s="2">
        <v>2.33E-3</v>
      </c>
      <c r="P33" s="2">
        <v>2.0000000000000001E-4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</row>
    <row r="34" spans="1:68" hidden="1" x14ac:dyDescent="0.25">
      <c r="A34">
        <v>22400622</v>
      </c>
      <c r="B34" t="s">
        <v>72</v>
      </c>
      <c r="C34" t="s">
        <v>71</v>
      </c>
      <c r="D34" s="1">
        <v>45680.791666666664</v>
      </c>
      <c r="E34" t="str">
        <f>HYPERLINK("https://www.nba.com/stats/player/1641710/boxscores-traditional", "Anthony Black")</f>
        <v>Anthony Black</v>
      </c>
      <c r="F34" t="s">
        <v>73</v>
      </c>
      <c r="G34">
        <v>4</v>
      </c>
      <c r="H34">
        <v>1.4139999999999999</v>
      </c>
      <c r="I34" s="2">
        <v>0.98299999999999998</v>
      </c>
      <c r="J34" s="2">
        <v>0.92073000000000005</v>
      </c>
      <c r="K34" s="2">
        <v>0.76114999999999999</v>
      </c>
      <c r="L34" s="2">
        <v>0.5</v>
      </c>
      <c r="M34" s="2">
        <v>0.23885000000000001</v>
      </c>
      <c r="N34" s="2">
        <v>7.9269999999999993E-2</v>
      </c>
      <c r="O34" s="2">
        <v>1.7000000000000001E-2</v>
      </c>
      <c r="P34" s="2">
        <v>2.33E-3</v>
      </c>
      <c r="Q34" s="2">
        <v>2.0000000000000001E-4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</row>
    <row r="35" spans="1:68" hidden="1" x14ac:dyDescent="0.25">
      <c r="A35">
        <v>22400622</v>
      </c>
      <c r="B35" t="s">
        <v>72</v>
      </c>
      <c r="C35" t="s">
        <v>71</v>
      </c>
      <c r="D35" s="1">
        <v>45680.791666666664</v>
      </c>
      <c r="E35" t="str">
        <f>HYPERLINK("https://www.nba.com/stats/player/1628976/boxscores-traditional", "Wendell Carter Jr.")</f>
        <v>Wendell Carter Jr.</v>
      </c>
      <c r="F35" t="s">
        <v>73</v>
      </c>
      <c r="G35">
        <v>2.6</v>
      </c>
      <c r="H35">
        <v>1.4970000000000001</v>
      </c>
      <c r="I35" s="2">
        <v>0.85768999999999995</v>
      </c>
      <c r="J35" s="2">
        <v>0.65542</v>
      </c>
      <c r="K35" s="2">
        <v>0.39357999999999999</v>
      </c>
      <c r="L35" s="2">
        <v>0.17360999999999999</v>
      </c>
      <c r="M35" s="2">
        <v>5.4800000000000001E-2</v>
      </c>
      <c r="N35" s="2">
        <v>1.1599999999999999E-2</v>
      </c>
      <c r="O35" s="2">
        <v>1.64E-3</v>
      </c>
      <c r="P35" s="2">
        <v>1.4999999999999999E-4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</row>
    <row r="36" spans="1:68" hidden="1" x14ac:dyDescent="0.25">
      <c r="A36">
        <v>22400622</v>
      </c>
      <c r="B36" t="s">
        <v>71</v>
      </c>
      <c r="C36" t="s">
        <v>72</v>
      </c>
      <c r="D36" s="1">
        <v>45680.791666666664</v>
      </c>
      <c r="E36" t="str">
        <f>HYPERLINK("https://www.nba.com/stats/player/1641739/boxscores-traditional", "Toumani Camara")</f>
        <v>Toumani Camara</v>
      </c>
      <c r="F36" t="s">
        <v>70</v>
      </c>
      <c r="G36">
        <v>1</v>
      </c>
      <c r="H36">
        <v>1.5489999999999999</v>
      </c>
      <c r="I36" s="2">
        <v>0.5</v>
      </c>
      <c r="J36" s="2">
        <v>0.25785000000000002</v>
      </c>
      <c r="K36" s="2">
        <v>9.8530000000000006E-2</v>
      </c>
      <c r="L36" s="2">
        <v>2.6190000000000001E-2</v>
      </c>
      <c r="M36" s="2">
        <v>4.9399999999999999E-3</v>
      </c>
      <c r="N36" s="2">
        <v>6.2E-4</v>
      </c>
      <c r="O36" s="2">
        <v>5.0000000000000002E-5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</row>
    <row r="37" spans="1:68" hidden="1" x14ac:dyDescent="0.25">
      <c r="A37">
        <v>22400622</v>
      </c>
      <c r="B37" t="s">
        <v>72</v>
      </c>
      <c r="C37" t="s">
        <v>71</v>
      </c>
      <c r="D37" s="1">
        <v>45680.791666666664</v>
      </c>
      <c r="E37" t="str">
        <f>HYPERLINK("https://www.nba.com/stats/player/1631094/boxscores-traditional", "Paolo Banchero")</f>
        <v>Paolo Banchero</v>
      </c>
      <c r="F37" t="s">
        <v>73</v>
      </c>
      <c r="G37">
        <v>3.8</v>
      </c>
      <c r="H37">
        <v>1.6</v>
      </c>
      <c r="I37" s="2">
        <v>0.95994000000000002</v>
      </c>
      <c r="J37" s="2">
        <v>0.86863999999999997</v>
      </c>
      <c r="K37" s="2">
        <v>0.69145999999999996</v>
      </c>
      <c r="L37" s="2">
        <v>0.44828000000000001</v>
      </c>
      <c r="M37" s="2">
        <v>0.22663</v>
      </c>
      <c r="N37" s="2">
        <v>8.3790000000000003E-2</v>
      </c>
      <c r="O37" s="2">
        <v>2.2749999999999999E-2</v>
      </c>
      <c r="P37" s="2">
        <v>4.2700000000000004E-3</v>
      </c>
      <c r="Q37" s="2">
        <v>5.8E-4</v>
      </c>
      <c r="R37" s="2">
        <v>5.0000000000000002E-5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</row>
    <row r="38" spans="1:68" hidden="1" x14ac:dyDescent="0.25">
      <c r="A38">
        <v>22400622</v>
      </c>
      <c r="B38" t="s">
        <v>72</v>
      </c>
      <c r="C38" t="s">
        <v>71</v>
      </c>
      <c r="D38" s="1">
        <v>45680.791666666664</v>
      </c>
      <c r="E38" t="str">
        <f>HYPERLINK("https://www.nba.com/stats/player/1630175/boxscores-traditional", "Cole Anthony")</f>
        <v>Cole Anthony</v>
      </c>
      <c r="F38" t="s">
        <v>76</v>
      </c>
      <c r="G38">
        <v>5.4</v>
      </c>
      <c r="H38">
        <v>1.625</v>
      </c>
      <c r="I38" s="2">
        <v>0.99663999999999997</v>
      </c>
      <c r="J38" s="2">
        <v>0.98168999999999995</v>
      </c>
      <c r="K38" s="2">
        <v>0.93056000000000005</v>
      </c>
      <c r="L38" s="2">
        <v>0.80510999999999999</v>
      </c>
      <c r="M38" s="2">
        <v>0.59870999999999996</v>
      </c>
      <c r="N38" s="2">
        <v>0.35569000000000001</v>
      </c>
      <c r="O38" s="2">
        <v>0.16353999999999999</v>
      </c>
      <c r="P38" s="2">
        <v>5.4800000000000001E-2</v>
      </c>
      <c r="Q38" s="2">
        <v>1.321E-2</v>
      </c>
      <c r="R38" s="2">
        <v>2.33E-3</v>
      </c>
      <c r="S38" s="2">
        <v>2.7999999999999998E-4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</row>
    <row r="39" spans="1:68" hidden="1" x14ac:dyDescent="0.25">
      <c r="A39">
        <v>22400622</v>
      </c>
      <c r="B39" t="s">
        <v>72</v>
      </c>
      <c r="C39" t="s">
        <v>71</v>
      </c>
      <c r="D39" s="1">
        <v>45680.791666666664</v>
      </c>
      <c r="E39" t="str">
        <f>HYPERLINK("https://www.nba.com/stats/player/1641724/boxscores-traditional", "Jett Howard")</f>
        <v>Jett Howard</v>
      </c>
      <c r="F39" t="s">
        <v>73</v>
      </c>
      <c r="G39">
        <v>2</v>
      </c>
      <c r="H39">
        <v>1.673</v>
      </c>
      <c r="I39" s="2">
        <v>0.72575000000000001</v>
      </c>
      <c r="J39" s="2">
        <v>0.5</v>
      </c>
      <c r="K39" s="2">
        <v>0.27424999999999999</v>
      </c>
      <c r="L39" s="2">
        <v>0.11507000000000001</v>
      </c>
      <c r="M39" s="2">
        <v>3.6729999999999999E-2</v>
      </c>
      <c r="N39" s="2">
        <v>8.4200000000000004E-3</v>
      </c>
      <c r="O39" s="2">
        <v>1.39E-3</v>
      </c>
      <c r="P39" s="2">
        <v>1.7000000000000001E-4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</row>
    <row r="40" spans="1:68" hidden="1" x14ac:dyDescent="0.25">
      <c r="A40">
        <v>22400622</v>
      </c>
      <c r="B40" t="s">
        <v>72</v>
      </c>
      <c r="C40" t="s">
        <v>71</v>
      </c>
      <c r="D40" s="1">
        <v>45680.791666666664</v>
      </c>
      <c r="E40" t="str">
        <f>HYPERLINK("https://www.nba.com/stats/player/1630591/boxscores-traditional", "Jalen Suggs")</f>
        <v>Jalen Suggs</v>
      </c>
      <c r="F40" t="s">
        <v>90</v>
      </c>
      <c r="G40">
        <v>8</v>
      </c>
      <c r="H40">
        <v>1.7889999999999999</v>
      </c>
      <c r="I40" s="2">
        <v>0.99995000000000001</v>
      </c>
      <c r="J40" s="2">
        <v>0.99960000000000004</v>
      </c>
      <c r="K40" s="2">
        <v>0.99736000000000002</v>
      </c>
      <c r="L40" s="2">
        <v>0.98745000000000005</v>
      </c>
      <c r="M40" s="2">
        <v>0.95352000000000003</v>
      </c>
      <c r="N40" s="2">
        <v>0.86863999999999997</v>
      </c>
      <c r="O40" s="2">
        <v>0.71226</v>
      </c>
      <c r="P40" s="2">
        <v>0.5</v>
      </c>
      <c r="Q40" s="2">
        <v>0.28774</v>
      </c>
      <c r="R40" s="2">
        <v>0.13136</v>
      </c>
      <c r="S40" s="2">
        <v>4.648E-2</v>
      </c>
      <c r="T40" s="2">
        <v>1.255E-2</v>
      </c>
      <c r="U40" s="2">
        <v>2.64E-3</v>
      </c>
      <c r="V40" s="2">
        <v>4.0000000000000002E-4</v>
      </c>
      <c r="W40" s="2">
        <v>5.0000000000000002E-5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</row>
    <row r="41" spans="1:68" hidden="1" x14ac:dyDescent="0.25">
      <c r="A41">
        <v>22400622</v>
      </c>
      <c r="B41" t="s">
        <v>71</v>
      </c>
      <c r="C41" t="s">
        <v>72</v>
      </c>
      <c r="D41" s="1">
        <v>45680.791666666664</v>
      </c>
      <c r="E41" t="str">
        <f>HYPERLINK("https://www.nba.com/stats/player/1630703/boxscores-traditional", "Scoot Henderson")</f>
        <v>Scoot Henderson</v>
      </c>
      <c r="F41" t="s">
        <v>73</v>
      </c>
      <c r="G41">
        <v>7.8</v>
      </c>
      <c r="H41">
        <v>1.833</v>
      </c>
      <c r="I41" s="2">
        <v>0.99990000000000001</v>
      </c>
      <c r="J41" s="2">
        <v>0.99921000000000004</v>
      </c>
      <c r="K41" s="2">
        <v>0.99560000000000004</v>
      </c>
      <c r="L41" s="2">
        <v>0.98077000000000003</v>
      </c>
      <c r="M41" s="2">
        <v>0.93698999999999999</v>
      </c>
      <c r="N41" s="2">
        <v>0.83645999999999998</v>
      </c>
      <c r="O41" s="2">
        <v>0.67003000000000001</v>
      </c>
      <c r="P41" s="2">
        <v>0.45619999999999999</v>
      </c>
      <c r="Q41" s="2">
        <v>0.25785000000000002</v>
      </c>
      <c r="R41" s="2">
        <v>0.11507000000000001</v>
      </c>
      <c r="S41" s="2">
        <v>4.0059999999999998E-2</v>
      </c>
      <c r="T41" s="2">
        <v>1.1010000000000001E-2</v>
      </c>
      <c r="U41" s="2">
        <v>2.2599999999999999E-3</v>
      </c>
      <c r="V41" s="2">
        <v>3.6000000000000002E-4</v>
      </c>
      <c r="W41" s="2">
        <v>4.0000000000000003E-5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</row>
    <row r="42" spans="1:68" hidden="1" x14ac:dyDescent="0.25">
      <c r="A42">
        <v>22400622</v>
      </c>
      <c r="B42" t="s">
        <v>71</v>
      </c>
      <c r="C42" t="s">
        <v>72</v>
      </c>
      <c r="D42" s="1">
        <v>45680.791666666664</v>
      </c>
      <c r="E42" t="str">
        <f>HYPERLINK("https://www.nba.com/stats/player/1630703/boxscores-traditional", "Scoot Henderson")</f>
        <v>Scoot Henderson</v>
      </c>
      <c r="F42" t="s">
        <v>76</v>
      </c>
      <c r="G42">
        <v>4</v>
      </c>
      <c r="H42">
        <v>1.897</v>
      </c>
      <c r="I42" s="2">
        <v>0.94294999999999995</v>
      </c>
      <c r="J42" s="2">
        <v>0.85314000000000001</v>
      </c>
      <c r="K42" s="2">
        <v>0.70194000000000001</v>
      </c>
      <c r="L42" s="2">
        <v>0.5</v>
      </c>
      <c r="M42" s="2">
        <v>0.29805999999999999</v>
      </c>
      <c r="N42" s="2">
        <v>0.14685999999999999</v>
      </c>
      <c r="O42" s="2">
        <v>5.7049999999999997E-2</v>
      </c>
      <c r="P42" s="2">
        <v>1.7430000000000001E-2</v>
      </c>
      <c r="Q42" s="2">
        <v>4.15E-3</v>
      </c>
      <c r="R42" s="2">
        <v>7.9000000000000001E-4</v>
      </c>
      <c r="S42" s="2">
        <v>1.1E-4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</row>
    <row r="43" spans="1:68" hidden="1" x14ac:dyDescent="0.25">
      <c r="A43">
        <v>22400622</v>
      </c>
      <c r="B43" t="s">
        <v>71</v>
      </c>
      <c r="C43" t="s">
        <v>72</v>
      </c>
      <c r="D43" s="1">
        <v>45680.791666666664</v>
      </c>
      <c r="E43" t="str">
        <f>HYPERLINK("https://www.nba.com/stats/player/1631101/boxscores-traditional", "Shaedon Sharpe")</f>
        <v>Shaedon Sharpe</v>
      </c>
      <c r="F43" t="s">
        <v>76</v>
      </c>
      <c r="G43">
        <v>4.5999999999999996</v>
      </c>
      <c r="H43">
        <v>1.96</v>
      </c>
      <c r="I43" s="2">
        <v>0.96711999999999998</v>
      </c>
      <c r="J43" s="2">
        <v>0.90824000000000005</v>
      </c>
      <c r="K43" s="2">
        <v>0.79388999999999998</v>
      </c>
      <c r="L43" s="2">
        <v>0.62172000000000005</v>
      </c>
      <c r="M43" s="2">
        <v>0.42074</v>
      </c>
      <c r="N43" s="2">
        <v>0.23885000000000001</v>
      </c>
      <c r="O43" s="2">
        <v>0.11123</v>
      </c>
      <c r="P43" s="2">
        <v>4.1820000000000003E-2</v>
      </c>
      <c r="Q43" s="2">
        <v>1.255E-2</v>
      </c>
      <c r="R43" s="2">
        <v>2.8900000000000002E-3</v>
      </c>
      <c r="S43" s="2">
        <v>5.4000000000000001E-4</v>
      </c>
      <c r="T43" s="2">
        <v>8.0000000000000007E-5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</row>
    <row r="44" spans="1:68" hidden="1" x14ac:dyDescent="0.25">
      <c r="A44">
        <v>22400622</v>
      </c>
      <c r="B44" t="s">
        <v>72</v>
      </c>
      <c r="C44" t="s">
        <v>71</v>
      </c>
      <c r="D44" s="1">
        <v>45680.791666666664</v>
      </c>
      <c r="E44" t="str">
        <f>HYPERLINK("https://www.nba.com/stats/player/1629048/boxscores-traditional", "Goga Bitadze")</f>
        <v>Goga Bitadze</v>
      </c>
      <c r="F44" t="s">
        <v>73</v>
      </c>
      <c r="G44">
        <v>3.6</v>
      </c>
      <c r="H44">
        <v>2.0590000000000002</v>
      </c>
      <c r="I44" s="2">
        <v>0.89617000000000002</v>
      </c>
      <c r="J44" s="2">
        <v>0.7823</v>
      </c>
      <c r="K44" s="2">
        <v>0.61409000000000002</v>
      </c>
      <c r="L44" s="2">
        <v>0.42465000000000003</v>
      </c>
      <c r="M44" s="2">
        <v>0.24825</v>
      </c>
      <c r="N44" s="2">
        <v>0.121</v>
      </c>
      <c r="O44" s="2">
        <v>4.947E-2</v>
      </c>
      <c r="P44" s="2">
        <v>1.618E-2</v>
      </c>
      <c r="Q44" s="2">
        <v>4.4000000000000003E-3</v>
      </c>
      <c r="R44" s="2">
        <v>9.3999999999999997E-4</v>
      </c>
      <c r="S44" s="2">
        <v>1.7000000000000001E-4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</row>
    <row r="45" spans="1:68" hidden="1" x14ac:dyDescent="0.25">
      <c r="A45">
        <v>22400622</v>
      </c>
      <c r="B45" t="s">
        <v>72</v>
      </c>
      <c r="C45" t="s">
        <v>71</v>
      </c>
      <c r="D45" s="1">
        <v>45680.791666666664</v>
      </c>
      <c r="E45" t="str">
        <f>HYPERLINK("https://www.nba.com/stats/player/1630532/boxscores-traditional", "Franz Wagner")</f>
        <v>Franz Wagner</v>
      </c>
      <c r="F45" t="s">
        <v>76</v>
      </c>
      <c r="G45">
        <v>6.4</v>
      </c>
      <c r="H45">
        <v>2.1539999999999999</v>
      </c>
      <c r="I45" s="2">
        <v>0.99395999999999995</v>
      </c>
      <c r="J45" s="2">
        <v>0.97931999999999997</v>
      </c>
      <c r="K45" s="2">
        <v>0.94294999999999995</v>
      </c>
      <c r="L45" s="2">
        <v>0.86650000000000005</v>
      </c>
      <c r="M45" s="2">
        <v>0.74214999999999998</v>
      </c>
      <c r="N45" s="2">
        <v>0.57535000000000003</v>
      </c>
      <c r="O45" s="2">
        <v>0.38973999999999998</v>
      </c>
      <c r="P45" s="2">
        <v>0.22964999999999999</v>
      </c>
      <c r="Q45" s="2">
        <v>0.11314</v>
      </c>
      <c r="R45" s="2">
        <v>4.7460000000000002E-2</v>
      </c>
      <c r="S45" s="2">
        <v>1.618E-2</v>
      </c>
      <c r="T45" s="2">
        <v>4.6600000000000001E-3</v>
      </c>
      <c r="U45" s="2">
        <v>1.1100000000000001E-3</v>
      </c>
      <c r="V45" s="2">
        <v>2.1000000000000001E-4</v>
      </c>
      <c r="W45" s="2">
        <v>3.0000000000000001E-5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</row>
    <row r="46" spans="1:68" hidden="1" x14ac:dyDescent="0.25">
      <c r="A46">
        <v>22400622</v>
      </c>
      <c r="B46" t="s">
        <v>72</v>
      </c>
      <c r="C46" t="s">
        <v>71</v>
      </c>
      <c r="D46" s="1">
        <v>45680.791666666664</v>
      </c>
      <c r="E46" t="str">
        <f>HYPERLINK("https://www.nba.com/stats/player/1630532/boxscores-traditional", "Franz Wagner")</f>
        <v>Franz Wagner</v>
      </c>
      <c r="F46" t="s">
        <v>73</v>
      </c>
      <c r="G46">
        <v>5.8</v>
      </c>
      <c r="H46">
        <v>2.2269999999999999</v>
      </c>
      <c r="I46" s="2">
        <v>0.98460999999999999</v>
      </c>
      <c r="J46" s="2">
        <v>0.95637000000000005</v>
      </c>
      <c r="K46" s="2">
        <v>0.89617000000000002</v>
      </c>
      <c r="L46" s="2">
        <v>0.79103000000000001</v>
      </c>
      <c r="M46" s="2">
        <v>0.64058000000000004</v>
      </c>
      <c r="N46" s="2">
        <v>0.46414</v>
      </c>
      <c r="O46" s="2">
        <v>0.29459999999999997</v>
      </c>
      <c r="P46" s="2">
        <v>0.16109000000000001</v>
      </c>
      <c r="Q46" s="2">
        <v>7.4929999999999997E-2</v>
      </c>
      <c r="R46" s="2">
        <v>2.938E-2</v>
      </c>
      <c r="S46" s="2">
        <v>9.9000000000000008E-3</v>
      </c>
      <c r="T46" s="2">
        <v>2.7200000000000002E-3</v>
      </c>
      <c r="U46" s="2">
        <v>6.2E-4</v>
      </c>
      <c r="V46" s="2">
        <v>1.2E-4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</row>
    <row r="47" spans="1:68" hidden="1" x14ac:dyDescent="0.25">
      <c r="A47">
        <v>22400622</v>
      </c>
      <c r="B47" t="s">
        <v>71</v>
      </c>
      <c r="C47" t="s">
        <v>72</v>
      </c>
      <c r="D47" s="1">
        <v>45680.791666666664</v>
      </c>
      <c r="E47" t="str">
        <f>HYPERLINK("https://www.nba.com/stats/player/1630703/boxscores-traditional", "Scoot Henderson")</f>
        <v>Scoot Henderson</v>
      </c>
      <c r="F47" t="s">
        <v>70</v>
      </c>
      <c r="G47">
        <v>3.6</v>
      </c>
      <c r="H47">
        <v>2.2450000000000001</v>
      </c>
      <c r="I47" s="2">
        <v>0.87697999999999998</v>
      </c>
      <c r="J47" s="2">
        <v>0.76114999999999999</v>
      </c>
      <c r="K47" s="2">
        <v>0.60641999999999996</v>
      </c>
      <c r="L47" s="2">
        <v>0.42858000000000002</v>
      </c>
      <c r="M47" s="2">
        <v>0.26762999999999998</v>
      </c>
      <c r="N47" s="2">
        <v>0.14230999999999999</v>
      </c>
      <c r="O47" s="2">
        <v>6.5519999999999995E-2</v>
      </c>
      <c r="P47" s="2">
        <v>2.5000000000000001E-2</v>
      </c>
      <c r="Q47" s="2">
        <v>7.9799999999999992E-3</v>
      </c>
      <c r="R47" s="2">
        <v>2.1900000000000001E-3</v>
      </c>
      <c r="S47" s="2">
        <v>4.8000000000000001E-4</v>
      </c>
      <c r="T47" s="2">
        <v>9.0000000000000006E-5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</row>
    <row r="48" spans="1:68" hidden="1" x14ac:dyDescent="0.25">
      <c r="A48">
        <v>22400622</v>
      </c>
      <c r="B48" t="s">
        <v>72</v>
      </c>
      <c r="C48" t="s">
        <v>71</v>
      </c>
      <c r="D48" s="1">
        <v>45680.791666666664</v>
      </c>
      <c r="E48" t="str">
        <f>HYPERLINK("https://www.nba.com/stats/player/1630175/boxscores-traditional", "Cole Anthony")</f>
        <v>Cole Anthony</v>
      </c>
      <c r="F48" t="s">
        <v>90</v>
      </c>
      <c r="G48">
        <v>9.4</v>
      </c>
      <c r="H48">
        <v>2.3319999999999999</v>
      </c>
      <c r="I48" s="2">
        <v>0.99983999999999995</v>
      </c>
      <c r="J48" s="2">
        <v>0.99924000000000002</v>
      </c>
      <c r="K48" s="2">
        <v>0.99692999999999998</v>
      </c>
      <c r="L48" s="2">
        <v>0.98982999999999999</v>
      </c>
      <c r="M48" s="2">
        <v>0.97062000000000004</v>
      </c>
      <c r="N48" s="2">
        <v>0.92784999999999995</v>
      </c>
      <c r="O48" s="2">
        <v>0.84848999999999997</v>
      </c>
      <c r="P48" s="2">
        <v>0.72575000000000001</v>
      </c>
      <c r="Q48" s="2">
        <v>0.56749000000000005</v>
      </c>
      <c r="R48" s="2">
        <v>0.39743000000000001</v>
      </c>
      <c r="S48" s="2">
        <v>0.24510000000000001</v>
      </c>
      <c r="T48" s="2">
        <v>0.13350000000000001</v>
      </c>
      <c r="U48" s="2">
        <v>6.1780000000000002E-2</v>
      </c>
      <c r="V48" s="2">
        <v>2.4420000000000001E-2</v>
      </c>
      <c r="W48" s="2">
        <v>8.2000000000000007E-3</v>
      </c>
      <c r="X48" s="2">
        <v>2.33E-3</v>
      </c>
      <c r="Y48" s="2">
        <v>5.5999999999999995E-4</v>
      </c>
      <c r="Z48" s="2">
        <v>1.1E-4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</row>
    <row r="49" spans="1:68" hidden="1" x14ac:dyDescent="0.25">
      <c r="A49">
        <v>22400622</v>
      </c>
      <c r="B49" t="s">
        <v>71</v>
      </c>
      <c r="C49" t="s">
        <v>72</v>
      </c>
      <c r="D49" s="1">
        <v>45680.791666666664</v>
      </c>
      <c r="E49" t="str">
        <f>HYPERLINK("https://www.nba.com/stats/player/1630166/boxscores-traditional", "Deni Avdija")</f>
        <v>Deni Avdija</v>
      </c>
      <c r="F49" t="s">
        <v>76</v>
      </c>
      <c r="G49">
        <v>9.6</v>
      </c>
      <c r="H49">
        <v>2.3319999999999999</v>
      </c>
      <c r="I49" s="2">
        <v>0.99988999999999995</v>
      </c>
      <c r="J49" s="2">
        <v>0.99944</v>
      </c>
      <c r="K49" s="2">
        <v>0.99766999999999995</v>
      </c>
      <c r="L49" s="2">
        <v>0.99180000000000001</v>
      </c>
      <c r="M49" s="2">
        <v>0.97558</v>
      </c>
      <c r="N49" s="2">
        <v>0.93822000000000005</v>
      </c>
      <c r="O49" s="2">
        <v>0.86650000000000005</v>
      </c>
      <c r="P49" s="2">
        <v>0.75490000000000002</v>
      </c>
      <c r="Q49" s="2">
        <v>0.60257000000000005</v>
      </c>
      <c r="R49" s="2">
        <v>0.43251000000000001</v>
      </c>
      <c r="S49" s="2">
        <v>0.27424999999999999</v>
      </c>
      <c r="T49" s="2">
        <v>0.15151000000000001</v>
      </c>
      <c r="U49" s="2">
        <v>7.2150000000000006E-2</v>
      </c>
      <c r="V49" s="2">
        <v>2.938E-2</v>
      </c>
      <c r="W49" s="2">
        <v>1.017E-2</v>
      </c>
      <c r="X49" s="2">
        <v>3.0699999999999998E-3</v>
      </c>
      <c r="Y49" s="2">
        <v>7.6000000000000004E-4</v>
      </c>
      <c r="Z49" s="2">
        <v>1.6000000000000001E-4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</row>
    <row r="50" spans="1:68" hidden="1" x14ac:dyDescent="0.25">
      <c r="A50">
        <v>22400622</v>
      </c>
      <c r="B50" t="s">
        <v>71</v>
      </c>
      <c r="C50" t="s">
        <v>72</v>
      </c>
      <c r="D50" s="1">
        <v>45680.791666666664</v>
      </c>
      <c r="E50" t="str">
        <f>HYPERLINK("https://www.nba.com/stats/player/203924/boxscores-traditional", "Jerami Grant")</f>
        <v>Jerami Grant</v>
      </c>
      <c r="F50" t="s">
        <v>76</v>
      </c>
      <c r="G50">
        <v>3.6</v>
      </c>
      <c r="H50">
        <v>2.4169999999999998</v>
      </c>
      <c r="I50" s="2">
        <v>0.85992999999999997</v>
      </c>
      <c r="J50" s="2">
        <v>0.74536999999999998</v>
      </c>
      <c r="K50" s="2">
        <v>0.59870999999999996</v>
      </c>
      <c r="L50" s="2">
        <v>0.43251000000000001</v>
      </c>
      <c r="M50" s="2">
        <v>0.28095999999999999</v>
      </c>
      <c r="N50" s="2">
        <v>0.16109000000000001</v>
      </c>
      <c r="O50" s="2">
        <v>7.9269999999999993E-2</v>
      </c>
      <c r="P50" s="2">
        <v>3.4380000000000001E-2</v>
      </c>
      <c r="Q50" s="2">
        <v>1.2869999999999999E-2</v>
      </c>
      <c r="R50" s="2">
        <v>4.0200000000000001E-3</v>
      </c>
      <c r="S50" s="2">
        <v>1.1100000000000001E-3</v>
      </c>
      <c r="T50" s="2">
        <v>2.5000000000000001E-4</v>
      </c>
      <c r="U50" s="2">
        <v>5.0000000000000002E-5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</row>
    <row r="51" spans="1:68" hidden="1" x14ac:dyDescent="0.25">
      <c r="A51">
        <v>22400622</v>
      </c>
      <c r="B51" t="s">
        <v>72</v>
      </c>
      <c r="C51" t="s">
        <v>71</v>
      </c>
      <c r="D51" s="1">
        <v>45680.791666666664</v>
      </c>
      <c r="E51" t="str">
        <f>HYPERLINK("https://www.nba.com/stats/player/1641783/boxscores-traditional", "Tristan da Silva")</f>
        <v>Tristan da Silva</v>
      </c>
      <c r="F51" t="s">
        <v>76</v>
      </c>
      <c r="G51">
        <v>5.2</v>
      </c>
      <c r="H51">
        <v>2.4820000000000002</v>
      </c>
      <c r="I51" s="2">
        <v>0.95448999999999995</v>
      </c>
      <c r="J51" s="2">
        <v>0.90146999999999999</v>
      </c>
      <c r="K51" s="2">
        <v>0.81327000000000005</v>
      </c>
      <c r="L51" s="2">
        <v>0.68439000000000005</v>
      </c>
      <c r="M51" s="2">
        <v>0.53188000000000002</v>
      </c>
      <c r="N51" s="2">
        <v>0.37447999999999998</v>
      </c>
      <c r="O51" s="2">
        <v>0.23269999999999999</v>
      </c>
      <c r="P51" s="2">
        <v>0.12923999999999999</v>
      </c>
      <c r="Q51" s="2">
        <v>6.3009999999999997E-2</v>
      </c>
      <c r="R51" s="2">
        <v>2.6800000000000001E-2</v>
      </c>
      <c r="S51" s="2">
        <v>9.6399999999999993E-3</v>
      </c>
      <c r="T51" s="2">
        <v>3.0699999999999998E-3</v>
      </c>
      <c r="U51" s="2">
        <v>8.4000000000000003E-4</v>
      </c>
      <c r="V51" s="2">
        <v>1.9000000000000001E-4</v>
      </c>
      <c r="W51" s="2">
        <v>4.0000000000000003E-5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</row>
    <row r="52" spans="1:68" hidden="1" x14ac:dyDescent="0.25">
      <c r="A52">
        <v>22400622</v>
      </c>
      <c r="B52" t="s">
        <v>71</v>
      </c>
      <c r="C52" t="s">
        <v>72</v>
      </c>
      <c r="D52" s="1">
        <v>45680.791666666664</v>
      </c>
      <c r="E52" t="str">
        <f>HYPERLINK("https://www.nba.com/stats/player/1629014/boxscores-traditional", "Anfernee Simons")</f>
        <v>Anfernee Simons</v>
      </c>
      <c r="F52" t="s">
        <v>70</v>
      </c>
      <c r="G52">
        <v>3.6</v>
      </c>
      <c r="H52">
        <v>2.577</v>
      </c>
      <c r="I52" s="2">
        <v>0.84375</v>
      </c>
      <c r="J52" s="2">
        <v>0.73236999999999997</v>
      </c>
      <c r="K52" s="2">
        <v>0.59094999999999998</v>
      </c>
      <c r="L52" s="2">
        <v>0.43643999999999999</v>
      </c>
      <c r="M52" s="2">
        <v>0.29459999999999997</v>
      </c>
      <c r="N52" s="2">
        <v>0.17619000000000001</v>
      </c>
      <c r="O52" s="2">
        <v>9.3420000000000003E-2</v>
      </c>
      <c r="P52" s="2">
        <v>4.3630000000000002E-2</v>
      </c>
      <c r="Q52" s="2">
        <v>1.7860000000000001E-2</v>
      </c>
      <c r="R52" s="2">
        <v>6.5700000000000003E-3</v>
      </c>
      <c r="S52" s="2">
        <v>2.0500000000000002E-3</v>
      </c>
      <c r="T52" s="2">
        <v>5.5999999999999995E-4</v>
      </c>
      <c r="U52" s="2">
        <v>1.2999999999999999E-4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</row>
    <row r="53" spans="1:68" hidden="1" x14ac:dyDescent="0.25">
      <c r="A53">
        <v>22400622</v>
      </c>
      <c r="B53" t="s">
        <v>72</v>
      </c>
      <c r="C53" t="s">
        <v>71</v>
      </c>
      <c r="D53" s="1">
        <v>45680.791666666664</v>
      </c>
      <c r="E53" t="str">
        <f>HYPERLINK("https://www.nba.com/stats/player/1641710/boxscores-traditional", "Anthony Black")</f>
        <v>Anthony Black</v>
      </c>
      <c r="F53" t="s">
        <v>93</v>
      </c>
      <c r="G53">
        <v>14.2</v>
      </c>
      <c r="H53">
        <v>2.6379999999999999</v>
      </c>
      <c r="I53" s="2">
        <v>1</v>
      </c>
      <c r="J53" s="2">
        <v>1</v>
      </c>
      <c r="K53" s="2">
        <v>1</v>
      </c>
      <c r="L53" s="2">
        <v>0.99995000000000001</v>
      </c>
      <c r="M53" s="2">
        <v>0.99975999999999998</v>
      </c>
      <c r="N53" s="2">
        <v>0.99905999999999995</v>
      </c>
      <c r="O53" s="2">
        <v>0.99682999999999999</v>
      </c>
      <c r="P53" s="2">
        <v>0.99060999999999999</v>
      </c>
      <c r="Q53" s="2">
        <v>0.97558</v>
      </c>
      <c r="R53" s="2">
        <v>0.94408000000000003</v>
      </c>
      <c r="S53" s="2">
        <v>0.88685999999999998</v>
      </c>
      <c r="T53" s="2">
        <v>0.79673000000000005</v>
      </c>
      <c r="U53" s="2">
        <v>0.67364000000000002</v>
      </c>
      <c r="V53" s="2">
        <v>0.53188000000000002</v>
      </c>
      <c r="W53" s="2">
        <v>0.38208999999999999</v>
      </c>
      <c r="X53" s="2">
        <v>0.24825</v>
      </c>
      <c r="Y53" s="2">
        <v>0.14457</v>
      </c>
      <c r="Z53" s="2">
        <v>7.4929999999999997E-2</v>
      </c>
      <c r="AA53" s="2">
        <v>3.4380000000000001E-2</v>
      </c>
      <c r="AB53" s="2">
        <v>1.3899999999999999E-2</v>
      </c>
      <c r="AC53" s="2">
        <v>4.9399999999999999E-3</v>
      </c>
      <c r="AD53" s="2">
        <v>1.5399999999999999E-3</v>
      </c>
      <c r="AE53" s="2">
        <v>4.2000000000000002E-4</v>
      </c>
      <c r="AF53" s="2">
        <v>1E-4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</row>
    <row r="54" spans="1:68" hidden="1" x14ac:dyDescent="0.25">
      <c r="A54">
        <v>22400621</v>
      </c>
      <c r="B54" t="s">
        <v>68</v>
      </c>
      <c r="C54" t="s">
        <v>69</v>
      </c>
      <c r="D54" s="1">
        <v>45680.583333333336</v>
      </c>
      <c r="E54" t="str">
        <f>HYPERLINK("https://www.nba.com/stats/player/1630170/boxscores-traditional", "Devin Vassell")</f>
        <v>Devin Vassell</v>
      </c>
      <c r="F54" t="s">
        <v>70</v>
      </c>
      <c r="G54">
        <v>4</v>
      </c>
      <c r="H54">
        <v>0.89400000000000002</v>
      </c>
      <c r="I54">
        <v>0.99961</v>
      </c>
      <c r="J54">
        <v>0.98745000000000005</v>
      </c>
      <c r="K54">
        <v>0.86863999999999997</v>
      </c>
      <c r="L54">
        <v>0.5</v>
      </c>
      <c r="M54">
        <v>0.13136</v>
      </c>
      <c r="N54">
        <v>1.255E-2</v>
      </c>
      <c r="O54">
        <v>3.8999999999999999E-4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hidden="1" x14ac:dyDescent="0.25">
      <c r="A55">
        <v>22400622</v>
      </c>
      <c r="B55" t="s">
        <v>72</v>
      </c>
      <c r="C55" t="s">
        <v>71</v>
      </c>
      <c r="D55" s="1">
        <v>45680.791666666664</v>
      </c>
      <c r="E55" t="str">
        <f>HYPERLINK("https://www.nba.com/stats/player/1630243/boxscores-traditional", "Trevelin Queen")</f>
        <v>Trevelin Queen</v>
      </c>
      <c r="F55" t="s">
        <v>87</v>
      </c>
      <c r="G55">
        <v>10.8</v>
      </c>
      <c r="H55">
        <v>2.7130000000000001</v>
      </c>
      <c r="I55" s="2">
        <v>0.99985000000000002</v>
      </c>
      <c r="J55" s="2">
        <v>0.99939999999999996</v>
      </c>
      <c r="K55" s="2">
        <v>0.99800999999999995</v>
      </c>
      <c r="L55" s="2">
        <v>0.99395999999999995</v>
      </c>
      <c r="M55" s="2">
        <v>0.98382000000000003</v>
      </c>
      <c r="N55" s="2">
        <v>0.96164000000000005</v>
      </c>
      <c r="O55" s="2">
        <v>0.91923999999999995</v>
      </c>
      <c r="P55" s="2">
        <v>0.84848999999999997</v>
      </c>
      <c r="Q55" s="2">
        <v>0.74536999999999998</v>
      </c>
      <c r="R55" s="2">
        <v>0.61409000000000002</v>
      </c>
      <c r="S55" s="2">
        <v>0.47210000000000002</v>
      </c>
      <c r="T55" s="2">
        <v>0.32996999999999999</v>
      </c>
      <c r="U55" s="2">
        <v>0.20896999999999999</v>
      </c>
      <c r="V55" s="2">
        <v>0.11899999999999999</v>
      </c>
      <c r="W55" s="2">
        <v>6.0569999999999999E-2</v>
      </c>
      <c r="X55" s="2">
        <v>2.743E-2</v>
      </c>
      <c r="Y55" s="2">
        <v>1.1010000000000001E-2</v>
      </c>
      <c r="Z55" s="2">
        <v>4.0200000000000001E-3</v>
      </c>
      <c r="AA55" s="2">
        <v>1.2600000000000001E-3</v>
      </c>
      <c r="AB55" s="2">
        <v>3.5E-4</v>
      </c>
      <c r="AC55" s="2">
        <v>8.0000000000000007E-5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</row>
    <row r="56" spans="1:68" hidden="1" x14ac:dyDescent="0.25">
      <c r="A56">
        <v>22400622</v>
      </c>
      <c r="B56" t="s">
        <v>71</v>
      </c>
      <c r="C56" t="s">
        <v>72</v>
      </c>
      <c r="D56" s="1">
        <v>45680.791666666664</v>
      </c>
      <c r="E56" t="str">
        <f>HYPERLINK("https://www.nba.com/stats/player/1631200/boxscores-traditional", "Kris Murray")</f>
        <v>Kris Murray</v>
      </c>
      <c r="F56" t="s">
        <v>92</v>
      </c>
      <c r="G56">
        <v>8.1999999999999993</v>
      </c>
      <c r="H56">
        <v>2.7130000000000001</v>
      </c>
      <c r="I56" s="2">
        <v>0.99597999999999998</v>
      </c>
      <c r="J56" s="2">
        <v>0.98899000000000004</v>
      </c>
      <c r="K56" s="2">
        <v>0.97257000000000005</v>
      </c>
      <c r="L56" s="2">
        <v>0.93942999999999999</v>
      </c>
      <c r="M56" s="2">
        <v>0.88100000000000001</v>
      </c>
      <c r="N56" s="2">
        <v>0.79103000000000001</v>
      </c>
      <c r="O56" s="2">
        <v>0.67003000000000001</v>
      </c>
      <c r="P56" s="2">
        <v>0.52790000000000004</v>
      </c>
      <c r="Q56" s="2">
        <v>0.38590999999999998</v>
      </c>
      <c r="R56" s="2">
        <v>0.25463000000000002</v>
      </c>
      <c r="S56" s="2">
        <v>0.15151000000000001</v>
      </c>
      <c r="T56" s="2">
        <v>8.0759999999999998E-2</v>
      </c>
      <c r="U56" s="2">
        <v>3.8359999999999998E-2</v>
      </c>
      <c r="V56" s="2">
        <v>1.618E-2</v>
      </c>
      <c r="W56" s="2">
        <v>6.0400000000000002E-3</v>
      </c>
      <c r="X56" s="2">
        <v>1.99E-3</v>
      </c>
      <c r="Y56" s="2">
        <v>5.9999999999999995E-4</v>
      </c>
      <c r="Z56" s="2">
        <v>1.4999999999999999E-4</v>
      </c>
      <c r="AA56" s="2">
        <v>3.0000000000000001E-5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</row>
    <row r="57" spans="1:68" hidden="1" x14ac:dyDescent="0.25">
      <c r="A57">
        <v>22400622</v>
      </c>
      <c r="B57" t="s">
        <v>72</v>
      </c>
      <c r="C57" t="s">
        <v>71</v>
      </c>
      <c r="D57" s="1">
        <v>45680.791666666664</v>
      </c>
      <c r="E57" t="str">
        <f>HYPERLINK("https://www.nba.com/stats/player/1629048/boxscores-traditional", "Goga Bitadze")</f>
        <v>Goga Bitadze</v>
      </c>
      <c r="F57" t="s">
        <v>76</v>
      </c>
      <c r="G57">
        <v>9</v>
      </c>
      <c r="H57">
        <v>2.7570000000000001</v>
      </c>
      <c r="I57" s="2">
        <v>0.99812999999999996</v>
      </c>
      <c r="J57" s="2">
        <v>0.99446000000000001</v>
      </c>
      <c r="K57" s="2">
        <v>0.98536999999999997</v>
      </c>
      <c r="L57" s="2">
        <v>0.96484999999999999</v>
      </c>
      <c r="M57" s="2">
        <v>0.92647000000000002</v>
      </c>
      <c r="N57" s="2">
        <v>0.86214000000000002</v>
      </c>
      <c r="O57" s="2">
        <v>0.76729999999999998</v>
      </c>
      <c r="P57" s="2">
        <v>0.64058000000000004</v>
      </c>
      <c r="Q57" s="2">
        <v>0.5</v>
      </c>
      <c r="R57" s="2">
        <v>0.35942000000000002</v>
      </c>
      <c r="S57" s="2">
        <v>0.23269999999999999</v>
      </c>
      <c r="T57" s="2">
        <v>0.13786000000000001</v>
      </c>
      <c r="U57" s="2">
        <v>7.3529999999999998E-2</v>
      </c>
      <c r="V57" s="2">
        <v>3.5150000000000001E-2</v>
      </c>
      <c r="W57" s="2">
        <v>1.4630000000000001E-2</v>
      </c>
      <c r="X57" s="2">
        <v>5.5399999999999998E-3</v>
      </c>
      <c r="Y57" s="2">
        <v>1.8699999999999999E-3</v>
      </c>
      <c r="Z57" s="2">
        <v>5.5999999999999995E-4</v>
      </c>
      <c r="AA57" s="2">
        <v>1.3999999999999999E-4</v>
      </c>
      <c r="AB57" s="2">
        <v>3.0000000000000001E-5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</row>
    <row r="58" spans="1:68" hidden="1" x14ac:dyDescent="0.25">
      <c r="A58">
        <v>22400622</v>
      </c>
      <c r="B58" t="s">
        <v>72</v>
      </c>
      <c r="C58" t="s">
        <v>71</v>
      </c>
      <c r="D58" s="1">
        <v>45680.791666666664</v>
      </c>
      <c r="E58" t="str">
        <f>HYPERLINK("https://www.nba.com/stats/player/1641710/boxscores-traditional", "Anthony Black")</f>
        <v>Anthony Black</v>
      </c>
      <c r="F58" t="s">
        <v>90</v>
      </c>
      <c r="G58">
        <v>8</v>
      </c>
      <c r="H58">
        <v>2.7570000000000001</v>
      </c>
      <c r="I58" s="2">
        <v>0.99446000000000001</v>
      </c>
      <c r="J58" s="2">
        <v>0.98536999999999997</v>
      </c>
      <c r="K58" s="2">
        <v>0.96484999999999999</v>
      </c>
      <c r="L58" s="2">
        <v>0.92647000000000002</v>
      </c>
      <c r="M58" s="2">
        <v>0.86214000000000002</v>
      </c>
      <c r="N58" s="2">
        <v>0.76729999999999998</v>
      </c>
      <c r="O58" s="2">
        <v>0.64058000000000004</v>
      </c>
      <c r="P58" s="2">
        <v>0.5</v>
      </c>
      <c r="Q58" s="2">
        <v>0.35942000000000002</v>
      </c>
      <c r="R58" s="2">
        <v>0.23269999999999999</v>
      </c>
      <c r="S58" s="2">
        <v>0.13786000000000001</v>
      </c>
      <c r="T58" s="2">
        <v>7.3529999999999998E-2</v>
      </c>
      <c r="U58" s="2">
        <v>3.5150000000000001E-2</v>
      </c>
      <c r="V58" s="2">
        <v>1.4630000000000001E-2</v>
      </c>
      <c r="W58" s="2">
        <v>5.5399999999999998E-3</v>
      </c>
      <c r="X58" s="2">
        <v>1.8699999999999999E-3</v>
      </c>
      <c r="Y58" s="2">
        <v>5.5999999999999995E-4</v>
      </c>
      <c r="Z58" s="2">
        <v>1.3999999999999999E-4</v>
      </c>
      <c r="AA58" s="2">
        <v>3.0000000000000001E-5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</row>
    <row r="59" spans="1:68" hidden="1" x14ac:dyDescent="0.25">
      <c r="A59">
        <v>22400622</v>
      </c>
      <c r="B59" t="s">
        <v>72</v>
      </c>
      <c r="C59" t="s">
        <v>71</v>
      </c>
      <c r="D59" s="1">
        <v>45680.791666666664</v>
      </c>
      <c r="E59" t="str">
        <f>HYPERLINK("https://www.nba.com/stats/player/1631094/boxscores-traditional", "Paolo Banchero")</f>
        <v>Paolo Banchero</v>
      </c>
      <c r="F59" t="s">
        <v>76</v>
      </c>
      <c r="G59">
        <v>7.2</v>
      </c>
      <c r="H59">
        <v>2.786</v>
      </c>
      <c r="I59" s="2">
        <v>0.98712999999999995</v>
      </c>
      <c r="J59" s="2">
        <v>0.96926000000000001</v>
      </c>
      <c r="K59" s="2">
        <v>0.93447999999999998</v>
      </c>
      <c r="L59" s="2">
        <v>0.87492999999999999</v>
      </c>
      <c r="M59" s="2">
        <v>0.78524000000000005</v>
      </c>
      <c r="N59" s="2">
        <v>0.66639999999999999</v>
      </c>
      <c r="O59" s="2">
        <v>0.52790000000000004</v>
      </c>
      <c r="P59" s="2">
        <v>0.38590999999999998</v>
      </c>
      <c r="Q59" s="2">
        <v>0.25785000000000002</v>
      </c>
      <c r="R59" s="2">
        <v>0.15625</v>
      </c>
      <c r="S59" s="2">
        <v>8.6910000000000001E-2</v>
      </c>
      <c r="T59" s="2">
        <v>4.2720000000000001E-2</v>
      </c>
      <c r="U59" s="2">
        <v>1.8759999999999999E-2</v>
      </c>
      <c r="V59" s="2">
        <v>7.3400000000000002E-3</v>
      </c>
      <c r="W59" s="2">
        <v>2.5600000000000002E-3</v>
      </c>
      <c r="X59" s="2">
        <v>7.9000000000000001E-4</v>
      </c>
      <c r="Y59" s="2">
        <v>2.2000000000000001E-4</v>
      </c>
      <c r="Z59" s="2">
        <v>5.0000000000000002E-5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</row>
    <row r="60" spans="1:68" hidden="1" x14ac:dyDescent="0.25">
      <c r="A60">
        <v>22400622</v>
      </c>
      <c r="B60" t="s">
        <v>71</v>
      </c>
      <c r="C60" t="s">
        <v>72</v>
      </c>
      <c r="D60" s="1">
        <v>45680.791666666664</v>
      </c>
      <c r="E60" t="str">
        <f>HYPERLINK("https://www.nba.com/stats/player/1641739/boxscores-traditional", "Toumani Camara")</f>
        <v>Toumani Camara</v>
      </c>
      <c r="F60" t="s">
        <v>76</v>
      </c>
      <c r="G60">
        <v>5.4</v>
      </c>
      <c r="H60">
        <v>2.871</v>
      </c>
      <c r="I60" s="2">
        <v>0.93698999999999999</v>
      </c>
      <c r="J60" s="2">
        <v>0.88100000000000001</v>
      </c>
      <c r="K60" s="2">
        <v>0.79954999999999998</v>
      </c>
      <c r="L60" s="2">
        <v>0.68793000000000004</v>
      </c>
      <c r="M60" s="2">
        <v>0.55567</v>
      </c>
      <c r="N60" s="2">
        <v>0.41682999999999998</v>
      </c>
      <c r="O60" s="2">
        <v>0.28774</v>
      </c>
      <c r="P60" s="2">
        <v>0.18140999999999999</v>
      </c>
      <c r="Q60" s="2">
        <v>0.10564999999999999</v>
      </c>
      <c r="R60" s="2">
        <v>5.4800000000000001E-2</v>
      </c>
      <c r="S60" s="2">
        <v>2.5590000000000002E-2</v>
      </c>
      <c r="T60" s="2">
        <v>1.072E-2</v>
      </c>
      <c r="U60" s="2">
        <v>4.0200000000000001E-3</v>
      </c>
      <c r="V60" s="2">
        <v>1.3500000000000001E-3</v>
      </c>
      <c r="W60" s="2">
        <v>4.2000000000000002E-4</v>
      </c>
      <c r="X60" s="2">
        <v>1.1E-4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</row>
    <row r="61" spans="1:68" hidden="1" x14ac:dyDescent="0.25">
      <c r="A61">
        <v>22400622</v>
      </c>
      <c r="B61" t="s">
        <v>72</v>
      </c>
      <c r="C61" t="s">
        <v>71</v>
      </c>
      <c r="D61" s="1">
        <v>45680.791666666664</v>
      </c>
      <c r="E61" t="str">
        <f>HYPERLINK("https://www.nba.com/stats/player/1641710/boxscores-traditional", "Anthony Black")</f>
        <v>Anthony Black</v>
      </c>
      <c r="F61" t="s">
        <v>76</v>
      </c>
      <c r="G61">
        <v>4</v>
      </c>
      <c r="H61">
        <v>2.8980000000000001</v>
      </c>
      <c r="I61" s="2">
        <v>0.85082999999999998</v>
      </c>
      <c r="J61" s="2">
        <v>0.75490000000000002</v>
      </c>
      <c r="K61" s="2">
        <v>0.63683000000000001</v>
      </c>
      <c r="L61" s="2">
        <v>0.5</v>
      </c>
      <c r="M61" s="2">
        <v>0.36316999999999999</v>
      </c>
      <c r="N61" s="2">
        <v>0.24510000000000001</v>
      </c>
      <c r="O61" s="2">
        <v>0.14917</v>
      </c>
      <c r="P61" s="2">
        <v>8.3790000000000003E-2</v>
      </c>
      <c r="Q61" s="2">
        <v>4.1820000000000003E-2</v>
      </c>
      <c r="R61" s="2">
        <v>1.9230000000000001E-2</v>
      </c>
      <c r="S61" s="2">
        <v>7.7600000000000004E-3</v>
      </c>
      <c r="T61" s="2">
        <v>2.8900000000000002E-3</v>
      </c>
      <c r="U61" s="2">
        <v>9.3999999999999997E-4</v>
      </c>
      <c r="V61" s="2">
        <v>2.7999999999999998E-4</v>
      </c>
      <c r="W61" s="2">
        <v>6.9999999999999994E-5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</row>
    <row r="62" spans="1:68" hidden="1" x14ac:dyDescent="0.25">
      <c r="A62">
        <v>22400622</v>
      </c>
      <c r="B62" t="s">
        <v>72</v>
      </c>
      <c r="C62" t="s">
        <v>71</v>
      </c>
      <c r="D62" s="1">
        <v>45680.791666666664</v>
      </c>
      <c r="E62" t="str">
        <f>HYPERLINK("https://www.nba.com/stats/player/1628976/boxscores-traditional", "Wendell Carter Jr.")</f>
        <v>Wendell Carter Jr.</v>
      </c>
      <c r="F62" t="s">
        <v>76</v>
      </c>
      <c r="G62">
        <v>9.1999999999999993</v>
      </c>
      <c r="H62">
        <v>2.9260000000000002</v>
      </c>
      <c r="I62" s="2">
        <v>0.99743999999999999</v>
      </c>
      <c r="J62" s="2">
        <v>0.99304999999999999</v>
      </c>
      <c r="K62" s="2">
        <v>0.98299999999999998</v>
      </c>
      <c r="L62" s="2">
        <v>0.96245999999999998</v>
      </c>
      <c r="M62" s="2">
        <v>0.92506999999999995</v>
      </c>
      <c r="N62" s="2">
        <v>0.86214000000000002</v>
      </c>
      <c r="O62" s="2">
        <v>0.77337</v>
      </c>
      <c r="P62" s="2">
        <v>0.65910000000000002</v>
      </c>
      <c r="Q62" s="2">
        <v>0.52790000000000004</v>
      </c>
      <c r="R62" s="2">
        <v>0.39357999999999999</v>
      </c>
      <c r="S62" s="2">
        <v>0.26762999999999998</v>
      </c>
      <c r="T62" s="2">
        <v>0.16853000000000001</v>
      </c>
      <c r="U62" s="2">
        <v>9.6799999999999997E-2</v>
      </c>
      <c r="V62" s="2">
        <v>5.0500000000000003E-2</v>
      </c>
      <c r="W62" s="2">
        <v>2.385E-2</v>
      </c>
      <c r="X62" s="2">
        <v>1.017E-2</v>
      </c>
      <c r="Y62" s="2">
        <v>3.79E-3</v>
      </c>
      <c r="Z62" s="2">
        <v>1.31E-3</v>
      </c>
      <c r="AA62" s="2">
        <v>4.0000000000000002E-4</v>
      </c>
      <c r="AB62" s="2">
        <v>1.1E-4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</row>
    <row r="63" spans="1:68" hidden="1" x14ac:dyDescent="0.25">
      <c r="A63">
        <v>22400622</v>
      </c>
      <c r="B63" t="s">
        <v>72</v>
      </c>
      <c r="C63" t="s">
        <v>71</v>
      </c>
      <c r="D63" s="1">
        <v>45680.791666666664</v>
      </c>
      <c r="E63" t="str">
        <f>HYPERLINK("https://www.nba.com/stats/player/1631094/boxscores-traditional", "Paolo Banchero")</f>
        <v>Paolo Banchero</v>
      </c>
      <c r="F63" t="s">
        <v>90</v>
      </c>
      <c r="G63">
        <v>11</v>
      </c>
      <c r="H63">
        <v>2.9660000000000002</v>
      </c>
      <c r="I63" s="2">
        <v>0.99961999999999995</v>
      </c>
      <c r="J63" s="2">
        <v>0.99878</v>
      </c>
      <c r="K63" s="2">
        <v>0.99653000000000003</v>
      </c>
      <c r="L63" s="2">
        <v>0.99085999999999996</v>
      </c>
      <c r="M63" s="2">
        <v>0.97831000000000001</v>
      </c>
      <c r="N63" s="2">
        <v>0.95448999999999995</v>
      </c>
      <c r="O63" s="2">
        <v>0.91149000000000002</v>
      </c>
      <c r="P63" s="2">
        <v>0.84375</v>
      </c>
      <c r="Q63" s="2">
        <v>0.74856999999999996</v>
      </c>
      <c r="R63" s="2">
        <v>0.63307000000000002</v>
      </c>
      <c r="S63" s="2">
        <v>0.5</v>
      </c>
      <c r="T63" s="2">
        <v>0.36692999999999998</v>
      </c>
      <c r="U63" s="2">
        <v>0.25142999999999999</v>
      </c>
      <c r="V63" s="2">
        <v>0.15625</v>
      </c>
      <c r="W63" s="2">
        <v>8.8510000000000005E-2</v>
      </c>
      <c r="X63" s="2">
        <v>4.5510000000000002E-2</v>
      </c>
      <c r="Y63" s="2">
        <v>2.1690000000000001E-2</v>
      </c>
      <c r="Z63" s="2">
        <v>9.1400000000000006E-3</v>
      </c>
      <c r="AA63" s="2">
        <v>3.47E-3</v>
      </c>
      <c r="AB63" s="2">
        <v>1.2199999999999999E-3</v>
      </c>
      <c r="AC63" s="2">
        <v>3.8000000000000002E-4</v>
      </c>
      <c r="AD63" s="2">
        <v>1E-4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</row>
    <row r="64" spans="1:68" hidden="1" x14ac:dyDescent="0.25">
      <c r="A64">
        <v>22400622</v>
      </c>
      <c r="B64" t="s">
        <v>72</v>
      </c>
      <c r="C64" t="s">
        <v>71</v>
      </c>
      <c r="D64" s="1">
        <v>45680.791666666664</v>
      </c>
      <c r="E64" t="str">
        <f>HYPERLINK("https://www.nba.com/stats/player/1628371/boxscores-traditional", "Jonathan Isaac")</f>
        <v>Jonathan Isaac</v>
      </c>
      <c r="F64" t="s">
        <v>76</v>
      </c>
      <c r="G64">
        <v>5.4</v>
      </c>
      <c r="H64">
        <v>3.0070000000000001</v>
      </c>
      <c r="I64" s="2">
        <v>0.92784999999999995</v>
      </c>
      <c r="J64" s="2">
        <v>0.87075999999999998</v>
      </c>
      <c r="K64" s="2">
        <v>0.78813999999999995</v>
      </c>
      <c r="L64" s="2">
        <v>0.68081999999999998</v>
      </c>
      <c r="M64" s="2">
        <v>0.55171999999999999</v>
      </c>
      <c r="N64" s="2">
        <v>0.42074</v>
      </c>
      <c r="O64" s="2">
        <v>0.29805999999999999</v>
      </c>
      <c r="P64" s="2">
        <v>0.19489000000000001</v>
      </c>
      <c r="Q64" s="2">
        <v>0.11507000000000001</v>
      </c>
      <c r="R64" s="2">
        <v>6.3009999999999997E-2</v>
      </c>
      <c r="S64" s="2">
        <v>3.1440000000000003E-2</v>
      </c>
      <c r="T64" s="2">
        <v>1.426E-2</v>
      </c>
      <c r="U64" s="2">
        <v>5.7000000000000002E-3</v>
      </c>
      <c r="V64" s="2">
        <v>2.1199999999999999E-3</v>
      </c>
      <c r="W64" s="2">
        <v>7.1000000000000002E-4</v>
      </c>
      <c r="X64" s="2">
        <v>2.1000000000000001E-4</v>
      </c>
      <c r="Y64" s="2">
        <v>6.0000000000000002E-5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</row>
    <row r="65" spans="1:68" hidden="1" x14ac:dyDescent="0.25">
      <c r="A65">
        <v>22400621</v>
      </c>
      <c r="B65" t="s">
        <v>69</v>
      </c>
      <c r="C65" t="s">
        <v>68</v>
      </c>
      <c r="D65" s="1">
        <v>45680.583333333336</v>
      </c>
      <c r="E65" t="str">
        <f>HYPERLINK("https://www.nba.com/stats/player/1630174/boxscores-traditional", "Aaron Nesmith")</f>
        <v>Aaron Nesmith</v>
      </c>
      <c r="F65" t="s">
        <v>70</v>
      </c>
      <c r="G65">
        <v>1.2</v>
      </c>
      <c r="H65">
        <v>0.98</v>
      </c>
      <c r="I65">
        <v>0.57926</v>
      </c>
      <c r="J65">
        <v>0.20610999999999999</v>
      </c>
      <c r="K65">
        <v>3.288E-2</v>
      </c>
      <c r="L65">
        <v>2.1199999999999999E-3</v>
      </c>
      <c r="M65">
        <v>5.0000000000000002E-5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hidden="1" x14ac:dyDescent="0.25">
      <c r="A66">
        <v>22400622</v>
      </c>
      <c r="B66" t="s">
        <v>72</v>
      </c>
      <c r="C66" t="s">
        <v>71</v>
      </c>
      <c r="D66" s="1">
        <v>45680.791666666664</v>
      </c>
      <c r="E66" t="str">
        <f>HYPERLINK("https://www.nba.com/stats/player/1630175/boxscores-traditional", "Cole Anthony")</f>
        <v>Cole Anthony</v>
      </c>
      <c r="F66" t="s">
        <v>73</v>
      </c>
      <c r="G66">
        <v>4</v>
      </c>
      <c r="H66">
        <v>3.0329999999999999</v>
      </c>
      <c r="I66" s="2">
        <v>0.83891000000000004</v>
      </c>
      <c r="J66" s="2">
        <v>0.74536999999999998</v>
      </c>
      <c r="K66" s="2">
        <v>0.62929999999999997</v>
      </c>
      <c r="L66" s="2">
        <v>0.5</v>
      </c>
      <c r="M66" s="2">
        <v>0.37069999999999997</v>
      </c>
      <c r="N66" s="2">
        <v>0.25463000000000002</v>
      </c>
      <c r="O66" s="2">
        <v>0.16109000000000001</v>
      </c>
      <c r="P66" s="2">
        <v>9.3420000000000003E-2</v>
      </c>
      <c r="Q66" s="2">
        <v>4.947E-2</v>
      </c>
      <c r="R66" s="2">
        <v>2.385E-2</v>
      </c>
      <c r="S66" s="2">
        <v>1.044E-2</v>
      </c>
      <c r="T66" s="2">
        <v>4.15E-3</v>
      </c>
      <c r="U66" s="2">
        <v>1.49E-3</v>
      </c>
      <c r="V66" s="2">
        <v>4.8000000000000001E-4</v>
      </c>
      <c r="W66" s="2">
        <v>1.3999999999999999E-4</v>
      </c>
      <c r="X66" s="2">
        <v>4.0000000000000003E-5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</row>
    <row r="67" spans="1:68" hidden="1" x14ac:dyDescent="0.25">
      <c r="A67">
        <v>22400622</v>
      </c>
      <c r="B67" t="s">
        <v>72</v>
      </c>
      <c r="C67" t="s">
        <v>71</v>
      </c>
      <c r="D67" s="1">
        <v>45680.791666666664</v>
      </c>
      <c r="E67" t="str">
        <f>HYPERLINK("https://www.nba.com/stats/player/1630532/boxscores-traditional", "Franz Wagner")</f>
        <v>Franz Wagner</v>
      </c>
      <c r="F67" t="s">
        <v>91</v>
      </c>
      <c r="G67">
        <v>41</v>
      </c>
      <c r="H67">
        <v>3.0329999999999999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0.99995999999999996</v>
      </c>
      <c r="AL67" s="2">
        <v>0.99985999999999997</v>
      </c>
      <c r="AM67" s="2">
        <v>0.99951999999999996</v>
      </c>
      <c r="AN67" s="2">
        <v>0.99851000000000001</v>
      </c>
      <c r="AO67" s="2">
        <v>0.99585000000000001</v>
      </c>
      <c r="AP67" s="2">
        <v>0.98956</v>
      </c>
      <c r="AQ67" s="2">
        <v>0.97614999999999996</v>
      </c>
      <c r="AR67" s="2">
        <v>0.95052999999999999</v>
      </c>
      <c r="AS67" s="2">
        <v>0.90658000000000005</v>
      </c>
      <c r="AT67" s="2">
        <v>0.83891000000000004</v>
      </c>
      <c r="AU67" s="2">
        <v>0.74536999999999998</v>
      </c>
      <c r="AV67" s="2">
        <v>0.62929999999999997</v>
      </c>
      <c r="AW67" s="2">
        <v>0.5</v>
      </c>
      <c r="AX67" s="2">
        <v>0.37069999999999997</v>
      </c>
      <c r="AY67" s="2">
        <v>0.25463000000000002</v>
      </c>
      <c r="AZ67" s="2">
        <v>0.16109000000000001</v>
      </c>
      <c r="BA67" s="2">
        <v>9.3420000000000003E-2</v>
      </c>
      <c r="BB67" s="2">
        <v>4.947E-2</v>
      </c>
      <c r="BC67" s="2">
        <v>2.385E-2</v>
      </c>
      <c r="BD67" s="2">
        <v>1.044E-2</v>
      </c>
      <c r="BE67" s="2">
        <v>4.15E-3</v>
      </c>
      <c r="BF67" s="2">
        <v>1.49E-3</v>
      </c>
      <c r="BG67" s="2">
        <v>4.8000000000000001E-4</v>
      </c>
      <c r="BH67" s="2">
        <v>1.3999999999999999E-4</v>
      </c>
      <c r="BI67" s="2">
        <v>4.0000000000000003E-5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</row>
    <row r="68" spans="1:68" hidden="1" x14ac:dyDescent="0.25">
      <c r="A68">
        <v>22400622</v>
      </c>
      <c r="B68" t="s">
        <v>72</v>
      </c>
      <c r="C68" t="s">
        <v>71</v>
      </c>
      <c r="D68" s="1">
        <v>45680.791666666664</v>
      </c>
      <c r="E68" t="str">
        <f>HYPERLINK("https://www.nba.com/stats/player/1629021/boxscores-traditional", "Moritz Wagner")</f>
        <v>Moritz Wagner</v>
      </c>
      <c r="F68" t="s">
        <v>76</v>
      </c>
      <c r="G68">
        <v>4.8</v>
      </c>
      <c r="H68">
        <v>3.0590000000000002</v>
      </c>
      <c r="I68" s="2">
        <v>0.89251000000000003</v>
      </c>
      <c r="J68" s="2">
        <v>0.82121</v>
      </c>
      <c r="K68" s="2">
        <v>0.72240000000000004</v>
      </c>
      <c r="L68" s="2">
        <v>0.60257000000000005</v>
      </c>
      <c r="M68" s="2">
        <v>0.47210000000000002</v>
      </c>
      <c r="N68" s="2">
        <v>0.34827000000000002</v>
      </c>
      <c r="O68" s="2">
        <v>0.23576</v>
      </c>
      <c r="P68" s="2">
        <v>0.14685999999999999</v>
      </c>
      <c r="Q68" s="2">
        <v>8.5339999999999999E-2</v>
      </c>
      <c r="R68" s="2">
        <v>4.4569999999999999E-2</v>
      </c>
      <c r="S68" s="2">
        <v>2.1180000000000001E-2</v>
      </c>
      <c r="T68" s="2">
        <v>9.3900000000000008E-3</v>
      </c>
      <c r="U68" s="2">
        <v>3.6800000000000001E-3</v>
      </c>
      <c r="V68" s="2">
        <v>1.31E-3</v>
      </c>
      <c r="W68" s="2">
        <v>4.2999999999999999E-4</v>
      </c>
      <c r="X68" s="2">
        <v>1.2999999999999999E-4</v>
      </c>
      <c r="Y68" s="2">
        <v>3.0000000000000001E-5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</row>
    <row r="69" spans="1:68" hidden="1" x14ac:dyDescent="0.25">
      <c r="A69">
        <v>22400622</v>
      </c>
      <c r="B69" t="s">
        <v>72</v>
      </c>
      <c r="C69" t="s">
        <v>71</v>
      </c>
      <c r="D69" s="1">
        <v>45680.791666666664</v>
      </c>
      <c r="E69" t="str">
        <f>HYPERLINK("https://www.nba.com/stats/player/1630243/boxscores-traditional", "Trevelin Queen")</f>
        <v>Trevelin Queen</v>
      </c>
      <c r="F69" t="s">
        <v>91</v>
      </c>
      <c r="G69">
        <v>12.8</v>
      </c>
      <c r="H69">
        <v>3.0590000000000002</v>
      </c>
      <c r="I69" s="2">
        <v>0.99994000000000005</v>
      </c>
      <c r="J69" s="2">
        <v>0.99978999999999996</v>
      </c>
      <c r="K69" s="2">
        <v>0.99931000000000003</v>
      </c>
      <c r="L69" s="2">
        <v>0.99800999999999995</v>
      </c>
      <c r="M69" s="2">
        <v>0.99460999999999999</v>
      </c>
      <c r="N69" s="2">
        <v>0.98678999999999994</v>
      </c>
      <c r="O69" s="2">
        <v>0.97128000000000003</v>
      </c>
      <c r="P69" s="2">
        <v>0.94179000000000002</v>
      </c>
      <c r="Q69" s="2">
        <v>0.89251000000000003</v>
      </c>
      <c r="R69" s="2">
        <v>0.82121</v>
      </c>
      <c r="S69" s="2">
        <v>0.72240000000000004</v>
      </c>
      <c r="T69" s="2">
        <v>0.60257000000000005</v>
      </c>
      <c r="U69" s="2">
        <v>0.47210000000000002</v>
      </c>
      <c r="V69" s="2">
        <v>0.34827000000000002</v>
      </c>
      <c r="W69" s="2">
        <v>0.23576</v>
      </c>
      <c r="X69" s="2">
        <v>0.14685999999999999</v>
      </c>
      <c r="Y69" s="2">
        <v>8.5339999999999999E-2</v>
      </c>
      <c r="Z69" s="2">
        <v>4.4569999999999999E-2</v>
      </c>
      <c r="AA69" s="2">
        <v>2.1180000000000001E-2</v>
      </c>
      <c r="AB69" s="2">
        <v>9.3900000000000008E-3</v>
      </c>
      <c r="AC69" s="2">
        <v>3.6800000000000001E-3</v>
      </c>
      <c r="AD69" s="2">
        <v>1.31E-3</v>
      </c>
      <c r="AE69" s="2">
        <v>4.2999999999999999E-4</v>
      </c>
      <c r="AF69" s="2">
        <v>1.2999999999999999E-4</v>
      </c>
      <c r="AG69" s="2">
        <v>3.0000000000000001E-5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</row>
    <row r="70" spans="1:68" hidden="1" x14ac:dyDescent="0.25">
      <c r="A70">
        <v>22400622</v>
      </c>
      <c r="B70" t="s">
        <v>72</v>
      </c>
      <c r="C70" t="s">
        <v>71</v>
      </c>
      <c r="D70" s="1">
        <v>45680.791666666664</v>
      </c>
      <c r="E70" t="str">
        <f>HYPERLINK("https://www.nba.com/stats/player/1641710/boxscores-traditional", "Anthony Black")</f>
        <v>Anthony Black</v>
      </c>
      <c r="F70" t="s">
        <v>92</v>
      </c>
      <c r="G70">
        <v>18.2</v>
      </c>
      <c r="H70">
        <v>3.0590000000000002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0.99997000000000003</v>
      </c>
      <c r="O70" s="2">
        <v>0.99987000000000004</v>
      </c>
      <c r="P70" s="2">
        <v>0.99956999999999996</v>
      </c>
      <c r="Q70" s="2">
        <v>0.99868999999999997</v>
      </c>
      <c r="R70" s="2">
        <v>0.99631999999999998</v>
      </c>
      <c r="S70" s="2">
        <v>0.99060999999999999</v>
      </c>
      <c r="T70" s="2">
        <v>0.97882000000000002</v>
      </c>
      <c r="U70" s="2">
        <v>0.95543</v>
      </c>
      <c r="V70" s="2">
        <v>0.91466000000000003</v>
      </c>
      <c r="W70" s="2">
        <v>0.85314000000000001</v>
      </c>
      <c r="X70" s="2">
        <v>0.76424000000000003</v>
      </c>
      <c r="Y70" s="2">
        <v>0.65173000000000003</v>
      </c>
      <c r="Z70" s="2">
        <v>0.52790000000000004</v>
      </c>
      <c r="AA70" s="2">
        <v>0.39743000000000001</v>
      </c>
      <c r="AB70" s="2">
        <v>0.27760000000000001</v>
      </c>
      <c r="AC70" s="2">
        <v>0.17879</v>
      </c>
      <c r="AD70" s="2">
        <v>0.10749</v>
      </c>
      <c r="AE70" s="2">
        <v>5.8209999999999998E-2</v>
      </c>
      <c r="AF70" s="2">
        <v>2.8719999999999999E-2</v>
      </c>
      <c r="AG70" s="2">
        <v>1.321E-2</v>
      </c>
      <c r="AH70" s="2">
        <v>5.3899999999999998E-3</v>
      </c>
      <c r="AI70" s="2">
        <v>1.99E-3</v>
      </c>
      <c r="AJ70" s="2">
        <v>6.8999999999999997E-4</v>
      </c>
      <c r="AK70" s="2">
        <v>2.1000000000000001E-4</v>
      </c>
      <c r="AL70" s="2">
        <v>6.0000000000000002E-5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</row>
    <row r="71" spans="1:68" hidden="1" x14ac:dyDescent="0.25">
      <c r="A71">
        <v>22400622</v>
      </c>
      <c r="B71" t="s">
        <v>71</v>
      </c>
      <c r="C71" t="s">
        <v>72</v>
      </c>
      <c r="D71" s="1">
        <v>45680.791666666664</v>
      </c>
      <c r="E71" t="str">
        <f>HYPERLINK("https://www.nba.com/stats/player/1630703/boxscores-traditional", "Scoot Henderson")</f>
        <v>Scoot Henderson</v>
      </c>
      <c r="F71" t="s">
        <v>90</v>
      </c>
      <c r="G71">
        <v>11.8</v>
      </c>
      <c r="H71">
        <v>3.1240000000000001</v>
      </c>
      <c r="I71" s="2">
        <v>0.99973000000000001</v>
      </c>
      <c r="J71" s="2">
        <v>0.99916000000000005</v>
      </c>
      <c r="K71" s="2">
        <v>0.99760000000000004</v>
      </c>
      <c r="L71" s="2">
        <v>0.99378999999999995</v>
      </c>
      <c r="M71" s="2">
        <v>0.98536999999999997</v>
      </c>
      <c r="N71" s="2">
        <v>0.96855999999999998</v>
      </c>
      <c r="O71" s="2">
        <v>0.93822000000000005</v>
      </c>
      <c r="P71" s="2">
        <v>0.88876999999999995</v>
      </c>
      <c r="Q71" s="2">
        <v>0.81594</v>
      </c>
      <c r="R71" s="2">
        <v>0.71904000000000001</v>
      </c>
      <c r="S71" s="2">
        <v>0.60257000000000005</v>
      </c>
      <c r="T71" s="2">
        <v>0.47608</v>
      </c>
      <c r="U71" s="2">
        <v>0.35197000000000001</v>
      </c>
      <c r="V71" s="2">
        <v>0.24196000000000001</v>
      </c>
      <c r="W71" s="2">
        <v>0.15386</v>
      </c>
      <c r="X71" s="2">
        <v>9.0120000000000006E-2</v>
      </c>
      <c r="Y71" s="2">
        <v>4.8460000000000003E-2</v>
      </c>
      <c r="Z71" s="2">
        <v>2.385E-2</v>
      </c>
      <c r="AA71" s="2">
        <v>1.072E-2</v>
      </c>
      <c r="AB71" s="2">
        <v>4.4000000000000003E-3</v>
      </c>
      <c r="AC71" s="2">
        <v>1.64E-3</v>
      </c>
      <c r="AD71" s="2">
        <v>5.4000000000000001E-4</v>
      </c>
      <c r="AE71" s="2">
        <v>1.7000000000000001E-4</v>
      </c>
      <c r="AF71" s="2">
        <v>5.0000000000000002E-5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</row>
    <row r="72" spans="1:68" hidden="1" x14ac:dyDescent="0.25">
      <c r="A72">
        <v>22400622</v>
      </c>
      <c r="B72" t="s">
        <v>71</v>
      </c>
      <c r="C72" t="s">
        <v>72</v>
      </c>
      <c r="D72" s="1">
        <v>45680.791666666664</v>
      </c>
      <c r="E72" t="str">
        <f>HYPERLINK("https://www.nba.com/stats/player/1630166/boxscores-traditional", "Deni Avdija")</f>
        <v>Deni Avdija</v>
      </c>
      <c r="F72" t="s">
        <v>90</v>
      </c>
      <c r="G72">
        <v>13.4</v>
      </c>
      <c r="H72">
        <v>3.137</v>
      </c>
      <c r="I72" s="2">
        <v>0.99995999999999996</v>
      </c>
      <c r="J72" s="2">
        <v>0.99985999999999997</v>
      </c>
      <c r="K72" s="2">
        <v>0.99955000000000005</v>
      </c>
      <c r="L72" s="2">
        <v>0.99865000000000004</v>
      </c>
      <c r="M72" s="2">
        <v>0.99631999999999998</v>
      </c>
      <c r="N72" s="2">
        <v>0.99085999999999996</v>
      </c>
      <c r="O72" s="2">
        <v>0.97931999999999997</v>
      </c>
      <c r="P72" s="2">
        <v>0.95728000000000002</v>
      </c>
      <c r="Q72" s="2">
        <v>0.91923999999999995</v>
      </c>
      <c r="R72" s="2">
        <v>0.85992999999999997</v>
      </c>
      <c r="S72" s="2">
        <v>0.77934999999999999</v>
      </c>
      <c r="T72" s="2">
        <v>0.67364000000000002</v>
      </c>
      <c r="U72" s="2">
        <v>0.55171999999999999</v>
      </c>
      <c r="V72" s="2">
        <v>0.42465000000000003</v>
      </c>
      <c r="W72" s="2">
        <v>0.30503000000000002</v>
      </c>
      <c r="X72" s="2">
        <v>0.20327000000000001</v>
      </c>
      <c r="Y72" s="2">
        <v>0.12506999999999999</v>
      </c>
      <c r="Z72" s="2">
        <v>7.0779999999999996E-2</v>
      </c>
      <c r="AA72" s="2">
        <v>3.6729999999999999E-2</v>
      </c>
      <c r="AB72" s="2">
        <v>1.7860000000000001E-2</v>
      </c>
      <c r="AC72" s="2">
        <v>7.7600000000000004E-3</v>
      </c>
      <c r="AD72" s="2">
        <v>3.0699999999999998E-3</v>
      </c>
      <c r="AE72" s="2">
        <v>1.1100000000000001E-3</v>
      </c>
      <c r="AF72" s="2">
        <v>3.6000000000000002E-4</v>
      </c>
      <c r="AG72" s="2">
        <v>1.1E-4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</row>
    <row r="73" spans="1:68" hidden="1" x14ac:dyDescent="0.25">
      <c r="A73">
        <v>22400622</v>
      </c>
      <c r="B73" t="s">
        <v>71</v>
      </c>
      <c r="C73" t="s">
        <v>72</v>
      </c>
      <c r="D73" s="1">
        <v>45680.791666666664</v>
      </c>
      <c r="E73" t="str">
        <f>HYPERLINK("https://www.nba.com/stats/player/1631200/boxscores-traditional", "Kris Murray")</f>
        <v>Kris Murray</v>
      </c>
      <c r="F73" t="s">
        <v>91</v>
      </c>
      <c r="G73">
        <v>11.2</v>
      </c>
      <c r="H73">
        <v>3.1869999999999998</v>
      </c>
      <c r="I73" s="2">
        <v>0.99931000000000003</v>
      </c>
      <c r="J73" s="2">
        <v>0.99807000000000001</v>
      </c>
      <c r="K73" s="2">
        <v>0.99492000000000003</v>
      </c>
      <c r="L73" s="2">
        <v>0.98809000000000002</v>
      </c>
      <c r="M73" s="2">
        <v>0.97441</v>
      </c>
      <c r="N73" s="2">
        <v>0.94845000000000002</v>
      </c>
      <c r="O73" s="2">
        <v>0.90658000000000005</v>
      </c>
      <c r="P73" s="2">
        <v>0.84133999999999998</v>
      </c>
      <c r="Q73" s="2">
        <v>0.75490000000000002</v>
      </c>
      <c r="R73" s="2">
        <v>0.64802999999999999</v>
      </c>
      <c r="S73" s="2">
        <v>0.52392000000000005</v>
      </c>
      <c r="T73" s="2">
        <v>0.40128999999999998</v>
      </c>
      <c r="U73" s="2">
        <v>0.28774</v>
      </c>
      <c r="V73" s="2">
        <v>0.18942999999999999</v>
      </c>
      <c r="W73" s="2">
        <v>0.11702</v>
      </c>
      <c r="X73" s="2">
        <v>6.5519999999999995E-2</v>
      </c>
      <c r="Y73" s="2">
        <v>3.4380000000000001E-2</v>
      </c>
      <c r="Z73" s="2">
        <v>1.6590000000000001E-2</v>
      </c>
      <c r="AA73" s="2">
        <v>7.1399999999999996E-3</v>
      </c>
      <c r="AB73" s="2">
        <v>2.8900000000000002E-3</v>
      </c>
      <c r="AC73" s="2">
        <v>1.07E-3</v>
      </c>
      <c r="AD73" s="2">
        <v>3.5E-4</v>
      </c>
      <c r="AE73" s="2">
        <v>1.1E-4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</row>
    <row r="74" spans="1:68" hidden="1" x14ac:dyDescent="0.25">
      <c r="A74">
        <v>22400622</v>
      </c>
      <c r="B74" t="s">
        <v>72</v>
      </c>
      <c r="C74" t="s">
        <v>71</v>
      </c>
      <c r="D74" s="1">
        <v>45680.791666666664</v>
      </c>
      <c r="E74" t="str">
        <f>HYPERLINK("https://www.nba.com/stats/player/1630532/boxscores-traditional", "Franz Wagner")</f>
        <v>Franz Wagner</v>
      </c>
      <c r="F74" t="s">
        <v>92</v>
      </c>
      <c r="G74">
        <v>34.6</v>
      </c>
      <c r="H74">
        <v>3.3820000000000001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0.99990000000000001</v>
      </c>
      <c r="AE74" s="2">
        <v>0.99970000000000003</v>
      </c>
      <c r="AF74" s="2">
        <v>0.99912999999999996</v>
      </c>
      <c r="AG74" s="2">
        <v>0.99773999999999996</v>
      </c>
      <c r="AH74" s="2">
        <v>0.99446000000000001</v>
      </c>
      <c r="AI74" s="2">
        <v>0.98777999999999999</v>
      </c>
      <c r="AJ74" s="2">
        <v>0.97441</v>
      </c>
      <c r="AK74" s="2">
        <v>0.95154000000000005</v>
      </c>
      <c r="AL74" s="2">
        <v>0.91308999999999996</v>
      </c>
      <c r="AM74" s="2">
        <v>0.85543000000000002</v>
      </c>
      <c r="AN74" s="2">
        <v>0.77934999999999999</v>
      </c>
      <c r="AO74" s="2">
        <v>0.68081999999999998</v>
      </c>
      <c r="AP74" s="2">
        <v>0.57142000000000004</v>
      </c>
      <c r="AQ74" s="2">
        <v>0.45223999999999998</v>
      </c>
      <c r="AR74" s="2">
        <v>0.34089999999999998</v>
      </c>
      <c r="AS74" s="2">
        <v>0.23885000000000001</v>
      </c>
      <c r="AT74" s="2">
        <v>0.15625</v>
      </c>
      <c r="AU74" s="2">
        <v>9.6799999999999997E-2</v>
      </c>
      <c r="AV74" s="2">
        <v>5.4800000000000001E-2</v>
      </c>
      <c r="AW74" s="2">
        <v>2.938E-2</v>
      </c>
      <c r="AX74" s="2">
        <v>1.426E-2</v>
      </c>
      <c r="AY74" s="2">
        <v>6.5700000000000003E-3</v>
      </c>
      <c r="AZ74" s="2">
        <v>2.7200000000000002E-3</v>
      </c>
      <c r="BA74" s="2">
        <v>1.0399999999999999E-3</v>
      </c>
      <c r="BB74" s="2">
        <v>3.8000000000000002E-4</v>
      </c>
      <c r="BC74" s="2">
        <v>1.2E-4</v>
      </c>
      <c r="BD74" s="2">
        <v>4.0000000000000003E-5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</row>
    <row r="75" spans="1:68" hidden="1" x14ac:dyDescent="0.25">
      <c r="A75">
        <v>22400622</v>
      </c>
      <c r="B75" t="s">
        <v>71</v>
      </c>
      <c r="C75" t="s">
        <v>72</v>
      </c>
      <c r="D75" s="1">
        <v>45680.791666666664</v>
      </c>
      <c r="E75" t="str">
        <f>HYPERLINK("https://www.nba.com/stats/player/1631200/boxscores-traditional", "Kris Murray")</f>
        <v>Kris Murray</v>
      </c>
      <c r="F75" t="s">
        <v>87</v>
      </c>
      <c r="G75">
        <v>9.4</v>
      </c>
      <c r="H75">
        <v>3.3820000000000001</v>
      </c>
      <c r="I75" s="2">
        <v>0.99343000000000004</v>
      </c>
      <c r="J75" s="2">
        <v>0.98573999999999995</v>
      </c>
      <c r="K75" s="2">
        <v>0.97062000000000004</v>
      </c>
      <c r="L75" s="2">
        <v>0.94520000000000004</v>
      </c>
      <c r="M75" s="2">
        <v>0.9032</v>
      </c>
      <c r="N75" s="2">
        <v>0.84375</v>
      </c>
      <c r="O75" s="2">
        <v>0.76114999999999999</v>
      </c>
      <c r="P75" s="2">
        <v>0.65910000000000002</v>
      </c>
      <c r="Q75" s="2">
        <v>0.54776000000000002</v>
      </c>
      <c r="R75" s="2">
        <v>0.42858000000000002</v>
      </c>
      <c r="S75" s="2">
        <v>0.31918000000000002</v>
      </c>
      <c r="T75" s="2">
        <v>0.22065000000000001</v>
      </c>
      <c r="U75" s="2">
        <v>0.14457</v>
      </c>
      <c r="V75" s="2">
        <v>8.6910000000000001E-2</v>
      </c>
      <c r="W75" s="2">
        <v>4.8460000000000003E-2</v>
      </c>
      <c r="X75" s="2">
        <v>2.5590000000000002E-2</v>
      </c>
      <c r="Y75" s="2">
        <v>1.222E-2</v>
      </c>
      <c r="Z75" s="2">
        <v>5.5399999999999998E-3</v>
      </c>
      <c r="AA75" s="2">
        <v>2.2599999999999999E-3</v>
      </c>
      <c r="AB75" s="2">
        <v>8.7000000000000001E-4</v>
      </c>
      <c r="AC75" s="2">
        <v>2.9999999999999997E-4</v>
      </c>
      <c r="AD75" s="2">
        <v>1E-4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</row>
    <row r="76" spans="1:68" hidden="1" x14ac:dyDescent="0.25">
      <c r="A76">
        <v>22400622</v>
      </c>
      <c r="B76" t="s">
        <v>72</v>
      </c>
      <c r="C76" t="s">
        <v>71</v>
      </c>
      <c r="D76" s="1">
        <v>45680.791666666664</v>
      </c>
      <c r="E76" t="str">
        <f>HYPERLINK("https://www.nba.com/stats/player/1630243/boxscores-traditional", "Trevelin Queen")</f>
        <v>Trevelin Queen</v>
      </c>
      <c r="F76" t="s">
        <v>92</v>
      </c>
      <c r="G76">
        <v>9.8000000000000007</v>
      </c>
      <c r="H76">
        <v>3.4870000000000001</v>
      </c>
      <c r="I76" s="2">
        <v>0.99412999999999996</v>
      </c>
      <c r="J76" s="2">
        <v>0.98745000000000005</v>
      </c>
      <c r="K76" s="2">
        <v>0.97441</v>
      </c>
      <c r="L76" s="2">
        <v>0.95154000000000005</v>
      </c>
      <c r="M76" s="2">
        <v>0.91620999999999997</v>
      </c>
      <c r="N76" s="2">
        <v>0.86214000000000002</v>
      </c>
      <c r="O76" s="2">
        <v>0.78813999999999995</v>
      </c>
      <c r="P76" s="2">
        <v>0.69847000000000004</v>
      </c>
      <c r="Q76" s="2">
        <v>0.59094999999999998</v>
      </c>
      <c r="R76" s="2">
        <v>0.47608</v>
      </c>
      <c r="S76" s="2">
        <v>0.36692999999999998</v>
      </c>
      <c r="T76" s="2">
        <v>0.26434999999999997</v>
      </c>
      <c r="U76" s="2">
        <v>0.17879</v>
      </c>
      <c r="V76" s="2">
        <v>0.11507000000000001</v>
      </c>
      <c r="W76" s="2">
        <v>6.8110000000000004E-2</v>
      </c>
      <c r="X76" s="2">
        <v>3.7539999999999997E-2</v>
      </c>
      <c r="Y76" s="2">
        <v>1.9699999999999999E-2</v>
      </c>
      <c r="Z76" s="2">
        <v>9.3900000000000008E-3</v>
      </c>
      <c r="AA76" s="2">
        <v>4.15E-3</v>
      </c>
      <c r="AB76" s="2">
        <v>1.6900000000000001E-3</v>
      </c>
      <c r="AC76" s="2">
        <v>6.6E-4</v>
      </c>
      <c r="AD76" s="2">
        <v>2.3000000000000001E-4</v>
      </c>
      <c r="AE76" s="2">
        <v>8.0000000000000007E-5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</row>
    <row r="77" spans="1:68" hidden="1" x14ac:dyDescent="0.25">
      <c r="A77">
        <v>22400621</v>
      </c>
      <c r="B77" t="s">
        <v>69</v>
      </c>
      <c r="C77" t="s">
        <v>68</v>
      </c>
      <c r="D77" s="1">
        <v>45680.583333333336</v>
      </c>
      <c r="E77" t="str">
        <f>HYPERLINK("https://www.nba.com/stats/player/1630167/boxscores-traditional", "Obi Toppin")</f>
        <v>Obi Toppin</v>
      </c>
      <c r="F77" t="s">
        <v>70</v>
      </c>
      <c r="G77">
        <v>1.4</v>
      </c>
      <c r="H77">
        <v>1.02</v>
      </c>
      <c r="I77">
        <v>0.65173000000000003</v>
      </c>
      <c r="J77">
        <v>0.27760000000000001</v>
      </c>
      <c r="K77">
        <v>5.8209999999999998E-2</v>
      </c>
      <c r="L77">
        <v>5.3899999999999998E-3</v>
      </c>
      <c r="M77">
        <v>2.1000000000000001E-4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</row>
    <row r="78" spans="1:68" hidden="1" x14ac:dyDescent="0.25">
      <c r="A78">
        <v>22400621</v>
      </c>
      <c r="B78" t="s">
        <v>69</v>
      </c>
      <c r="C78" t="s">
        <v>68</v>
      </c>
      <c r="D78" s="1">
        <v>45680.583333333336</v>
      </c>
      <c r="E78" t="str">
        <f>HYPERLINK("https://www.nba.com/stats/player/1630169/boxscores-traditional", "Tyrese Haliburton")</f>
        <v>Tyrese Haliburton</v>
      </c>
      <c r="F78" t="s">
        <v>70</v>
      </c>
      <c r="G78">
        <v>1.6</v>
      </c>
      <c r="H78">
        <v>1.02</v>
      </c>
      <c r="I78">
        <v>0.72240000000000004</v>
      </c>
      <c r="J78">
        <v>0.34827000000000002</v>
      </c>
      <c r="K78">
        <v>8.5339999999999999E-2</v>
      </c>
      <c r="L78">
        <v>9.3900000000000008E-3</v>
      </c>
      <c r="M78">
        <v>4.2999999999999999E-4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hidden="1" x14ac:dyDescent="0.25">
      <c r="A79">
        <v>22400621</v>
      </c>
      <c r="B79" t="s">
        <v>68</v>
      </c>
      <c r="C79" t="s">
        <v>69</v>
      </c>
      <c r="D79" s="1">
        <v>45680.583333333336</v>
      </c>
      <c r="E79" t="str">
        <f>HYPERLINK("https://www.nba.com/stats/player/1630170/boxscores-traditional", "Devin Vassell")</f>
        <v>Devin Vassell</v>
      </c>
      <c r="F79" t="s">
        <v>73</v>
      </c>
      <c r="G79">
        <v>3.6</v>
      </c>
      <c r="H79">
        <v>1.02</v>
      </c>
      <c r="I79">
        <v>0.99460999999999999</v>
      </c>
      <c r="J79">
        <v>0.94179000000000002</v>
      </c>
      <c r="K79">
        <v>0.72240000000000004</v>
      </c>
      <c r="L79">
        <v>0.34827000000000002</v>
      </c>
      <c r="M79">
        <v>8.5339999999999999E-2</v>
      </c>
      <c r="N79">
        <v>9.3900000000000008E-3</v>
      </c>
      <c r="O79">
        <v>4.2999999999999999E-4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</row>
    <row r="80" spans="1:68" hidden="1" x14ac:dyDescent="0.25">
      <c r="A80">
        <v>22400622</v>
      </c>
      <c r="B80" t="s">
        <v>71</v>
      </c>
      <c r="C80" t="s">
        <v>72</v>
      </c>
      <c r="D80" s="1">
        <v>45680.791666666664</v>
      </c>
      <c r="E80" t="str">
        <f>HYPERLINK("https://www.nba.com/stats/player/1642270/boxscores-traditional", "Donovan Clingan")</f>
        <v>Donovan Clingan</v>
      </c>
      <c r="F80" t="s">
        <v>76</v>
      </c>
      <c r="G80">
        <v>9</v>
      </c>
      <c r="H80">
        <v>3.5209999999999999</v>
      </c>
      <c r="I80" s="2">
        <v>0.98839999999999995</v>
      </c>
      <c r="J80" s="2">
        <v>0.97670000000000001</v>
      </c>
      <c r="K80" s="2">
        <v>0.95543</v>
      </c>
      <c r="L80" s="2">
        <v>0.92220000000000002</v>
      </c>
      <c r="M80" s="2">
        <v>0.87285999999999997</v>
      </c>
      <c r="N80" s="2">
        <v>0.80234000000000005</v>
      </c>
      <c r="O80" s="2">
        <v>0.71565999999999996</v>
      </c>
      <c r="P80" s="2">
        <v>0.61026000000000002</v>
      </c>
      <c r="Q80" s="2">
        <v>0.5</v>
      </c>
      <c r="R80" s="2">
        <v>0.38973999999999998</v>
      </c>
      <c r="S80" s="2">
        <v>0.28433999999999998</v>
      </c>
      <c r="T80" s="2">
        <v>0.19766</v>
      </c>
      <c r="U80" s="2">
        <v>0.12714</v>
      </c>
      <c r="V80" s="2">
        <v>7.7799999999999994E-2</v>
      </c>
      <c r="W80" s="2">
        <v>4.4569999999999999E-2</v>
      </c>
      <c r="X80" s="2">
        <v>2.3300000000000001E-2</v>
      </c>
      <c r="Y80" s="2">
        <v>1.1599999999999999E-2</v>
      </c>
      <c r="Z80" s="2">
        <v>5.2300000000000003E-3</v>
      </c>
      <c r="AA80" s="2">
        <v>2.2599999999999999E-3</v>
      </c>
      <c r="AB80" s="2">
        <v>8.9999999999999998E-4</v>
      </c>
      <c r="AC80" s="2">
        <v>3.2000000000000003E-4</v>
      </c>
      <c r="AD80" s="2">
        <v>1.1E-4</v>
      </c>
      <c r="AE80" s="2">
        <v>3.0000000000000001E-5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</row>
    <row r="81" spans="1:68" hidden="1" x14ac:dyDescent="0.25">
      <c r="A81">
        <v>22400622</v>
      </c>
      <c r="B81" t="s">
        <v>72</v>
      </c>
      <c r="C81" t="s">
        <v>71</v>
      </c>
      <c r="D81" s="1">
        <v>45680.791666666664</v>
      </c>
      <c r="E81" t="str">
        <f>HYPERLINK("https://www.nba.com/stats/player/1630532/boxscores-traditional", "Franz Wagner")</f>
        <v>Franz Wagner</v>
      </c>
      <c r="F81" t="s">
        <v>90</v>
      </c>
      <c r="G81">
        <v>12.2</v>
      </c>
      <c r="H81">
        <v>3.544</v>
      </c>
      <c r="I81" s="2">
        <v>0.99921000000000004</v>
      </c>
      <c r="J81" s="2">
        <v>0.99800999999999995</v>
      </c>
      <c r="K81" s="2">
        <v>0.99534</v>
      </c>
      <c r="L81" s="2">
        <v>0.98956</v>
      </c>
      <c r="M81" s="2">
        <v>0.97882000000000002</v>
      </c>
      <c r="N81" s="2">
        <v>0.95994000000000002</v>
      </c>
      <c r="O81" s="2">
        <v>0.92922000000000005</v>
      </c>
      <c r="P81" s="2">
        <v>0.88297999999999999</v>
      </c>
      <c r="Q81" s="2">
        <v>0.81594</v>
      </c>
      <c r="R81" s="2">
        <v>0.73236999999999997</v>
      </c>
      <c r="S81" s="2">
        <v>0.63307000000000002</v>
      </c>
      <c r="T81" s="2">
        <v>0.52392000000000005</v>
      </c>
      <c r="U81" s="2">
        <v>0.40905000000000002</v>
      </c>
      <c r="V81" s="2">
        <v>0.30503000000000002</v>
      </c>
      <c r="W81" s="2">
        <v>0.21476000000000001</v>
      </c>
      <c r="X81" s="2">
        <v>0.14230999999999999</v>
      </c>
      <c r="Y81" s="2">
        <v>8.8510000000000005E-2</v>
      </c>
      <c r="Z81" s="2">
        <v>5.0500000000000003E-2</v>
      </c>
      <c r="AA81" s="2">
        <v>2.743E-2</v>
      </c>
      <c r="AB81" s="2">
        <v>1.3899999999999999E-2</v>
      </c>
      <c r="AC81" s="2">
        <v>6.5700000000000003E-3</v>
      </c>
      <c r="AD81" s="2">
        <v>2.8E-3</v>
      </c>
      <c r="AE81" s="2">
        <v>1.14E-3</v>
      </c>
      <c r="AF81" s="2">
        <v>4.2999999999999999E-4</v>
      </c>
      <c r="AG81" s="2">
        <v>1.4999999999999999E-4</v>
      </c>
      <c r="AH81" s="2">
        <v>5.0000000000000002E-5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</row>
    <row r="82" spans="1:68" hidden="1" x14ac:dyDescent="0.25">
      <c r="A82">
        <v>22400622</v>
      </c>
      <c r="B82" t="s">
        <v>71</v>
      </c>
      <c r="C82" t="s">
        <v>72</v>
      </c>
      <c r="D82" s="1">
        <v>45680.791666666664</v>
      </c>
      <c r="E82" t="str">
        <f>HYPERLINK("https://www.nba.com/stats/player/1629028/boxscores-traditional", "Deandre Ayton")</f>
        <v>Deandre Ayton</v>
      </c>
      <c r="F82" t="s">
        <v>76</v>
      </c>
      <c r="G82">
        <v>9.8000000000000007</v>
      </c>
      <c r="H82">
        <v>3.544</v>
      </c>
      <c r="I82" s="2">
        <v>0.99343000000000004</v>
      </c>
      <c r="J82" s="2">
        <v>0.98609999999999998</v>
      </c>
      <c r="K82" s="2">
        <v>0.97257000000000005</v>
      </c>
      <c r="L82" s="2">
        <v>0.94950000000000001</v>
      </c>
      <c r="M82" s="2">
        <v>0.91149000000000002</v>
      </c>
      <c r="N82" s="2">
        <v>0.85768999999999995</v>
      </c>
      <c r="O82" s="2">
        <v>0.78524000000000005</v>
      </c>
      <c r="P82" s="2">
        <v>0.69496999999999998</v>
      </c>
      <c r="Q82" s="2">
        <v>0.59094999999999998</v>
      </c>
      <c r="R82" s="2">
        <v>0.47608</v>
      </c>
      <c r="S82" s="2">
        <v>0.36692999999999998</v>
      </c>
      <c r="T82" s="2">
        <v>0.26762999999999998</v>
      </c>
      <c r="U82" s="2">
        <v>0.18406</v>
      </c>
      <c r="V82" s="2">
        <v>0.11702</v>
      </c>
      <c r="W82" s="2">
        <v>7.0779999999999996E-2</v>
      </c>
      <c r="X82" s="2">
        <v>4.0059999999999998E-2</v>
      </c>
      <c r="Y82" s="2">
        <v>2.1180000000000001E-2</v>
      </c>
      <c r="Z82" s="2">
        <v>1.044E-2</v>
      </c>
      <c r="AA82" s="2">
        <v>4.6600000000000001E-3</v>
      </c>
      <c r="AB82" s="2">
        <v>1.99E-3</v>
      </c>
      <c r="AC82" s="2">
        <v>7.9000000000000001E-4</v>
      </c>
      <c r="AD82" s="2">
        <v>2.9E-4</v>
      </c>
      <c r="AE82" s="2">
        <v>1E-4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</row>
    <row r="83" spans="1:68" hidden="1" x14ac:dyDescent="0.25">
      <c r="A83">
        <v>22400622</v>
      </c>
      <c r="B83" t="s">
        <v>71</v>
      </c>
      <c r="C83" t="s">
        <v>72</v>
      </c>
      <c r="D83" s="1">
        <v>45680.791666666664</v>
      </c>
      <c r="E83" t="str">
        <f>HYPERLINK("https://www.nba.com/stats/player/1631101/boxscores-traditional", "Shaedon Sharpe")</f>
        <v>Shaedon Sharpe</v>
      </c>
      <c r="F83" t="s">
        <v>91</v>
      </c>
      <c r="G83">
        <v>23.6</v>
      </c>
      <c r="H83">
        <v>3.6110000000000002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0.99992000000000003</v>
      </c>
      <c r="S83" s="2">
        <v>0.99975999999999998</v>
      </c>
      <c r="T83" s="2">
        <v>0.99934000000000001</v>
      </c>
      <c r="U83" s="2">
        <v>0.99836000000000003</v>
      </c>
      <c r="V83" s="2">
        <v>0.99609000000000003</v>
      </c>
      <c r="W83" s="2">
        <v>0.99134</v>
      </c>
      <c r="X83" s="2">
        <v>0.98214000000000001</v>
      </c>
      <c r="Y83" s="2">
        <v>0.96638000000000002</v>
      </c>
      <c r="Z83" s="2">
        <v>0.93942999999999999</v>
      </c>
      <c r="AA83" s="2">
        <v>0.89795999999999998</v>
      </c>
      <c r="AB83" s="2">
        <v>0.84133999999999998</v>
      </c>
      <c r="AC83" s="2">
        <v>0.76424000000000003</v>
      </c>
      <c r="AD83" s="2">
        <v>0.67003000000000001</v>
      </c>
      <c r="AE83" s="2">
        <v>0.56749000000000005</v>
      </c>
      <c r="AF83" s="2">
        <v>0.45619999999999999</v>
      </c>
      <c r="AG83" s="2">
        <v>0.34827000000000002</v>
      </c>
      <c r="AH83" s="2">
        <v>0.25463000000000002</v>
      </c>
      <c r="AI83" s="2">
        <v>0.17360999999999999</v>
      </c>
      <c r="AJ83" s="2">
        <v>0.11123</v>
      </c>
      <c r="AK83" s="2">
        <v>6.6809999999999994E-2</v>
      </c>
      <c r="AL83" s="2">
        <v>3.8359999999999998E-2</v>
      </c>
      <c r="AM83" s="2">
        <v>2.018E-2</v>
      </c>
      <c r="AN83" s="2">
        <v>9.9000000000000008E-3</v>
      </c>
      <c r="AO83" s="2">
        <v>4.6600000000000001E-3</v>
      </c>
      <c r="AP83" s="2">
        <v>1.99E-3</v>
      </c>
      <c r="AQ83" s="2">
        <v>7.9000000000000001E-4</v>
      </c>
      <c r="AR83" s="2">
        <v>2.9999999999999997E-4</v>
      </c>
      <c r="AS83" s="2">
        <v>1E-4</v>
      </c>
      <c r="AT83" s="2">
        <v>3.0000000000000001E-5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</row>
    <row r="84" spans="1:68" hidden="1" x14ac:dyDescent="0.25">
      <c r="A84">
        <v>22400622</v>
      </c>
      <c r="B84" t="s">
        <v>71</v>
      </c>
      <c r="C84" t="s">
        <v>72</v>
      </c>
      <c r="D84" s="1">
        <v>45680.791666666664</v>
      </c>
      <c r="E84" t="str">
        <f>HYPERLINK("https://www.nba.com/stats/player/203924/boxscores-traditional", "Jerami Grant")</f>
        <v>Jerami Grant</v>
      </c>
      <c r="F84" t="s">
        <v>87</v>
      </c>
      <c r="G84">
        <v>17.8</v>
      </c>
      <c r="H84">
        <v>3.7629999999999999</v>
      </c>
      <c r="I84" s="2">
        <v>1</v>
      </c>
      <c r="J84" s="2">
        <v>1</v>
      </c>
      <c r="K84" s="2">
        <v>0.99995999999999996</v>
      </c>
      <c r="L84" s="2">
        <v>0.99987999999999999</v>
      </c>
      <c r="M84" s="2">
        <v>0.99965999999999999</v>
      </c>
      <c r="N84" s="2">
        <v>0.99916000000000005</v>
      </c>
      <c r="O84" s="2">
        <v>0.99795</v>
      </c>
      <c r="P84" s="2">
        <v>0.99534</v>
      </c>
      <c r="Q84" s="2">
        <v>0.99036000000000002</v>
      </c>
      <c r="R84" s="2">
        <v>0.98077000000000003</v>
      </c>
      <c r="S84" s="2">
        <v>0.96484999999999999</v>
      </c>
      <c r="T84" s="2">
        <v>0.93822000000000005</v>
      </c>
      <c r="U84" s="2">
        <v>0.89973000000000003</v>
      </c>
      <c r="V84" s="2">
        <v>0.84375</v>
      </c>
      <c r="W84" s="2">
        <v>0.77034999999999998</v>
      </c>
      <c r="X84" s="2">
        <v>0.68439000000000005</v>
      </c>
      <c r="Y84" s="2">
        <v>0.58316999999999997</v>
      </c>
      <c r="Z84" s="2">
        <v>0.48005999999999999</v>
      </c>
      <c r="AA84" s="2">
        <v>0.37447999999999998</v>
      </c>
      <c r="AB84" s="2">
        <v>0.28095999999999999</v>
      </c>
      <c r="AC84" s="2">
        <v>0.19766</v>
      </c>
      <c r="AD84" s="2">
        <v>0.13136</v>
      </c>
      <c r="AE84" s="2">
        <v>8.3790000000000003E-2</v>
      </c>
      <c r="AF84" s="2">
        <v>4.947E-2</v>
      </c>
      <c r="AG84" s="2">
        <v>2.8070000000000001E-2</v>
      </c>
      <c r="AH84" s="2">
        <v>1.4630000000000001E-2</v>
      </c>
      <c r="AI84" s="2">
        <v>7.3400000000000002E-3</v>
      </c>
      <c r="AJ84" s="2">
        <v>3.3600000000000001E-3</v>
      </c>
      <c r="AK84" s="2">
        <v>1.4400000000000001E-3</v>
      </c>
      <c r="AL84" s="2">
        <v>5.9999999999999995E-4</v>
      </c>
      <c r="AM84" s="2">
        <v>2.2000000000000001E-4</v>
      </c>
      <c r="AN84" s="2">
        <v>8.0000000000000007E-5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</row>
    <row r="85" spans="1:68" hidden="1" x14ac:dyDescent="0.25">
      <c r="A85">
        <v>22400622</v>
      </c>
      <c r="B85" t="s">
        <v>72</v>
      </c>
      <c r="C85" t="s">
        <v>71</v>
      </c>
      <c r="D85" s="1">
        <v>45680.791666666664</v>
      </c>
      <c r="E85" t="str">
        <f>HYPERLINK("https://www.nba.com/stats/player/1629048/boxscores-traditional", "Goga Bitadze")</f>
        <v>Goga Bitadze</v>
      </c>
      <c r="F85" t="s">
        <v>93</v>
      </c>
      <c r="G85">
        <v>9</v>
      </c>
      <c r="H85">
        <v>3.847</v>
      </c>
      <c r="I85" s="2">
        <v>0.98124</v>
      </c>
      <c r="J85" s="2">
        <v>0.96562000000000003</v>
      </c>
      <c r="K85" s="2">
        <v>0.94062000000000001</v>
      </c>
      <c r="L85" s="2">
        <v>0.9032</v>
      </c>
      <c r="M85" s="2">
        <v>0.85082999999999998</v>
      </c>
      <c r="N85" s="2">
        <v>0.7823</v>
      </c>
      <c r="O85" s="2">
        <v>0.69847000000000004</v>
      </c>
      <c r="P85" s="2">
        <v>0.60257000000000005</v>
      </c>
      <c r="Q85" s="2">
        <v>0.5</v>
      </c>
      <c r="R85" s="2">
        <v>0.39743000000000001</v>
      </c>
      <c r="S85" s="2">
        <v>0.30153000000000002</v>
      </c>
      <c r="T85" s="2">
        <v>0.2177</v>
      </c>
      <c r="U85" s="2">
        <v>0.14917</v>
      </c>
      <c r="V85" s="2">
        <v>9.6799999999999997E-2</v>
      </c>
      <c r="W85" s="2">
        <v>5.9380000000000002E-2</v>
      </c>
      <c r="X85" s="2">
        <v>3.4380000000000001E-2</v>
      </c>
      <c r="Y85" s="2">
        <v>1.8759999999999999E-2</v>
      </c>
      <c r="Z85" s="2">
        <v>9.6399999999999993E-3</v>
      </c>
      <c r="AA85" s="2">
        <v>4.6600000000000001E-3</v>
      </c>
      <c r="AB85" s="2">
        <v>2.1199999999999999E-3</v>
      </c>
      <c r="AC85" s="2">
        <v>8.9999999999999998E-4</v>
      </c>
      <c r="AD85" s="2">
        <v>3.6000000000000002E-4</v>
      </c>
      <c r="AE85" s="2">
        <v>1.3999999999999999E-4</v>
      </c>
      <c r="AF85" s="2">
        <v>5.0000000000000002E-5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</row>
    <row r="86" spans="1:68" hidden="1" x14ac:dyDescent="0.25">
      <c r="A86">
        <v>22400622</v>
      </c>
      <c r="B86" t="s">
        <v>71</v>
      </c>
      <c r="C86" t="s">
        <v>72</v>
      </c>
      <c r="D86" s="1">
        <v>45680.791666666664</v>
      </c>
      <c r="E86" t="str">
        <f>HYPERLINK("https://www.nba.com/stats/player/203924/boxscores-traditional", "Jerami Grant")</f>
        <v>Jerami Grant</v>
      </c>
      <c r="F86" t="s">
        <v>92</v>
      </c>
      <c r="G86">
        <v>15.4</v>
      </c>
      <c r="H86">
        <v>3.9289999999999998</v>
      </c>
      <c r="I86" s="2">
        <v>0.99987999999999999</v>
      </c>
      <c r="J86" s="2">
        <v>0.99968000000000001</v>
      </c>
      <c r="K86" s="2">
        <v>0.99921000000000004</v>
      </c>
      <c r="L86" s="2">
        <v>0.99812999999999996</v>
      </c>
      <c r="M86" s="2">
        <v>0.99597999999999998</v>
      </c>
      <c r="N86" s="2">
        <v>0.99158000000000002</v>
      </c>
      <c r="O86" s="2">
        <v>0.98382000000000003</v>
      </c>
      <c r="P86" s="2">
        <v>0.96994999999999998</v>
      </c>
      <c r="Q86" s="2">
        <v>0.94845000000000002</v>
      </c>
      <c r="R86" s="2">
        <v>0.91466000000000003</v>
      </c>
      <c r="S86" s="2">
        <v>0.86863999999999997</v>
      </c>
      <c r="T86" s="2">
        <v>0.80784999999999996</v>
      </c>
      <c r="U86" s="2">
        <v>0.72907</v>
      </c>
      <c r="V86" s="2">
        <v>0.64058000000000004</v>
      </c>
      <c r="W86" s="2">
        <v>0.53983000000000003</v>
      </c>
      <c r="X86" s="2">
        <v>0.44037999999999999</v>
      </c>
      <c r="Y86" s="2">
        <v>0.34089999999999998</v>
      </c>
      <c r="Z86" s="2">
        <v>0.25463000000000002</v>
      </c>
      <c r="AA86" s="2">
        <v>0.17879</v>
      </c>
      <c r="AB86" s="2">
        <v>0.121</v>
      </c>
      <c r="AC86" s="2">
        <v>7.6359999999999997E-2</v>
      </c>
      <c r="AD86" s="2">
        <v>4.648E-2</v>
      </c>
      <c r="AE86" s="2">
        <v>2.6800000000000001E-2</v>
      </c>
      <c r="AF86" s="2">
        <v>1.426E-2</v>
      </c>
      <c r="AG86" s="2">
        <v>7.3400000000000002E-3</v>
      </c>
      <c r="AH86" s="2">
        <v>3.47E-3</v>
      </c>
      <c r="AI86" s="2">
        <v>1.5900000000000001E-3</v>
      </c>
      <c r="AJ86" s="2">
        <v>6.6E-4</v>
      </c>
      <c r="AK86" s="2">
        <v>2.7E-4</v>
      </c>
      <c r="AL86" s="2">
        <v>1E-4</v>
      </c>
      <c r="AM86" s="2">
        <v>4.0000000000000003E-5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</row>
    <row r="87" spans="1:68" hidden="1" x14ac:dyDescent="0.25">
      <c r="A87">
        <v>22400622</v>
      </c>
      <c r="B87" t="s">
        <v>71</v>
      </c>
      <c r="C87" t="s">
        <v>72</v>
      </c>
      <c r="D87" s="1">
        <v>45680.791666666664</v>
      </c>
      <c r="E87" t="str">
        <f>HYPERLINK("https://www.nba.com/stats/player/1631101/boxscores-traditional", "Shaedon Sharpe")</f>
        <v>Shaedon Sharpe</v>
      </c>
      <c r="F87" t="s">
        <v>87</v>
      </c>
      <c r="G87">
        <v>20.8</v>
      </c>
      <c r="H87">
        <v>4.0199999999999996</v>
      </c>
      <c r="I87" s="2">
        <v>1</v>
      </c>
      <c r="J87" s="2">
        <v>1</v>
      </c>
      <c r="K87" s="2">
        <v>1</v>
      </c>
      <c r="L87" s="2">
        <v>1</v>
      </c>
      <c r="M87" s="2">
        <v>0.99995999999999996</v>
      </c>
      <c r="N87" s="2">
        <v>0.99987999999999999</v>
      </c>
      <c r="O87" s="2">
        <v>0.99970000000000003</v>
      </c>
      <c r="P87" s="2">
        <v>0.99926000000000004</v>
      </c>
      <c r="Q87" s="2">
        <v>0.99836000000000003</v>
      </c>
      <c r="R87" s="2">
        <v>0.99643000000000004</v>
      </c>
      <c r="S87" s="2">
        <v>0.99265999999999999</v>
      </c>
      <c r="T87" s="2">
        <v>0.98573999999999995</v>
      </c>
      <c r="U87" s="2">
        <v>0.97380999999999995</v>
      </c>
      <c r="V87" s="2">
        <v>0.95448999999999995</v>
      </c>
      <c r="W87" s="2">
        <v>0.92506999999999995</v>
      </c>
      <c r="X87" s="2">
        <v>0.88297999999999999</v>
      </c>
      <c r="Y87" s="2">
        <v>0.82894000000000001</v>
      </c>
      <c r="Z87" s="2">
        <v>0.75804000000000005</v>
      </c>
      <c r="AA87" s="2">
        <v>0.67364000000000002</v>
      </c>
      <c r="AB87" s="2">
        <v>0.57926</v>
      </c>
      <c r="AC87" s="2">
        <v>0.48005999999999999</v>
      </c>
      <c r="AD87" s="2">
        <v>0.38208999999999999</v>
      </c>
      <c r="AE87" s="2">
        <v>0.29115999999999997</v>
      </c>
      <c r="AF87" s="2">
        <v>0.21185999999999999</v>
      </c>
      <c r="AG87" s="2">
        <v>0.14917</v>
      </c>
      <c r="AH87" s="2">
        <v>9.8530000000000006E-2</v>
      </c>
      <c r="AI87" s="2">
        <v>6.1780000000000002E-2</v>
      </c>
      <c r="AJ87" s="2">
        <v>3.6729999999999999E-2</v>
      </c>
      <c r="AK87" s="2">
        <v>2.068E-2</v>
      </c>
      <c r="AL87" s="2">
        <v>1.1010000000000001E-2</v>
      </c>
      <c r="AM87" s="2">
        <v>5.5399999999999998E-3</v>
      </c>
      <c r="AN87" s="2">
        <v>2.64E-3</v>
      </c>
      <c r="AO87" s="2">
        <v>1.2199999999999999E-3</v>
      </c>
      <c r="AP87" s="2">
        <v>5.1999999999999995E-4</v>
      </c>
      <c r="AQ87" s="2">
        <v>2.1000000000000001E-4</v>
      </c>
      <c r="AR87" s="2">
        <v>8.0000000000000007E-5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</row>
    <row r="88" spans="1:68" hidden="1" x14ac:dyDescent="0.25">
      <c r="A88">
        <v>22400622</v>
      </c>
      <c r="B88" t="s">
        <v>71</v>
      </c>
      <c r="C88" t="s">
        <v>72</v>
      </c>
      <c r="D88" s="1">
        <v>45680.791666666664</v>
      </c>
      <c r="E88" t="str">
        <f>HYPERLINK("https://www.nba.com/stats/player/203924/boxscores-traditional", "Jerami Grant")</f>
        <v>Jerami Grant</v>
      </c>
      <c r="F88" t="s">
        <v>93</v>
      </c>
      <c r="G88">
        <v>14.2</v>
      </c>
      <c r="H88">
        <v>4.0199999999999996</v>
      </c>
      <c r="I88" s="2">
        <v>0.99948000000000004</v>
      </c>
      <c r="J88" s="2">
        <v>0.99878</v>
      </c>
      <c r="K88" s="2">
        <v>0.99736000000000002</v>
      </c>
      <c r="L88" s="2">
        <v>0.99446000000000001</v>
      </c>
      <c r="M88" s="2">
        <v>0.98899000000000004</v>
      </c>
      <c r="N88" s="2">
        <v>0.97931999999999997</v>
      </c>
      <c r="O88" s="2">
        <v>0.96326999999999996</v>
      </c>
      <c r="P88" s="2">
        <v>0.93822000000000005</v>
      </c>
      <c r="Q88" s="2">
        <v>0.90146999999999999</v>
      </c>
      <c r="R88" s="2">
        <v>0.85082999999999998</v>
      </c>
      <c r="S88" s="2">
        <v>0.78813999999999995</v>
      </c>
      <c r="T88" s="2">
        <v>0.70884000000000003</v>
      </c>
      <c r="U88" s="2">
        <v>0.61790999999999996</v>
      </c>
      <c r="V88" s="2">
        <v>0.51993999999999996</v>
      </c>
      <c r="W88" s="2">
        <v>0.42074</v>
      </c>
      <c r="X88" s="2">
        <v>0.32635999999999998</v>
      </c>
      <c r="Y88" s="2">
        <v>0.24196000000000001</v>
      </c>
      <c r="Z88" s="2">
        <v>0.17105999999999999</v>
      </c>
      <c r="AA88" s="2">
        <v>0.11702</v>
      </c>
      <c r="AB88" s="2">
        <v>7.4929999999999997E-2</v>
      </c>
      <c r="AC88" s="2">
        <v>4.5510000000000002E-2</v>
      </c>
      <c r="AD88" s="2">
        <v>2.6190000000000001E-2</v>
      </c>
      <c r="AE88" s="2">
        <v>1.426E-2</v>
      </c>
      <c r="AF88" s="2">
        <v>7.3400000000000002E-3</v>
      </c>
      <c r="AG88" s="2">
        <v>3.5699999999999998E-3</v>
      </c>
      <c r="AH88" s="2">
        <v>1.64E-3</v>
      </c>
      <c r="AI88" s="2">
        <v>7.3999999999999999E-4</v>
      </c>
      <c r="AJ88" s="2">
        <v>2.9999999999999997E-4</v>
      </c>
      <c r="AK88" s="2">
        <v>1.2E-4</v>
      </c>
      <c r="AL88" s="2">
        <v>4.0000000000000003E-5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</row>
    <row r="89" spans="1:68" hidden="1" x14ac:dyDescent="0.25">
      <c r="A89">
        <v>22400622</v>
      </c>
      <c r="B89" t="s">
        <v>71</v>
      </c>
      <c r="C89" t="s">
        <v>72</v>
      </c>
      <c r="D89" s="1">
        <v>45680.791666666664</v>
      </c>
      <c r="E89" t="str">
        <f>HYPERLINK("https://www.nba.com/stats/player/1642270/boxscores-traditional", "Donovan Clingan")</f>
        <v>Donovan Clingan</v>
      </c>
      <c r="F89" t="s">
        <v>90</v>
      </c>
      <c r="G89">
        <v>10</v>
      </c>
      <c r="H89">
        <v>4.05</v>
      </c>
      <c r="I89" s="2">
        <v>0.98678999999999994</v>
      </c>
      <c r="J89" s="2">
        <v>0.97614999999999996</v>
      </c>
      <c r="K89" s="2">
        <v>0.95818000000000003</v>
      </c>
      <c r="L89" s="2">
        <v>0.93056000000000005</v>
      </c>
      <c r="M89" s="2">
        <v>0.89065000000000005</v>
      </c>
      <c r="N89" s="2">
        <v>0.83891000000000004</v>
      </c>
      <c r="O89" s="2">
        <v>0.77034999999999998</v>
      </c>
      <c r="P89" s="2">
        <v>0.68793000000000004</v>
      </c>
      <c r="Q89" s="2">
        <v>0.59870999999999996</v>
      </c>
      <c r="R89" s="2">
        <v>0.5</v>
      </c>
      <c r="S89" s="2">
        <v>0.40128999999999998</v>
      </c>
      <c r="T89" s="2">
        <v>0.31207000000000001</v>
      </c>
      <c r="U89" s="2">
        <v>0.22964999999999999</v>
      </c>
      <c r="V89" s="2">
        <v>0.16109000000000001</v>
      </c>
      <c r="W89" s="2">
        <v>0.10935</v>
      </c>
      <c r="X89" s="2">
        <v>6.9440000000000002E-2</v>
      </c>
      <c r="Y89" s="2">
        <v>4.1820000000000003E-2</v>
      </c>
      <c r="Z89" s="2">
        <v>2.385E-2</v>
      </c>
      <c r="AA89" s="2">
        <v>1.321E-2</v>
      </c>
      <c r="AB89" s="2">
        <v>6.7600000000000004E-3</v>
      </c>
      <c r="AC89" s="2">
        <v>3.2599999999999999E-3</v>
      </c>
      <c r="AD89" s="2">
        <v>1.5399999999999999E-3</v>
      </c>
      <c r="AE89" s="2">
        <v>6.6E-4</v>
      </c>
      <c r="AF89" s="2">
        <v>2.7E-4</v>
      </c>
      <c r="AG89" s="2">
        <v>1.1E-4</v>
      </c>
      <c r="AH89" s="2">
        <v>4.0000000000000003E-5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</row>
    <row r="90" spans="1:68" hidden="1" x14ac:dyDescent="0.25">
      <c r="A90">
        <v>22400622</v>
      </c>
      <c r="B90" t="s">
        <v>71</v>
      </c>
      <c r="C90" t="s">
        <v>72</v>
      </c>
      <c r="D90" s="1">
        <v>45680.791666666664</v>
      </c>
      <c r="E90" t="str">
        <f>HYPERLINK("https://www.nba.com/stats/player/1629028/boxscores-traditional", "Deandre Ayton")</f>
        <v>Deandre Ayton</v>
      </c>
      <c r="F90" t="s">
        <v>90</v>
      </c>
      <c r="G90">
        <v>11</v>
      </c>
      <c r="H90">
        <v>4.1470000000000002</v>
      </c>
      <c r="I90" s="2">
        <v>0.99202000000000001</v>
      </c>
      <c r="J90" s="2">
        <v>0.98499999999999999</v>
      </c>
      <c r="K90" s="2">
        <v>0.97319999999999995</v>
      </c>
      <c r="L90" s="2">
        <v>0.95448999999999995</v>
      </c>
      <c r="M90" s="2">
        <v>0.92647000000000002</v>
      </c>
      <c r="N90" s="2">
        <v>0.88685999999999998</v>
      </c>
      <c r="O90" s="2">
        <v>0.83147000000000004</v>
      </c>
      <c r="P90" s="2">
        <v>0.76424000000000003</v>
      </c>
      <c r="Q90" s="2">
        <v>0.68439000000000005</v>
      </c>
      <c r="R90" s="2">
        <v>0.59482999999999997</v>
      </c>
      <c r="S90" s="2">
        <v>0.5</v>
      </c>
      <c r="T90" s="2">
        <v>0.40516999999999997</v>
      </c>
      <c r="U90" s="2">
        <v>0.31561</v>
      </c>
      <c r="V90" s="2">
        <v>0.23576</v>
      </c>
      <c r="W90" s="2">
        <v>0.16853000000000001</v>
      </c>
      <c r="X90" s="2">
        <v>0.11314</v>
      </c>
      <c r="Y90" s="2">
        <v>7.3529999999999998E-2</v>
      </c>
      <c r="Z90" s="2">
        <v>4.5510000000000002E-2</v>
      </c>
      <c r="AA90" s="2">
        <v>2.6800000000000001E-2</v>
      </c>
      <c r="AB90" s="2">
        <v>1.4999999999999999E-2</v>
      </c>
      <c r="AC90" s="2">
        <v>7.9799999999999992E-3</v>
      </c>
      <c r="AD90" s="2">
        <v>4.0200000000000001E-3</v>
      </c>
      <c r="AE90" s="2">
        <v>1.9300000000000001E-3</v>
      </c>
      <c r="AF90" s="2">
        <v>8.7000000000000001E-4</v>
      </c>
      <c r="AG90" s="2">
        <v>3.6000000000000002E-4</v>
      </c>
      <c r="AH90" s="2">
        <v>1.4999999999999999E-4</v>
      </c>
      <c r="AI90" s="2">
        <v>6.0000000000000002E-5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</row>
    <row r="91" spans="1:68" hidden="1" x14ac:dyDescent="0.25">
      <c r="A91">
        <v>22400622</v>
      </c>
      <c r="B91" t="s">
        <v>72</v>
      </c>
      <c r="C91" t="s">
        <v>71</v>
      </c>
      <c r="D91" s="1">
        <v>45680.791666666664</v>
      </c>
      <c r="E91" t="str">
        <f>HYPERLINK("https://www.nba.com/stats/player/1628976/boxscores-traditional", "Wendell Carter Jr.")</f>
        <v>Wendell Carter Jr.</v>
      </c>
      <c r="F91" t="s">
        <v>90</v>
      </c>
      <c r="G91">
        <v>11.8</v>
      </c>
      <c r="H91">
        <v>4.1669999999999998</v>
      </c>
      <c r="I91" s="2">
        <v>0.99519999999999997</v>
      </c>
      <c r="J91" s="2">
        <v>0.99060999999999999</v>
      </c>
      <c r="K91" s="2">
        <v>0.98257000000000005</v>
      </c>
      <c r="L91" s="2">
        <v>0.96926000000000001</v>
      </c>
      <c r="M91" s="2">
        <v>0.94845000000000002</v>
      </c>
      <c r="N91" s="2">
        <v>0.91774</v>
      </c>
      <c r="O91" s="2">
        <v>0.87492999999999999</v>
      </c>
      <c r="P91" s="2">
        <v>0.81859000000000004</v>
      </c>
      <c r="Q91" s="2">
        <v>0.74856999999999996</v>
      </c>
      <c r="R91" s="2">
        <v>0.66639999999999999</v>
      </c>
      <c r="S91" s="2">
        <v>0.57535000000000003</v>
      </c>
      <c r="T91" s="2">
        <v>0.48005999999999999</v>
      </c>
      <c r="U91" s="2">
        <v>0.38590999999999998</v>
      </c>
      <c r="V91" s="2">
        <v>0.29805999999999999</v>
      </c>
      <c r="W91" s="2">
        <v>0.22065000000000001</v>
      </c>
      <c r="X91" s="2">
        <v>0.15625</v>
      </c>
      <c r="Y91" s="2">
        <v>0.10564999999999999</v>
      </c>
      <c r="Z91" s="2">
        <v>6.8110000000000004E-2</v>
      </c>
      <c r="AA91" s="2">
        <v>4.1820000000000003E-2</v>
      </c>
      <c r="AB91" s="2">
        <v>2.4420000000000001E-2</v>
      </c>
      <c r="AC91" s="2">
        <v>1.355E-2</v>
      </c>
      <c r="AD91" s="2">
        <v>7.1399999999999996E-3</v>
      </c>
      <c r="AE91" s="2">
        <v>3.5699999999999998E-3</v>
      </c>
      <c r="AF91" s="2">
        <v>1.6900000000000001E-3</v>
      </c>
      <c r="AG91" s="2">
        <v>7.6000000000000004E-4</v>
      </c>
      <c r="AH91" s="2">
        <v>3.2000000000000003E-4</v>
      </c>
      <c r="AI91" s="2">
        <v>1.2999999999999999E-4</v>
      </c>
      <c r="AJ91" s="2">
        <v>5.0000000000000002E-5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</row>
    <row r="92" spans="1:68" hidden="1" x14ac:dyDescent="0.25">
      <c r="A92">
        <v>22400622</v>
      </c>
      <c r="B92" t="s">
        <v>71</v>
      </c>
      <c r="C92" t="s">
        <v>72</v>
      </c>
      <c r="D92" s="1">
        <v>45680.791666666664</v>
      </c>
      <c r="E92" t="str">
        <f>HYPERLINK("https://www.nba.com/stats/player/203924/boxscores-traditional", "Jerami Grant")</f>
        <v>Jerami Grant</v>
      </c>
      <c r="F92" t="s">
        <v>91</v>
      </c>
      <c r="G92">
        <v>19</v>
      </c>
      <c r="H92">
        <v>4.2430000000000003</v>
      </c>
      <c r="I92" s="2">
        <v>1</v>
      </c>
      <c r="J92" s="2">
        <v>1</v>
      </c>
      <c r="K92" s="2">
        <v>0.99992000000000003</v>
      </c>
      <c r="L92" s="2">
        <v>0.99980000000000002</v>
      </c>
      <c r="M92" s="2">
        <v>0.99951999999999996</v>
      </c>
      <c r="N92" s="2">
        <v>0.99888999999999994</v>
      </c>
      <c r="O92" s="2">
        <v>0.99766999999999995</v>
      </c>
      <c r="P92" s="2">
        <v>0.99519999999999997</v>
      </c>
      <c r="Q92" s="2">
        <v>0.99085999999999996</v>
      </c>
      <c r="R92" s="2">
        <v>0.98299999999999998</v>
      </c>
      <c r="S92" s="2">
        <v>0.97062000000000004</v>
      </c>
      <c r="T92" s="2">
        <v>0.95052999999999999</v>
      </c>
      <c r="U92" s="2">
        <v>0.92073000000000005</v>
      </c>
      <c r="V92" s="2">
        <v>0.88100000000000001</v>
      </c>
      <c r="W92" s="2">
        <v>0.82638999999999996</v>
      </c>
      <c r="X92" s="2">
        <v>0.76114999999999999</v>
      </c>
      <c r="Y92" s="2">
        <v>0.68081999999999998</v>
      </c>
      <c r="Z92" s="2">
        <v>0.59482999999999997</v>
      </c>
      <c r="AA92" s="2">
        <v>0.5</v>
      </c>
      <c r="AB92" s="2">
        <v>0.40516999999999997</v>
      </c>
      <c r="AC92" s="2">
        <v>0.31918000000000002</v>
      </c>
      <c r="AD92" s="2">
        <v>0.23885000000000001</v>
      </c>
      <c r="AE92" s="2">
        <v>0.17360999999999999</v>
      </c>
      <c r="AF92" s="2">
        <v>0.11899999999999999</v>
      </c>
      <c r="AG92" s="2">
        <v>7.9269999999999993E-2</v>
      </c>
      <c r="AH92" s="2">
        <v>4.947E-2</v>
      </c>
      <c r="AI92" s="2">
        <v>2.938E-2</v>
      </c>
      <c r="AJ92" s="2">
        <v>1.7000000000000001E-2</v>
      </c>
      <c r="AK92" s="2">
        <v>9.1400000000000006E-3</v>
      </c>
      <c r="AL92" s="2">
        <v>4.7999999999999996E-3</v>
      </c>
      <c r="AM92" s="2">
        <v>2.33E-3</v>
      </c>
      <c r="AN92" s="2">
        <v>1.1100000000000001E-3</v>
      </c>
      <c r="AO92" s="2">
        <v>4.8000000000000001E-4</v>
      </c>
      <c r="AP92" s="2">
        <v>2.0000000000000001E-4</v>
      </c>
      <c r="AQ92" s="2">
        <v>8.0000000000000007E-5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</row>
    <row r="93" spans="1:68" hidden="1" x14ac:dyDescent="0.25">
      <c r="A93">
        <v>22400622</v>
      </c>
      <c r="B93" t="s">
        <v>72</v>
      </c>
      <c r="C93" t="s">
        <v>71</v>
      </c>
      <c r="D93" s="1">
        <v>45680.791666666664</v>
      </c>
      <c r="E93" t="str">
        <f>HYPERLINK("https://www.nba.com/stats/player/1628976/boxscores-traditional", "Wendell Carter Jr.")</f>
        <v>Wendell Carter Jr.</v>
      </c>
      <c r="F93" t="s">
        <v>93</v>
      </c>
      <c r="G93">
        <v>11.4</v>
      </c>
      <c r="H93">
        <v>4.2709999999999999</v>
      </c>
      <c r="I93" s="2">
        <v>0.99265999999999999</v>
      </c>
      <c r="J93" s="2">
        <v>0.98609999999999998</v>
      </c>
      <c r="K93" s="2">
        <v>0.97558</v>
      </c>
      <c r="L93" s="2">
        <v>0.95818000000000003</v>
      </c>
      <c r="M93" s="2">
        <v>0.93318999999999996</v>
      </c>
      <c r="N93" s="2">
        <v>0.89617000000000002</v>
      </c>
      <c r="O93" s="2">
        <v>0.84848999999999997</v>
      </c>
      <c r="P93" s="2">
        <v>0.78813999999999995</v>
      </c>
      <c r="Q93" s="2">
        <v>0.71226</v>
      </c>
      <c r="R93" s="2">
        <v>0.62929999999999997</v>
      </c>
      <c r="S93" s="2">
        <v>0.53586</v>
      </c>
      <c r="T93" s="2">
        <v>0.44433</v>
      </c>
      <c r="U93" s="2">
        <v>0.35569000000000001</v>
      </c>
      <c r="V93" s="2">
        <v>0.27093</v>
      </c>
      <c r="W93" s="2">
        <v>0.20044999999999999</v>
      </c>
      <c r="X93" s="2">
        <v>0.14007</v>
      </c>
      <c r="Y93" s="2">
        <v>9.5100000000000004E-2</v>
      </c>
      <c r="Z93" s="2">
        <v>6.0569999999999999E-2</v>
      </c>
      <c r="AA93" s="2">
        <v>3.7539999999999997E-2</v>
      </c>
      <c r="AB93" s="2">
        <v>2.222E-2</v>
      </c>
      <c r="AC93" s="2">
        <v>1.222E-2</v>
      </c>
      <c r="AD93" s="2">
        <v>6.5700000000000003E-3</v>
      </c>
      <c r="AE93" s="2">
        <v>3.2599999999999999E-3</v>
      </c>
      <c r="AF93" s="2">
        <v>1.5900000000000001E-3</v>
      </c>
      <c r="AG93" s="2">
        <v>7.3999999999999999E-4</v>
      </c>
      <c r="AH93" s="2">
        <v>3.1E-4</v>
      </c>
      <c r="AI93" s="2">
        <v>1.2999999999999999E-4</v>
      </c>
      <c r="AJ93" s="2">
        <v>5.0000000000000002E-5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</row>
    <row r="94" spans="1:68" hidden="1" x14ac:dyDescent="0.25">
      <c r="A94">
        <v>22400622</v>
      </c>
      <c r="B94" t="s">
        <v>72</v>
      </c>
      <c r="C94" t="s">
        <v>71</v>
      </c>
      <c r="D94" s="1">
        <v>45680.791666666664</v>
      </c>
      <c r="E94" t="str">
        <f>HYPERLINK("https://www.nba.com/stats/player/1630532/boxscores-traditional", "Franz Wagner")</f>
        <v>Franz Wagner</v>
      </c>
      <c r="F94" t="s">
        <v>87</v>
      </c>
      <c r="G94">
        <v>35.200000000000003</v>
      </c>
      <c r="H94">
        <v>4.3079999999999998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0.99997000000000003</v>
      </c>
      <c r="AA94" s="2">
        <v>0.99992000000000003</v>
      </c>
      <c r="AB94" s="2">
        <v>0.99978999999999996</v>
      </c>
      <c r="AC94" s="2">
        <v>0.99951999999999996</v>
      </c>
      <c r="AD94" s="2">
        <v>0.99888999999999994</v>
      </c>
      <c r="AE94" s="2">
        <v>0.99766999999999995</v>
      </c>
      <c r="AF94" s="2">
        <v>0.99534</v>
      </c>
      <c r="AG94" s="2">
        <v>0.99111000000000005</v>
      </c>
      <c r="AH94" s="2">
        <v>0.98382000000000003</v>
      </c>
      <c r="AI94" s="2">
        <v>0.97128000000000003</v>
      </c>
      <c r="AJ94" s="2">
        <v>0.95254000000000005</v>
      </c>
      <c r="AK94" s="2">
        <v>0.92506999999999995</v>
      </c>
      <c r="AL94" s="2">
        <v>0.88685999999999998</v>
      </c>
      <c r="AM94" s="2">
        <v>0.83398000000000005</v>
      </c>
      <c r="AN94" s="2">
        <v>0.77034999999999998</v>
      </c>
      <c r="AO94" s="2">
        <v>0.69496999999999998</v>
      </c>
      <c r="AP94" s="2">
        <v>0.61026000000000002</v>
      </c>
      <c r="AQ94" s="2">
        <v>0.51993999999999996</v>
      </c>
      <c r="AR94" s="2">
        <v>0.42465000000000003</v>
      </c>
      <c r="AS94" s="2">
        <v>0.33723999999999998</v>
      </c>
      <c r="AT94" s="2">
        <v>0.25785000000000002</v>
      </c>
      <c r="AU94" s="2">
        <v>0.18942999999999999</v>
      </c>
      <c r="AV94" s="2">
        <v>0.13350000000000001</v>
      </c>
      <c r="AW94" s="2">
        <v>8.8510000000000005E-2</v>
      </c>
      <c r="AX94" s="2">
        <v>5.7049999999999997E-2</v>
      </c>
      <c r="AY94" s="2">
        <v>3.5150000000000001E-2</v>
      </c>
      <c r="AZ94" s="2">
        <v>2.068E-2</v>
      </c>
      <c r="BA94" s="2">
        <v>1.1599999999999999E-2</v>
      </c>
      <c r="BB94" s="2">
        <v>6.0400000000000002E-3</v>
      </c>
      <c r="BC94" s="2">
        <v>3.0699999999999998E-3</v>
      </c>
      <c r="BD94" s="2">
        <v>1.49E-3</v>
      </c>
      <c r="BE94" s="2">
        <v>6.8999999999999997E-4</v>
      </c>
      <c r="BF94" s="2">
        <v>2.9E-4</v>
      </c>
      <c r="BG94" s="2">
        <v>1.2E-4</v>
      </c>
      <c r="BH94" s="2">
        <v>5.0000000000000002E-5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</row>
    <row r="95" spans="1:68" hidden="1" x14ac:dyDescent="0.25">
      <c r="A95">
        <v>22400622</v>
      </c>
      <c r="B95" t="s">
        <v>72</v>
      </c>
      <c r="C95" t="s">
        <v>71</v>
      </c>
      <c r="D95" s="1">
        <v>45680.791666666664</v>
      </c>
      <c r="E95" t="str">
        <f>HYPERLINK("https://www.nba.com/stats/player/1631094/boxscores-traditional", "Paolo Banchero")</f>
        <v>Paolo Banchero</v>
      </c>
      <c r="F95" t="s">
        <v>92</v>
      </c>
      <c r="G95">
        <v>23.6</v>
      </c>
      <c r="H95">
        <v>4.4989999999999997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0.99995000000000001</v>
      </c>
      <c r="O95" s="2">
        <v>0.99988999999999995</v>
      </c>
      <c r="P95" s="2">
        <v>0.99973999999999996</v>
      </c>
      <c r="Q95" s="2">
        <v>0.99941999999999998</v>
      </c>
      <c r="R95" s="2">
        <v>0.99873999999999996</v>
      </c>
      <c r="S95" s="2">
        <v>0.99743999999999999</v>
      </c>
      <c r="T95" s="2">
        <v>0.99506000000000006</v>
      </c>
      <c r="U95" s="2">
        <v>0.99085999999999996</v>
      </c>
      <c r="V95" s="2">
        <v>0.98341000000000001</v>
      </c>
      <c r="W95" s="2">
        <v>0.97192999999999996</v>
      </c>
      <c r="X95" s="2">
        <v>0.95448999999999995</v>
      </c>
      <c r="Y95" s="2">
        <v>0.92922000000000005</v>
      </c>
      <c r="Z95" s="2">
        <v>0.89251000000000003</v>
      </c>
      <c r="AA95" s="2">
        <v>0.84614</v>
      </c>
      <c r="AB95" s="2">
        <v>0.78813999999999995</v>
      </c>
      <c r="AC95" s="2">
        <v>0.71904000000000001</v>
      </c>
      <c r="AD95" s="2">
        <v>0.64058000000000004</v>
      </c>
      <c r="AE95" s="2">
        <v>0.55171999999999999</v>
      </c>
      <c r="AF95" s="2">
        <v>0.46414</v>
      </c>
      <c r="AG95" s="2">
        <v>0.37828000000000001</v>
      </c>
      <c r="AH95" s="2">
        <v>0.29805999999999999</v>
      </c>
      <c r="AI95" s="2">
        <v>0.22363</v>
      </c>
      <c r="AJ95" s="2">
        <v>0.16353999999999999</v>
      </c>
      <c r="AK95" s="2">
        <v>0.11507000000000001</v>
      </c>
      <c r="AL95" s="2">
        <v>7.7799999999999994E-2</v>
      </c>
      <c r="AM95" s="2">
        <v>5.0500000000000003E-2</v>
      </c>
      <c r="AN95" s="2">
        <v>3.074E-2</v>
      </c>
      <c r="AO95" s="2">
        <v>1.831E-2</v>
      </c>
      <c r="AP95" s="2">
        <v>1.044E-2</v>
      </c>
      <c r="AQ95" s="2">
        <v>5.7000000000000002E-3</v>
      </c>
      <c r="AR95" s="2">
        <v>2.8900000000000002E-3</v>
      </c>
      <c r="AS95" s="2">
        <v>1.4400000000000001E-3</v>
      </c>
      <c r="AT95" s="2">
        <v>6.8999999999999997E-4</v>
      </c>
      <c r="AU95" s="2">
        <v>3.1E-4</v>
      </c>
      <c r="AV95" s="2">
        <v>1.2999999999999999E-4</v>
      </c>
      <c r="AW95" s="2">
        <v>5.0000000000000002E-5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</row>
    <row r="96" spans="1:68" hidden="1" x14ac:dyDescent="0.25">
      <c r="A96">
        <v>22400622</v>
      </c>
      <c r="B96" t="s">
        <v>71</v>
      </c>
      <c r="C96" t="s">
        <v>72</v>
      </c>
      <c r="D96" s="1">
        <v>45680.791666666664</v>
      </c>
      <c r="E96" t="str">
        <f>HYPERLINK("https://www.nba.com/stats/player/1631101/boxscores-traditional", "Shaedon Sharpe")</f>
        <v>Shaedon Sharpe</v>
      </c>
      <c r="F96" t="s">
        <v>92</v>
      </c>
      <c r="G96">
        <v>19</v>
      </c>
      <c r="H96">
        <v>4.6479999999999997</v>
      </c>
      <c r="I96" s="2">
        <v>0.99995000000000001</v>
      </c>
      <c r="J96" s="2">
        <v>0.99987000000000004</v>
      </c>
      <c r="K96" s="2">
        <v>0.99970999999999999</v>
      </c>
      <c r="L96" s="2">
        <v>0.99938000000000005</v>
      </c>
      <c r="M96" s="2">
        <v>0.99868999999999997</v>
      </c>
      <c r="N96" s="2">
        <v>0.99743999999999999</v>
      </c>
      <c r="O96" s="2">
        <v>0.99506000000000006</v>
      </c>
      <c r="P96" s="2">
        <v>0.99111000000000005</v>
      </c>
      <c r="Q96" s="2">
        <v>0.98421999999999998</v>
      </c>
      <c r="R96" s="2">
        <v>0.97380999999999995</v>
      </c>
      <c r="S96" s="2">
        <v>0.95728000000000002</v>
      </c>
      <c r="T96" s="2">
        <v>0.93447999999999998</v>
      </c>
      <c r="U96" s="2">
        <v>0.90146999999999999</v>
      </c>
      <c r="V96" s="2">
        <v>0.85992999999999997</v>
      </c>
      <c r="W96" s="2">
        <v>0.80510999999999999</v>
      </c>
      <c r="X96" s="2">
        <v>0.74214999999999998</v>
      </c>
      <c r="Y96" s="2">
        <v>0.66639999999999999</v>
      </c>
      <c r="Z96" s="2">
        <v>0.58706000000000003</v>
      </c>
      <c r="AA96" s="2">
        <v>0.5</v>
      </c>
      <c r="AB96" s="2">
        <v>0.41293999999999997</v>
      </c>
      <c r="AC96" s="2">
        <v>0.33360000000000001</v>
      </c>
      <c r="AD96" s="2">
        <v>0.25785000000000002</v>
      </c>
      <c r="AE96" s="2">
        <v>0.19489000000000001</v>
      </c>
      <c r="AF96" s="2">
        <v>0.14007</v>
      </c>
      <c r="AG96" s="2">
        <v>9.8530000000000006E-2</v>
      </c>
      <c r="AH96" s="2">
        <v>6.5519999999999995E-2</v>
      </c>
      <c r="AI96" s="2">
        <v>4.2720000000000001E-2</v>
      </c>
      <c r="AJ96" s="2">
        <v>2.6190000000000001E-2</v>
      </c>
      <c r="AK96" s="2">
        <v>1.5779999999999999E-2</v>
      </c>
      <c r="AL96" s="2">
        <v>8.8900000000000003E-3</v>
      </c>
      <c r="AM96" s="2">
        <v>4.9399999999999999E-3</v>
      </c>
      <c r="AN96" s="2">
        <v>2.5600000000000002E-3</v>
      </c>
      <c r="AO96" s="2">
        <v>1.31E-3</v>
      </c>
      <c r="AP96" s="2">
        <v>6.2E-4</v>
      </c>
      <c r="AQ96" s="2">
        <v>2.9E-4</v>
      </c>
      <c r="AR96" s="2">
        <v>1.2999999999999999E-4</v>
      </c>
      <c r="AS96" s="2">
        <v>5.0000000000000002E-5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</row>
    <row r="97" spans="1:68" hidden="1" x14ac:dyDescent="0.25">
      <c r="A97">
        <v>22400622</v>
      </c>
      <c r="B97" t="s">
        <v>72</v>
      </c>
      <c r="C97" t="s">
        <v>71</v>
      </c>
      <c r="D97" s="1">
        <v>45680.791666666664</v>
      </c>
      <c r="E97" t="str">
        <f>HYPERLINK("https://www.nba.com/stats/player/1629048/boxscores-traditional", "Goga Bitadze")</f>
        <v>Goga Bitadze</v>
      </c>
      <c r="F97" t="s">
        <v>90</v>
      </c>
      <c r="G97">
        <v>12.6</v>
      </c>
      <c r="H97">
        <v>4.7160000000000002</v>
      </c>
      <c r="I97" s="2">
        <v>0.99304999999999999</v>
      </c>
      <c r="J97" s="2">
        <v>0.98777999999999999</v>
      </c>
      <c r="K97" s="2">
        <v>0.97931999999999997</v>
      </c>
      <c r="L97" s="2">
        <v>0.96562000000000003</v>
      </c>
      <c r="M97" s="2">
        <v>0.94630000000000003</v>
      </c>
      <c r="N97" s="2">
        <v>0.91923999999999995</v>
      </c>
      <c r="O97" s="2">
        <v>0.88297999999999999</v>
      </c>
      <c r="P97" s="2">
        <v>0.83645999999999998</v>
      </c>
      <c r="Q97" s="2">
        <v>0.77637</v>
      </c>
      <c r="R97" s="2">
        <v>0.70884000000000003</v>
      </c>
      <c r="S97" s="2">
        <v>0.63307000000000002</v>
      </c>
      <c r="T97" s="2">
        <v>0.55171999999999999</v>
      </c>
      <c r="U97" s="2">
        <v>0.46811999999999998</v>
      </c>
      <c r="V97" s="2">
        <v>0.38208999999999999</v>
      </c>
      <c r="W97" s="2">
        <v>0.30503000000000002</v>
      </c>
      <c r="X97" s="2">
        <v>0.23576</v>
      </c>
      <c r="Y97" s="2">
        <v>0.17619000000000001</v>
      </c>
      <c r="Z97" s="2">
        <v>0.12506999999999999</v>
      </c>
      <c r="AA97" s="2">
        <v>8.6910000000000001E-2</v>
      </c>
      <c r="AB97" s="2">
        <v>5.8209999999999998E-2</v>
      </c>
      <c r="AC97" s="2">
        <v>3.7539999999999997E-2</v>
      </c>
      <c r="AD97" s="2">
        <v>2.3300000000000001E-2</v>
      </c>
      <c r="AE97" s="2">
        <v>1.355E-2</v>
      </c>
      <c r="AF97" s="2">
        <v>7.7600000000000004E-3</v>
      </c>
      <c r="AG97" s="2">
        <v>4.2700000000000004E-3</v>
      </c>
      <c r="AH97" s="2">
        <v>2.2599999999999999E-3</v>
      </c>
      <c r="AI97" s="2">
        <v>1.14E-3</v>
      </c>
      <c r="AJ97" s="2">
        <v>5.4000000000000001E-4</v>
      </c>
      <c r="AK97" s="2">
        <v>2.5000000000000001E-4</v>
      </c>
      <c r="AL97" s="2">
        <v>1.1E-4</v>
      </c>
      <c r="AM97" s="2">
        <v>5.0000000000000002E-5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</row>
    <row r="98" spans="1:68" hidden="1" x14ac:dyDescent="0.25">
      <c r="A98">
        <v>22400622</v>
      </c>
      <c r="B98" t="s">
        <v>72</v>
      </c>
      <c r="C98" t="s">
        <v>71</v>
      </c>
      <c r="D98" s="1">
        <v>45680.791666666664</v>
      </c>
      <c r="E98" t="str">
        <f>HYPERLINK("https://www.nba.com/stats/player/1629048/boxscores-traditional", "Goga Bitadze")</f>
        <v>Goga Bitadze</v>
      </c>
      <c r="F98" t="s">
        <v>92</v>
      </c>
      <c r="G98">
        <v>12.6</v>
      </c>
      <c r="H98">
        <v>4.758</v>
      </c>
      <c r="I98" s="2">
        <v>0.99265999999999999</v>
      </c>
      <c r="J98" s="2">
        <v>0.98712999999999995</v>
      </c>
      <c r="K98" s="2">
        <v>0.97831000000000001</v>
      </c>
      <c r="L98" s="2">
        <v>0.96484999999999999</v>
      </c>
      <c r="M98" s="2">
        <v>0.94520000000000004</v>
      </c>
      <c r="N98" s="2">
        <v>0.91774</v>
      </c>
      <c r="O98" s="2">
        <v>0.88100000000000001</v>
      </c>
      <c r="P98" s="2">
        <v>0.83398000000000005</v>
      </c>
      <c r="Q98" s="2">
        <v>0.77637</v>
      </c>
      <c r="R98" s="2">
        <v>0.70884000000000003</v>
      </c>
      <c r="S98" s="2">
        <v>0.63307000000000002</v>
      </c>
      <c r="T98" s="2">
        <v>0.55171999999999999</v>
      </c>
      <c r="U98" s="2">
        <v>0.46811999999999998</v>
      </c>
      <c r="V98" s="2">
        <v>0.38590999999999998</v>
      </c>
      <c r="W98" s="2">
        <v>0.30853999999999998</v>
      </c>
      <c r="X98" s="2">
        <v>0.23885000000000001</v>
      </c>
      <c r="Y98" s="2">
        <v>0.17879</v>
      </c>
      <c r="Z98" s="2">
        <v>0.12923999999999999</v>
      </c>
      <c r="AA98" s="2">
        <v>8.8510000000000005E-2</v>
      </c>
      <c r="AB98" s="2">
        <v>5.9380000000000002E-2</v>
      </c>
      <c r="AC98" s="2">
        <v>3.8359999999999998E-2</v>
      </c>
      <c r="AD98" s="2">
        <v>2.385E-2</v>
      </c>
      <c r="AE98" s="2">
        <v>1.426E-2</v>
      </c>
      <c r="AF98" s="2">
        <v>8.2000000000000007E-3</v>
      </c>
      <c r="AG98" s="2">
        <v>4.5300000000000002E-3</v>
      </c>
      <c r="AH98" s="2">
        <v>2.3999999999999998E-3</v>
      </c>
      <c r="AI98" s="2">
        <v>1.2199999999999999E-3</v>
      </c>
      <c r="AJ98" s="2">
        <v>5.9999999999999995E-4</v>
      </c>
      <c r="AK98" s="2">
        <v>2.7999999999999998E-4</v>
      </c>
      <c r="AL98" s="2">
        <v>1.2999999999999999E-4</v>
      </c>
      <c r="AM98" s="2">
        <v>5.0000000000000002E-5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</row>
    <row r="99" spans="1:68" hidden="1" x14ac:dyDescent="0.25">
      <c r="A99">
        <v>22400622</v>
      </c>
      <c r="B99" t="s">
        <v>71</v>
      </c>
      <c r="C99" t="s">
        <v>72</v>
      </c>
      <c r="D99" s="1">
        <v>45680.791666666664</v>
      </c>
      <c r="E99" t="str">
        <f>HYPERLINK("https://www.nba.com/stats/player/1631101/boxscores-traditional", "Shaedon Sharpe")</f>
        <v>Shaedon Sharpe</v>
      </c>
      <c r="F99" t="s">
        <v>93</v>
      </c>
      <c r="G99">
        <v>16.2</v>
      </c>
      <c r="H99">
        <v>4.7919999999999998</v>
      </c>
      <c r="I99" s="2">
        <v>0.99924000000000002</v>
      </c>
      <c r="J99" s="2">
        <v>0.99846000000000001</v>
      </c>
      <c r="K99" s="2">
        <v>0.99702000000000002</v>
      </c>
      <c r="L99" s="2">
        <v>0.99460999999999999</v>
      </c>
      <c r="M99" s="2">
        <v>0.99036000000000002</v>
      </c>
      <c r="N99" s="2">
        <v>0.98341000000000001</v>
      </c>
      <c r="O99" s="2">
        <v>0.97257000000000005</v>
      </c>
      <c r="P99" s="2">
        <v>0.95637000000000005</v>
      </c>
      <c r="Q99" s="2">
        <v>0.93318999999999996</v>
      </c>
      <c r="R99" s="2">
        <v>0.90146999999999999</v>
      </c>
      <c r="S99" s="2">
        <v>0.86214000000000002</v>
      </c>
      <c r="T99" s="2">
        <v>0.81057000000000001</v>
      </c>
      <c r="U99" s="2">
        <v>0.74856999999999996</v>
      </c>
      <c r="V99" s="2">
        <v>0.67723999999999995</v>
      </c>
      <c r="W99" s="2">
        <v>0.59870999999999996</v>
      </c>
      <c r="X99" s="2">
        <v>0.51595000000000002</v>
      </c>
      <c r="Y99" s="2">
        <v>0.43251000000000001</v>
      </c>
      <c r="Z99" s="2">
        <v>0.35197000000000001</v>
      </c>
      <c r="AA99" s="2">
        <v>0.28095999999999999</v>
      </c>
      <c r="AB99" s="2">
        <v>0.21476000000000001</v>
      </c>
      <c r="AC99" s="2">
        <v>0.15866</v>
      </c>
      <c r="AD99" s="2">
        <v>0.11314</v>
      </c>
      <c r="AE99" s="2">
        <v>7.7799999999999994E-2</v>
      </c>
      <c r="AF99" s="2">
        <v>5.1549999999999999E-2</v>
      </c>
      <c r="AG99" s="2">
        <v>3.288E-2</v>
      </c>
      <c r="AH99" s="2">
        <v>2.018E-2</v>
      </c>
      <c r="AI99" s="2">
        <v>1.222E-2</v>
      </c>
      <c r="AJ99" s="2">
        <v>6.9499999999999996E-3</v>
      </c>
      <c r="AK99" s="2">
        <v>3.79E-3</v>
      </c>
      <c r="AL99" s="2">
        <v>1.99E-3</v>
      </c>
      <c r="AM99" s="2">
        <v>1E-3</v>
      </c>
      <c r="AN99" s="2">
        <v>4.8000000000000001E-4</v>
      </c>
      <c r="AO99" s="2">
        <v>2.2000000000000001E-4</v>
      </c>
      <c r="AP99" s="2">
        <v>1E-4</v>
      </c>
      <c r="AQ99" s="2">
        <v>4.0000000000000003E-5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</row>
    <row r="100" spans="1:68" hidden="1" x14ac:dyDescent="0.25">
      <c r="A100">
        <v>22400621</v>
      </c>
      <c r="B100" t="s">
        <v>69</v>
      </c>
      <c r="C100" t="s">
        <v>68</v>
      </c>
      <c r="D100" s="1">
        <v>45680.583333333336</v>
      </c>
      <c r="E100" t="str">
        <f>HYPERLINK("https://www.nba.com/stats/player/1630167/boxscores-traditional", "Obi Toppin")</f>
        <v>Obi Toppin</v>
      </c>
      <c r="F100" t="s">
        <v>76</v>
      </c>
      <c r="G100">
        <v>3</v>
      </c>
      <c r="H100">
        <v>1.095</v>
      </c>
      <c r="I100">
        <v>0.96638000000000002</v>
      </c>
      <c r="J100">
        <v>0.81859000000000004</v>
      </c>
      <c r="K100">
        <v>0.5</v>
      </c>
      <c r="L100">
        <v>0.18140999999999999</v>
      </c>
      <c r="M100">
        <v>3.3619999999999997E-2</v>
      </c>
      <c r="N100">
        <v>3.0699999999999998E-3</v>
      </c>
      <c r="O100">
        <v>1.2999999999999999E-4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</row>
    <row r="101" spans="1:68" hidden="1" x14ac:dyDescent="0.25">
      <c r="A101">
        <v>22400621</v>
      </c>
      <c r="B101" t="s">
        <v>69</v>
      </c>
      <c r="C101" t="s">
        <v>68</v>
      </c>
      <c r="D101" s="1">
        <v>45680.583333333336</v>
      </c>
      <c r="E101" t="str">
        <f>HYPERLINK("https://www.nba.com/stats/player/1631097/boxscores-traditional", "Bennedict Mathurin")</f>
        <v>Bennedict Mathurin</v>
      </c>
      <c r="F101" t="s">
        <v>70</v>
      </c>
      <c r="G101">
        <v>2</v>
      </c>
      <c r="H101">
        <v>1.095</v>
      </c>
      <c r="I101">
        <v>0.81859000000000004</v>
      </c>
      <c r="J101">
        <v>0.5</v>
      </c>
      <c r="K101">
        <v>0.18140999999999999</v>
      </c>
      <c r="L101">
        <v>3.3619999999999997E-2</v>
      </c>
      <c r="M101">
        <v>3.0699999999999998E-3</v>
      </c>
      <c r="N101">
        <v>1.2999999999999999E-4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</row>
    <row r="102" spans="1:68" hidden="1" x14ac:dyDescent="0.25">
      <c r="A102">
        <v>22400621</v>
      </c>
      <c r="B102" t="s">
        <v>69</v>
      </c>
      <c r="C102" t="s">
        <v>68</v>
      </c>
      <c r="D102" s="1">
        <v>45680.583333333336</v>
      </c>
      <c r="E102" t="str">
        <f>HYPERLINK("https://www.nba.com/stats/player/1641767/boxscores-traditional", "Ben Sheppard")</f>
        <v>Ben Sheppard</v>
      </c>
      <c r="F102" t="s">
        <v>70</v>
      </c>
      <c r="G102">
        <v>1</v>
      </c>
      <c r="H102">
        <v>1.095</v>
      </c>
      <c r="I102">
        <v>0.5</v>
      </c>
      <c r="J102">
        <v>0.18140999999999999</v>
      </c>
      <c r="K102">
        <v>3.3619999999999997E-2</v>
      </c>
      <c r="L102">
        <v>3.0699999999999998E-3</v>
      </c>
      <c r="M102">
        <v>1.2999999999999999E-4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hidden="1" x14ac:dyDescent="0.25">
      <c r="A103">
        <v>22400621</v>
      </c>
      <c r="B103" t="s">
        <v>68</v>
      </c>
      <c r="C103" t="s">
        <v>69</v>
      </c>
      <c r="D103" s="1">
        <v>45680.583333333336</v>
      </c>
      <c r="E103" t="str">
        <f>HYPERLINK("https://www.nba.com/stats/player/1630577/boxscores-traditional", "Julian Champagnie")</f>
        <v>Julian Champagnie</v>
      </c>
      <c r="F103" t="s">
        <v>70</v>
      </c>
      <c r="G103">
        <v>1</v>
      </c>
      <c r="H103">
        <v>1.095</v>
      </c>
      <c r="I103">
        <v>0.5</v>
      </c>
      <c r="J103">
        <v>0.18140999999999999</v>
      </c>
      <c r="K103">
        <v>3.3619999999999997E-2</v>
      </c>
      <c r="L103">
        <v>3.0699999999999998E-3</v>
      </c>
      <c r="M103">
        <v>1.2999999999999999E-4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hidden="1" x14ac:dyDescent="0.25">
      <c r="A104">
        <v>22400621</v>
      </c>
      <c r="B104" t="s">
        <v>68</v>
      </c>
      <c r="C104" t="s">
        <v>69</v>
      </c>
      <c r="D104" s="1">
        <v>45680.583333333336</v>
      </c>
      <c r="E104" t="str">
        <f>HYPERLINK("https://www.nba.com/stats/player/203084/boxscores-traditional", "Harrison Barnes")</f>
        <v>Harrison Barnes</v>
      </c>
      <c r="F104" t="s">
        <v>76</v>
      </c>
      <c r="G104">
        <v>5</v>
      </c>
      <c r="H104">
        <v>1.095</v>
      </c>
      <c r="I104">
        <v>0.99987000000000004</v>
      </c>
      <c r="J104">
        <v>0.99692999999999998</v>
      </c>
      <c r="K104">
        <v>0.96638000000000002</v>
      </c>
      <c r="L104">
        <v>0.81859000000000004</v>
      </c>
      <c r="M104">
        <v>0.5</v>
      </c>
      <c r="N104">
        <v>0.18140999999999999</v>
      </c>
      <c r="O104">
        <v>3.3619999999999997E-2</v>
      </c>
      <c r="P104">
        <v>3.0699999999999998E-3</v>
      </c>
      <c r="Q104">
        <v>1.2999999999999999E-4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hidden="1" x14ac:dyDescent="0.25">
      <c r="A105">
        <v>22400622</v>
      </c>
      <c r="B105" t="s">
        <v>72</v>
      </c>
      <c r="C105" t="s">
        <v>71</v>
      </c>
      <c r="D105" s="1">
        <v>45680.791666666664</v>
      </c>
      <c r="E105" t="str">
        <f>HYPERLINK("https://www.nba.com/stats/player/1630175/boxscores-traditional", "Cole Anthony")</f>
        <v>Cole Anthony</v>
      </c>
      <c r="F105" t="s">
        <v>91</v>
      </c>
      <c r="G105">
        <v>27</v>
      </c>
      <c r="H105">
        <v>4.8170000000000002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0.99995999999999996</v>
      </c>
      <c r="Q105" s="2">
        <v>0.99990999999999997</v>
      </c>
      <c r="R105" s="2">
        <v>0.99978999999999996</v>
      </c>
      <c r="S105" s="2">
        <v>0.99955000000000005</v>
      </c>
      <c r="T105" s="2">
        <v>0.99905999999999995</v>
      </c>
      <c r="U105" s="2">
        <v>0.99819000000000002</v>
      </c>
      <c r="V105" s="2">
        <v>0.99653000000000003</v>
      </c>
      <c r="W105" s="2">
        <v>0.99360999999999999</v>
      </c>
      <c r="X105" s="2">
        <v>0.98870000000000002</v>
      </c>
      <c r="Y105" s="2">
        <v>0.98124</v>
      </c>
      <c r="Z105" s="2">
        <v>0.96926000000000001</v>
      </c>
      <c r="AA105" s="2">
        <v>0.95154000000000005</v>
      </c>
      <c r="AB105" s="2">
        <v>0.92647000000000002</v>
      </c>
      <c r="AC105" s="2">
        <v>0.89434999999999998</v>
      </c>
      <c r="AD105" s="2">
        <v>0.85082999999999998</v>
      </c>
      <c r="AE105" s="2">
        <v>0.79673000000000005</v>
      </c>
      <c r="AF105" s="2">
        <v>0.73236999999999997</v>
      </c>
      <c r="AG105" s="2">
        <v>0.66276000000000002</v>
      </c>
      <c r="AH105" s="2">
        <v>0.58316999999999997</v>
      </c>
      <c r="AI105" s="2">
        <v>0.5</v>
      </c>
      <c r="AJ105" s="2">
        <v>0.41682999999999998</v>
      </c>
      <c r="AK105" s="2">
        <v>0.33723999999999998</v>
      </c>
      <c r="AL105" s="2">
        <v>0.26762999999999998</v>
      </c>
      <c r="AM105" s="2">
        <v>0.20327000000000001</v>
      </c>
      <c r="AN105" s="2">
        <v>0.14917</v>
      </c>
      <c r="AO105" s="2">
        <v>0.10564999999999999</v>
      </c>
      <c r="AP105" s="2">
        <v>7.3529999999999998E-2</v>
      </c>
      <c r="AQ105" s="2">
        <v>4.8460000000000003E-2</v>
      </c>
      <c r="AR105" s="2">
        <v>3.074E-2</v>
      </c>
      <c r="AS105" s="2">
        <v>1.8759999999999999E-2</v>
      </c>
      <c r="AT105" s="2">
        <v>1.1299999999999999E-2</v>
      </c>
      <c r="AU105" s="2">
        <v>6.3899999999999998E-3</v>
      </c>
      <c r="AV105" s="2">
        <v>3.47E-3</v>
      </c>
      <c r="AW105" s="2">
        <v>1.81E-3</v>
      </c>
      <c r="AX105" s="2">
        <v>9.3999999999999997E-4</v>
      </c>
      <c r="AY105" s="2">
        <v>4.4999999999999999E-4</v>
      </c>
      <c r="AZ105" s="2">
        <v>2.1000000000000001E-4</v>
      </c>
      <c r="BA105" s="2">
        <v>9.0000000000000006E-5</v>
      </c>
      <c r="BB105" s="2">
        <v>4.0000000000000003E-5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</row>
    <row r="106" spans="1:68" hidden="1" x14ac:dyDescent="0.25">
      <c r="A106">
        <v>22400622</v>
      </c>
      <c r="B106" t="s">
        <v>71</v>
      </c>
      <c r="C106" t="s">
        <v>72</v>
      </c>
      <c r="D106" s="1">
        <v>45680.791666666664</v>
      </c>
      <c r="E106" t="str">
        <f>HYPERLINK("https://www.nba.com/stats/player/1630166/boxscores-traditional", "Deni Avdija")</f>
        <v>Deni Avdija</v>
      </c>
      <c r="F106" t="s">
        <v>92</v>
      </c>
      <c r="G106">
        <v>21</v>
      </c>
      <c r="H106">
        <v>4.8579999999999997</v>
      </c>
      <c r="I106" s="2">
        <v>1</v>
      </c>
      <c r="J106" s="2">
        <v>0.99995000000000001</v>
      </c>
      <c r="K106" s="2">
        <v>0.99990000000000001</v>
      </c>
      <c r="L106" s="2">
        <v>0.99977000000000005</v>
      </c>
      <c r="M106" s="2">
        <v>0.99950000000000006</v>
      </c>
      <c r="N106" s="2">
        <v>0.999</v>
      </c>
      <c r="O106" s="2">
        <v>0.99800999999999995</v>
      </c>
      <c r="P106" s="2">
        <v>0.99631999999999998</v>
      </c>
      <c r="Q106" s="2">
        <v>0.99324000000000001</v>
      </c>
      <c r="R106" s="2">
        <v>0.98809000000000002</v>
      </c>
      <c r="S106" s="2">
        <v>0.98029999999999995</v>
      </c>
      <c r="T106" s="2">
        <v>0.96784000000000003</v>
      </c>
      <c r="U106" s="2">
        <v>0.95052999999999999</v>
      </c>
      <c r="V106" s="2">
        <v>0.92506999999999995</v>
      </c>
      <c r="W106" s="2">
        <v>0.89251000000000003</v>
      </c>
      <c r="X106" s="2">
        <v>0.84848999999999997</v>
      </c>
      <c r="Y106" s="2">
        <v>0.79388999999999998</v>
      </c>
      <c r="Z106" s="2">
        <v>0.73236999999999997</v>
      </c>
      <c r="AA106" s="2">
        <v>0.65910000000000002</v>
      </c>
      <c r="AB106" s="2">
        <v>0.58316999999999997</v>
      </c>
      <c r="AC106" s="2">
        <v>0.5</v>
      </c>
      <c r="AD106" s="2">
        <v>0.41682999999999998</v>
      </c>
      <c r="AE106" s="2">
        <v>0.34089999999999998</v>
      </c>
      <c r="AF106" s="2">
        <v>0.26762999999999998</v>
      </c>
      <c r="AG106" s="2">
        <v>0.20610999999999999</v>
      </c>
      <c r="AH106" s="2">
        <v>0.15151000000000001</v>
      </c>
      <c r="AI106" s="2">
        <v>0.10749</v>
      </c>
      <c r="AJ106" s="2">
        <v>7.4929999999999997E-2</v>
      </c>
      <c r="AK106" s="2">
        <v>4.947E-2</v>
      </c>
      <c r="AL106" s="2">
        <v>3.2160000000000001E-2</v>
      </c>
      <c r="AM106" s="2">
        <v>1.9699999999999999E-2</v>
      </c>
      <c r="AN106" s="2">
        <v>1.191E-2</v>
      </c>
      <c r="AO106" s="2">
        <v>6.7600000000000004E-3</v>
      </c>
      <c r="AP106" s="2">
        <v>3.6800000000000001E-3</v>
      </c>
      <c r="AQ106" s="2">
        <v>1.99E-3</v>
      </c>
      <c r="AR106" s="2">
        <v>1E-3</v>
      </c>
      <c r="AS106" s="2">
        <v>5.0000000000000001E-4</v>
      </c>
      <c r="AT106" s="2">
        <v>2.3000000000000001E-4</v>
      </c>
      <c r="AU106" s="2">
        <v>1E-4</v>
      </c>
      <c r="AV106" s="2">
        <v>5.0000000000000002E-5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</row>
    <row r="107" spans="1:68" hidden="1" x14ac:dyDescent="0.25">
      <c r="A107">
        <v>22400622</v>
      </c>
      <c r="B107" t="s">
        <v>72</v>
      </c>
      <c r="C107" t="s">
        <v>71</v>
      </c>
      <c r="D107" s="1">
        <v>45680.791666666664</v>
      </c>
      <c r="E107" t="str">
        <f>HYPERLINK("https://www.nba.com/stats/player/1630532/boxscores-traditional", "Franz Wagner")</f>
        <v>Franz Wagner</v>
      </c>
      <c r="F107" t="s">
        <v>93</v>
      </c>
      <c r="G107">
        <v>28.8</v>
      </c>
      <c r="H107">
        <v>4.8739999999999997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0.99994000000000005</v>
      </c>
      <c r="S107" s="2">
        <v>0.99987000000000004</v>
      </c>
      <c r="T107" s="2">
        <v>0.99972000000000005</v>
      </c>
      <c r="U107" s="2">
        <v>0.99939999999999996</v>
      </c>
      <c r="V107" s="2">
        <v>0.99882000000000004</v>
      </c>
      <c r="W107" s="2">
        <v>0.99766999999999995</v>
      </c>
      <c r="X107" s="2">
        <v>0.99573</v>
      </c>
      <c r="Y107" s="2">
        <v>0.99224000000000001</v>
      </c>
      <c r="Z107" s="2">
        <v>0.98678999999999994</v>
      </c>
      <c r="AA107" s="2">
        <v>0.97777999999999998</v>
      </c>
      <c r="AB107" s="2">
        <v>0.96484999999999999</v>
      </c>
      <c r="AC107" s="2">
        <v>0.94520000000000004</v>
      </c>
      <c r="AD107" s="2">
        <v>0.91923999999999995</v>
      </c>
      <c r="AE107" s="2">
        <v>0.88297999999999999</v>
      </c>
      <c r="AF107" s="2">
        <v>0.83645999999999998</v>
      </c>
      <c r="AG107" s="2">
        <v>0.7823</v>
      </c>
      <c r="AH107" s="2">
        <v>0.71565999999999996</v>
      </c>
      <c r="AI107" s="2">
        <v>0.64431000000000005</v>
      </c>
      <c r="AJ107" s="2">
        <v>0.56355999999999995</v>
      </c>
      <c r="AK107" s="2">
        <v>0.48404999999999998</v>
      </c>
      <c r="AL107" s="2">
        <v>0.40128999999999998</v>
      </c>
      <c r="AM107" s="2">
        <v>0.32635999999999998</v>
      </c>
      <c r="AN107" s="2">
        <v>0.25463000000000002</v>
      </c>
      <c r="AO107" s="2">
        <v>0.19489000000000001</v>
      </c>
      <c r="AP107" s="2">
        <v>0.14230999999999999</v>
      </c>
      <c r="AQ107" s="2">
        <v>0.10204000000000001</v>
      </c>
      <c r="AR107" s="2">
        <v>6.9440000000000002E-2</v>
      </c>
      <c r="AS107" s="2">
        <v>4.648E-2</v>
      </c>
      <c r="AT107" s="2">
        <v>2.938E-2</v>
      </c>
      <c r="AU107" s="2">
        <v>1.831E-2</v>
      </c>
      <c r="AV107" s="2">
        <v>1.072E-2</v>
      </c>
      <c r="AW107" s="2">
        <v>6.2100000000000002E-3</v>
      </c>
      <c r="AX107" s="2">
        <v>3.3600000000000001E-3</v>
      </c>
      <c r="AY107" s="2">
        <v>1.81E-3</v>
      </c>
      <c r="AZ107" s="2">
        <v>8.9999999999999998E-4</v>
      </c>
      <c r="BA107" s="2">
        <v>4.4999999999999999E-4</v>
      </c>
      <c r="BB107" s="2">
        <v>2.1000000000000001E-4</v>
      </c>
      <c r="BC107" s="2">
        <v>1E-4</v>
      </c>
      <c r="BD107" s="2">
        <v>4.0000000000000003E-5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</row>
    <row r="108" spans="1:68" hidden="1" x14ac:dyDescent="0.25">
      <c r="A108">
        <v>22400622</v>
      </c>
      <c r="B108" t="s">
        <v>72</v>
      </c>
      <c r="C108" t="s">
        <v>71</v>
      </c>
      <c r="D108" s="1">
        <v>45680.791666666664</v>
      </c>
      <c r="E108" t="str">
        <f>HYPERLINK("https://www.nba.com/stats/player/203484/boxscores-traditional", "Kentavious Caldwell-Pope")</f>
        <v>Kentavious Caldwell-Pope</v>
      </c>
      <c r="F108" t="s">
        <v>87</v>
      </c>
      <c r="G108">
        <v>12.8</v>
      </c>
      <c r="H108">
        <v>4.9560000000000004</v>
      </c>
      <c r="I108" s="2">
        <v>0.99134</v>
      </c>
      <c r="J108" s="2">
        <v>0.98536999999999997</v>
      </c>
      <c r="K108" s="2">
        <v>0.97614999999999996</v>
      </c>
      <c r="L108" s="2">
        <v>0.96245999999999998</v>
      </c>
      <c r="M108" s="2">
        <v>0.94179000000000002</v>
      </c>
      <c r="N108" s="2">
        <v>0.91466000000000003</v>
      </c>
      <c r="O108" s="2">
        <v>0.879</v>
      </c>
      <c r="P108" s="2">
        <v>0.83398000000000005</v>
      </c>
      <c r="Q108" s="2">
        <v>0.77934999999999999</v>
      </c>
      <c r="R108" s="2">
        <v>0.71226</v>
      </c>
      <c r="S108" s="2">
        <v>0.64058000000000004</v>
      </c>
      <c r="T108" s="2">
        <v>0.56355999999999995</v>
      </c>
      <c r="U108" s="2">
        <v>0.48404999999999998</v>
      </c>
      <c r="V108" s="2">
        <v>0.40516999999999997</v>
      </c>
      <c r="W108" s="2">
        <v>0.32996999999999999</v>
      </c>
      <c r="X108" s="2">
        <v>0.25785000000000002</v>
      </c>
      <c r="Y108" s="2">
        <v>0.19766</v>
      </c>
      <c r="Z108" s="2">
        <v>0.14685999999999999</v>
      </c>
      <c r="AA108" s="2">
        <v>0.10564999999999999</v>
      </c>
      <c r="AB108" s="2">
        <v>7.3529999999999998E-2</v>
      </c>
      <c r="AC108" s="2">
        <v>4.947E-2</v>
      </c>
      <c r="AD108" s="2">
        <v>3.1440000000000003E-2</v>
      </c>
      <c r="AE108" s="2">
        <v>1.9699999999999999E-2</v>
      </c>
      <c r="AF108" s="2">
        <v>1.191E-2</v>
      </c>
      <c r="AG108" s="2">
        <v>6.9499999999999996E-3</v>
      </c>
      <c r="AH108" s="2">
        <v>3.9100000000000003E-3</v>
      </c>
      <c r="AI108" s="2">
        <v>2.0500000000000002E-3</v>
      </c>
      <c r="AJ108" s="2">
        <v>1.07E-3</v>
      </c>
      <c r="AK108" s="2">
        <v>5.4000000000000001E-4</v>
      </c>
      <c r="AL108" s="2">
        <v>2.5999999999999998E-4</v>
      </c>
      <c r="AM108" s="2">
        <v>1.2E-4</v>
      </c>
      <c r="AN108" s="2">
        <v>5.0000000000000002E-5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</row>
    <row r="109" spans="1:68" hidden="1" x14ac:dyDescent="0.25">
      <c r="A109">
        <v>22400622</v>
      </c>
      <c r="B109" t="s">
        <v>71</v>
      </c>
      <c r="C109" t="s">
        <v>72</v>
      </c>
      <c r="D109" s="1">
        <v>45680.791666666664</v>
      </c>
      <c r="E109" t="str">
        <f>HYPERLINK("https://www.nba.com/stats/player/1630166/boxscores-traditional", "Deni Avdija")</f>
        <v>Deni Avdija</v>
      </c>
      <c r="F109" t="s">
        <v>91</v>
      </c>
      <c r="G109">
        <v>30.6</v>
      </c>
      <c r="H109">
        <v>5.0039999999999996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0.99995999999999996</v>
      </c>
      <c r="T109" s="2">
        <v>0.99990000000000001</v>
      </c>
      <c r="U109" s="2">
        <v>0.99978</v>
      </c>
      <c r="V109" s="2">
        <v>0.99955000000000005</v>
      </c>
      <c r="W109" s="2">
        <v>0.99909999999999999</v>
      </c>
      <c r="X109" s="2">
        <v>0.99824999999999997</v>
      </c>
      <c r="Y109" s="2">
        <v>0.99673999999999996</v>
      </c>
      <c r="Z109" s="2">
        <v>0.99412999999999996</v>
      </c>
      <c r="AA109" s="2">
        <v>0.98982999999999999</v>
      </c>
      <c r="AB109" s="2">
        <v>0.98299999999999998</v>
      </c>
      <c r="AC109" s="2">
        <v>0.97257000000000005</v>
      </c>
      <c r="AD109" s="2">
        <v>0.95728000000000002</v>
      </c>
      <c r="AE109" s="2">
        <v>0.93574000000000002</v>
      </c>
      <c r="AF109" s="2">
        <v>0.90658000000000005</v>
      </c>
      <c r="AG109" s="2">
        <v>0.86863999999999997</v>
      </c>
      <c r="AH109" s="2">
        <v>0.82121</v>
      </c>
      <c r="AI109" s="2">
        <v>0.76424000000000003</v>
      </c>
      <c r="AJ109" s="2">
        <v>0.69847000000000004</v>
      </c>
      <c r="AK109" s="2">
        <v>0.62551999999999996</v>
      </c>
      <c r="AL109" s="2">
        <v>0.54776000000000002</v>
      </c>
      <c r="AM109" s="2">
        <v>0.46811999999999998</v>
      </c>
      <c r="AN109" s="2">
        <v>0.38973999999999998</v>
      </c>
      <c r="AO109" s="2">
        <v>0.31561</v>
      </c>
      <c r="AP109" s="2">
        <v>0.24825</v>
      </c>
      <c r="AQ109" s="2">
        <v>0.18942999999999999</v>
      </c>
      <c r="AR109" s="2">
        <v>0.14007</v>
      </c>
      <c r="AS109" s="2">
        <v>0.10027</v>
      </c>
      <c r="AT109" s="2">
        <v>6.9440000000000002E-2</v>
      </c>
      <c r="AU109" s="2">
        <v>4.648E-2</v>
      </c>
      <c r="AV109" s="2">
        <v>3.005E-2</v>
      </c>
      <c r="AW109" s="2">
        <v>1.8759999999999999E-2</v>
      </c>
      <c r="AX109" s="2">
        <v>1.1299999999999999E-2</v>
      </c>
      <c r="AY109" s="2">
        <v>6.5700000000000003E-3</v>
      </c>
      <c r="AZ109" s="2">
        <v>3.6800000000000001E-3</v>
      </c>
      <c r="BA109" s="2">
        <v>1.99E-3</v>
      </c>
      <c r="BB109" s="2">
        <v>1.0399999999999999E-3</v>
      </c>
      <c r="BC109" s="2">
        <v>5.1999999999999995E-4</v>
      </c>
      <c r="BD109" s="2">
        <v>2.5000000000000001E-4</v>
      </c>
      <c r="BE109" s="2">
        <v>1.2E-4</v>
      </c>
      <c r="BF109" s="2">
        <v>5.0000000000000002E-5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</row>
    <row r="110" spans="1:68" hidden="1" x14ac:dyDescent="0.25">
      <c r="A110">
        <v>22400622</v>
      </c>
      <c r="B110" t="s">
        <v>72</v>
      </c>
      <c r="C110" t="s">
        <v>71</v>
      </c>
      <c r="D110" s="1">
        <v>45680.791666666664</v>
      </c>
      <c r="E110" t="str">
        <f>HYPERLINK("https://www.nba.com/stats/player/203484/boxscores-traditional", "Kentavious Caldwell-Pope")</f>
        <v>Kentavious Caldwell-Pope</v>
      </c>
      <c r="F110" t="s">
        <v>93</v>
      </c>
      <c r="G110">
        <v>11.6</v>
      </c>
      <c r="H110">
        <v>5.0830000000000002</v>
      </c>
      <c r="I110" s="2">
        <v>0.98168999999999995</v>
      </c>
      <c r="J110" s="2">
        <v>0.97062000000000004</v>
      </c>
      <c r="K110" s="2">
        <v>0.95448999999999995</v>
      </c>
      <c r="L110" s="2">
        <v>0.93318999999999996</v>
      </c>
      <c r="M110" s="2">
        <v>0.9032</v>
      </c>
      <c r="N110" s="2">
        <v>0.86433000000000004</v>
      </c>
      <c r="O110" s="2">
        <v>0.81594</v>
      </c>
      <c r="P110" s="2">
        <v>0.76114999999999999</v>
      </c>
      <c r="Q110" s="2">
        <v>0.69496999999999998</v>
      </c>
      <c r="R110" s="2">
        <v>0.62172000000000005</v>
      </c>
      <c r="S110" s="2">
        <v>0.54776000000000002</v>
      </c>
      <c r="T110" s="2">
        <v>0.46811999999999998</v>
      </c>
      <c r="U110" s="2">
        <v>0.38973999999999998</v>
      </c>
      <c r="V110" s="2">
        <v>0.31918000000000002</v>
      </c>
      <c r="W110" s="2">
        <v>0.25142999999999999</v>
      </c>
      <c r="X110" s="2">
        <v>0.19214999999999999</v>
      </c>
      <c r="Y110" s="2">
        <v>0.14457</v>
      </c>
      <c r="Z110" s="2">
        <v>0.10383000000000001</v>
      </c>
      <c r="AA110" s="2">
        <v>7.2150000000000006E-2</v>
      </c>
      <c r="AB110" s="2">
        <v>4.947E-2</v>
      </c>
      <c r="AC110" s="2">
        <v>3.2160000000000001E-2</v>
      </c>
      <c r="AD110" s="2">
        <v>2.018E-2</v>
      </c>
      <c r="AE110" s="2">
        <v>1.255E-2</v>
      </c>
      <c r="AF110" s="2">
        <v>7.3400000000000002E-3</v>
      </c>
      <c r="AG110" s="2">
        <v>4.15E-3</v>
      </c>
      <c r="AH110" s="2">
        <v>2.33E-3</v>
      </c>
      <c r="AI110" s="2">
        <v>1.2199999999999999E-3</v>
      </c>
      <c r="AJ110" s="2">
        <v>6.2E-4</v>
      </c>
      <c r="AK110" s="2">
        <v>3.1E-4</v>
      </c>
      <c r="AL110" s="2">
        <v>1.4999999999999999E-4</v>
      </c>
      <c r="AM110" s="2">
        <v>6.9999999999999994E-5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</row>
    <row r="111" spans="1:68" hidden="1" x14ac:dyDescent="0.25">
      <c r="A111">
        <v>22400622</v>
      </c>
      <c r="B111" t="s">
        <v>72</v>
      </c>
      <c r="C111" t="s">
        <v>71</v>
      </c>
      <c r="D111" s="1">
        <v>45680.791666666664</v>
      </c>
      <c r="E111" t="str">
        <f>HYPERLINK("https://www.nba.com/stats/player/1641710/boxscores-traditional", "Anthony Black")</f>
        <v>Anthony Black</v>
      </c>
      <c r="F111" t="s">
        <v>91</v>
      </c>
      <c r="G111">
        <v>22.2</v>
      </c>
      <c r="H111">
        <v>5.1539999999999999</v>
      </c>
      <c r="I111" s="2">
        <v>1</v>
      </c>
      <c r="J111" s="2">
        <v>0.99995999999999996</v>
      </c>
      <c r="K111" s="2">
        <v>0.99990000000000001</v>
      </c>
      <c r="L111" s="2">
        <v>0.99978999999999996</v>
      </c>
      <c r="M111" s="2">
        <v>0.99958000000000002</v>
      </c>
      <c r="N111" s="2">
        <v>0.99916000000000005</v>
      </c>
      <c r="O111" s="2">
        <v>0.99841000000000002</v>
      </c>
      <c r="P111" s="2">
        <v>0.99711000000000005</v>
      </c>
      <c r="Q111" s="2">
        <v>0.99477000000000004</v>
      </c>
      <c r="R111" s="2">
        <v>0.99111000000000005</v>
      </c>
      <c r="S111" s="2">
        <v>0.98499999999999999</v>
      </c>
      <c r="T111" s="2">
        <v>0.97614999999999996</v>
      </c>
      <c r="U111" s="2">
        <v>0.96326999999999996</v>
      </c>
      <c r="V111" s="2">
        <v>0.94408000000000003</v>
      </c>
      <c r="W111" s="2">
        <v>0.91923999999999995</v>
      </c>
      <c r="X111" s="2">
        <v>0.88492999999999999</v>
      </c>
      <c r="Y111" s="2">
        <v>0.84375</v>
      </c>
      <c r="Z111" s="2">
        <v>0.79103000000000001</v>
      </c>
      <c r="AA111" s="2">
        <v>0.73236999999999997</v>
      </c>
      <c r="AB111" s="2">
        <v>0.66639999999999999</v>
      </c>
      <c r="AC111" s="2">
        <v>0.59094999999999998</v>
      </c>
      <c r="AD111" s="2">
        <v>0.51595000000000002</v>
      </c>
      <c r="AE111" s="2">
        <v>0.43643999999999999</v>
      </c>
      <c r="AF111" s="2">
        <v>0.36316999999999999</v>
      </c>
      <c r="AG111" s="2">
        <v>0.29459999999999997</v>
      </c>
      <c r="AH111" s="2">
        <v>0.22964999999999999</v>
      </c>
      <c r="AI111" s="2">
        <v>0.17619000000000001</v>
      </c>
      <c r="AJ111" s="2">
        <v>0.12923999999999999</v>
      </c>
      <c r="AK111" s="2">
        <v>9.3420000000000003E-2</v>
      </c>
      <c r="AL111" s="2">
        <v>6.5519999999999995E-2</v>
      </c>
      <c r="AM111" s="2">
        <v>4.3630000000000002E-2</v>
      </c>
      <c r="AN111" s="2">
        <v>2.8719999999999999E-2</v>
      </c>
      <c r="AO111" s="2">
        <v>1.7860000000000001E-2</v>
      </c>
      <c r="AP111" s="2">
        <v>1.1010000000000001E-2</v>
      </c>
      <c r="AQ111" s="2">
        <v>6.5700000000000003E-3</v>
      </c>
      <c r="AR111" s="2">
        <v>3.6800000000000001E-3</v>
      </c>
      <c r="AS111" s="2">
        <v>2.0500000000000002E-3</v>
      </c>
      <c r="AT111" s="2">
        <v>1.07E-3</v>
      </c>
      <c r="AU111" s="2">
        <v>5.5999999999999995E-4</v>
      </c>
      <c r="AV111" s="2">
        <v>2.7999999999999998E-4</v>
      </c>
      <c r="AW111" s="2">
        <v>1.2999999999999999E-4</v>
      </c>
      <c r="AX111" s="2">
        <v>6.0000000000000002E-5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</row>
    <row r="112" spans="1:68" hidden="1" x14ac:dyDescent="0.25">
      <c r="A112">
        <v>22400622</v>
      </c>
      <c r="B112" t="s">
        <v>72</v>
      </c>
      <c r="C112" t="s">
        <v>71</v>
      </c>
      <c r="D112" s="1">
        <v>45680.791666666664</v>
      </c>
      <c r="E112" t="str">
        <f>HYPERLINK("https://www.nba.com/stats/player/203484/boxscores-traditional", "Kentavious Caldwell-Pope")</f>
        <v>Kentavious Caldwell-Pope</v>
      </c>
      <c r="F112" t="s">
        <v>91</v>
      </c>
      <c r="G112">
        <v>14.6</v>
      </c>
      <c r="H112">
        <v>5.1609999999999996</v>
      </c>
      <c r="I112" s="2">
        <v>0.99585000000000001</v>
      </c>
      <c r="J112" s="2">
        <v>0.99265999999999999</v>
      </c>
      <c r="K112" s="2">
        <v>0.98777999999999999</v>
      </c>
      <c r="L112" s="2">
        <v>0.97982000000000002</v>
      </c>
      <c r="M112" s="2">
        <v>0.96855999999999998</v>
      </c>
      <c r="N112" s="2">
        <v>0.95254000000000005</v>
      </c>
      <c r="O112" s="2">
        <v>0.92922000000000005</v>
      </c>
      <c r="P112" s="2">
        <v>0.89973000000000003</v>
      </c>
      <c r="Q112" s="2">
        <v>0.86214000000000002</v>
      </c>
      <c r="R112" s="2">
        <v>0.81327000000000005</v>
      </c>
      <c r="S112" s="2">
        <v>0.75804000000000005</v>
      </c>
      <c r="T112" s="2">
        <v>0.69145999999999996</v>
      </c>
      <c r="U112" s="2">
        <v>0.62172000000000005</v>
      </c>
      <c r="V112" s="2">
        <v>0.54776000000000002</v>
      </c>
      <c r="W112" s="2">
        <v>0.46811999999999998</v>
      </c>
      <c r="X112" s="2">
        <v>0.39357999999999999</v>
      </c>
      <c r="Y112" s="2">
        <v>0.31918000000000002</v>
      </c>
      <c r="Z112" s="2">
        <v>0.25463000000000002</v>
      </c>
      <c r="AA112" s="2">
        <v>0.19766</v>
      </c>
      <c r="AB112" s="2">
        <v>0.14685999999999999</v>
      </c>
      <c r="AC112" s="2">
        <v>0.10749</v>
      </c>
      <c r="AD112" s="2">
        <v>7.6359999999999997E-2</v>
      </c>
      <c r="AE112" s="2">
        <v>5.1549999999999999E-2</v>
      </c>
      <c r="AF112" s="2">
        <v>3.4380000000000001E-2</v>
      </c>
      <c r="AG112" s="2">
        <v>2.1690000000000001E-2</v>
      </c>
      <c r="AH112" s="2">
        <v>1.355E-2</v>
      </c>
      <c r="AI112" s="2">
        <v>8.2000000000000007E-3</v>
      </c>
      <c r="AJ112" s="2">
        <v>4.6600000000000001E-3</v>
      </c>
      <c r="AK112" s="2">
        <v>2.64E-3</v>
      </c>
      <c r="AL112" s="2">
        <v>1.4400000000000001E-3</v>
      </c>
      <c r="AM112" s="2">
        <v>7.3999999999999999E-4</v>
      </c>
      <c r="AN112" s="2">
        <v>3.8000000000000002E-4</v>
      </c>
      <c r="AO112" s="2">
        <v>1.8000000000000001E-4</v>
      </c>
      <c r="AP112" s="2">
        <v>8.0000000000000007E-5</v>
      </c>
      <c r="AQ112" s="2">
        <v>4.0000000000000003E-5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</row>
    <row r="113" spans="1:68" hidden="1" x14ac:dyDescent="0.25">
      <c r="A113">
        <v>22400622</v>
      </c>
      <c r="B113" t="s">
        <v>72</v>
      </c>
      <c r="C113" t="s">
        <v>71</v>
      </c>
      <c r="D113" s="1">
        <v>45680.791666666664</v>
      </c>
      <c r="E113" t="str">
        <f>HYPERLINK("https://www.nba.com/stats/player/1641710/boxscores-traditional", "Anthony Black")</f>
        <v>Anthony Black</v>
      </c>
      <c r="F113" t="s">
        <v>87</v>
      </c>
      <c r="G113">
        <v>18.2</v>
      </c>
      <c r="H113">
        <v>5.1920000000000002</v>
      </c>
      <c r="I113" s="2">
        <v>0.99953000000000003</v>
      </c>
      <c r="J113" s="2">
        <v>0.99909999999999999</v>
      </c>
      <c r="K113" s="2">
        <v>0.99831000000000003</v>
      </c>
      <c r="L113" s="2">
        <v>0.99682999999999999</v>
      </c>
      <c r="M113" s="2">
        <v>0.99446000000000001</v>
      </c>
      <c r="N113" s="2">
        <v>0.99060999999999999</v>
      </c>
      <c r="O113" s="2">
        <v>0.98460999999999999</v>
      </c>
      <c r="P113" s="2">
        <v>0.97499999999999998</v>
      </c>
      <c r="Q113" s="2">
        <v>0.96164000000000005</v>
      </c>
      <c r="R113" s="2">
        <v>0.94294999999999995</v>
      </c>
      <c r="S113" s="2">
        <v>0.91774</v>
      </c>
      <c r="T113" s="2">
        <v>0.88297999999999999</v>
      </c>
      <c r="U113" s="2">
        <v>0.84133999999999998</v>
      </c>
      <c r="V113" s="2">
        <v>0.79103000000000001</v>
      </c>
      <c r="W113" s="2">
        <v>0.73236999999999997</v>
      </c>
      <c r="X113" s="2">
        <v>0.66276000000000002</v>
      </c>
      <c r="Y113" s="2">
        <v>0.59094999999999998</v>
      </c>
      <c r="Z113" s="2">
        <v>0.51595000000000002</v>
      </c>
      <c r="AA113" s="2">
        <v>0.44037999999999999</v>
      </c>
      <c r="AB113" s="2">
        <v>0.36316999999999999</v>
      </c>
      <c r="AC113" s="2">
        <v>0.29459999999999997</v>
      </c>
      <c r="AD113" s="2">
        <v>0.23269999999999999</v>
      </c>
      <c r="AE113" s="2">
        <v>0.17879</v>
      </c>
      <c r="AF113" s="2">
        <v>0.13136</v>
      </c>
      <c r="AG113" s="2">
        <v>9.5100000000000004E-2</v>
      </c>
      <c r="AH113" s="2">
        <v>6.6809999999999994E-2</v>
      </c>
      <c r="AI113" s="2">
        <v>4.5510000000000002E-2</v>
      </c>
      <c r="AJ113" s="2">
        <v>2.938E-2</v>
      </c>
      <c r="AK113" s="2">
        <v>1.8759999999999999E-2</v>
      </c>
      <c r="AL113" s="2">
        <v>1.1599999999999999E-2</v>
      </c>
      <c r="AM113" s="2">
        <v>6.7600000000000004E-3</v>
      </c>
      <c r="AN113" s="2">
        <v>3.9100000000000003E-3</v>
      </c>
      <c r="AO113" s="2">
        <v>2.1900000000000001E-3</v>
      </c>
      <c r="AP113" s="2">
        <v>1.1800000000000001E-3</v>
      </c>
      <c r="AQ113" s="2">
        <v>5.9999999999999995E-4</v>
      </c>
      <c r="AR113" s="2">
        <v>2.9999999999999997E-4</v>
      </c>
      <c r="AS113" s="2">
        <v>1.4999999999999999E-4</v>
      </c>
      <c r="AT113" s="2">
        <v>6.9999999999999994E-5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</row>
    <row r="114" spans="1:68" hidden="1" x14ac:dyDescent="0.25">
      <c r="A114">
        <v>22400622</v>
      </c>
      <c r="B114" t="s">
        <v>71</v>
      </c>
      <c r="C114" t="s">
        <v>72</v>
      </c>
      <c r="D114" s="1">
        <v>45680.791666666664</v>
      </c>
      <c r="E114" t="str">
        <f>HYPERLINK("https://www.nba.com/stats/player/1642270/boxscores-traditional", "Donovan Clingan")</f>
        <v>Donovan Clingan</v>
      </c>
      <c r="F114" t="s">
        <v>87</v>
      </c>
      <c r="G114">
        <v>15.2</v>
      </c>
      <c r="H114">
        <v>5.2690000000000001</v>
      </c>
      <c r="I114" s="2">
        <v>0.99653000000000003</v>
      </c>
      <c r="J114" s="2">
        <v>0.99395999999999995</v>
      </c>
      <c r="K114" s="2">
        <v>0.98982999999999999</v>
      </c>
      <c r="L114" s="2">
        <v>0.98341000000000001</v>
      </c>
      <c r="M114" s="2">
        <v>0.97380999999999995</v>
      </c>
      <c r="N114" s="2">
        <v>0.95994000000000002</v>
      </c>
      <c r="O114" s="2">
        <v>0.94062000000000001</v>
      </c>
      <c r="P114" s="2">
        <v>0.91466000000000003</v>
      </c>
      <c r="Q114" s="2">
        <v>0.88100000000000001</v>
      </c>
      <c r="R114" s="2">
        <v>0.83891000000000004</v>
      </c>
      <c r="S114" s="2">
        <v>0.78813999999999995</v>
      </c>
      <c r="T114" s="2">
        <v>0.72907</v>
      </c>
      <c r="U114" s="2">
        <v>0.66276000000000002</v>
      </c>
      <c r="V114" s="2">
        <v>0.59094999999999998</v>
      </c>
      <c r="W114" s="2">
        <v>0.51595000000000002</v>
      </c>
      <c r="X114" s="2">
        <v>0.44037999999999999</v>
      </c>
      <c r="Y114" s="2">
        <v>0.36692999999999998</v>
      </c>
      <c r="Z114" s="2">
        <v>0.29805999999999999</v>
      </c>
      <c r="AA114" s="2">
        <v>0.23576</v>
      </c>
      <c r="AB114" s="2">
        <v>0.18140999999999999</v>
      </c>
      <c r="AC114" s="2">
        <v>0.13567000000000001</v>
      </c>
      <c r="AD114" s="2">
        <v>9.8530000000000006E-2</v>
      </c>
      <c r="AE114" s="2">
        <v>6.9440000000000002E-2</v>
      </c>
      <c r="AF114" s="2">
        <v>4.7460000000000002E-2</v>
      </c>
      <c r="AG114" s="2">
        <v>3.1440000000000003E-2</v>
      </c>
      <c r="AH114" s="2">
        <v>2.018E-2</v>
      </c>
      <c r="AI114" s="2">
        <v>1.255E-2</v>
      </c>
      <c r="AJ114" s="2">
        <v>7.5500000000000003E-3</v>
      </c>
      <c r="AK114" s="2">
        <v>4.4000000000000003E-3</v>
      </c>
      <c r="AL114" s="2">
        <v>2.48E-3</v>
      </c>
      <c r="AM114" s="2">
        <v>1.3500000000000001E-3</v>
      </c>
      <c r="AN114" s="2">
        <v>7.1000000000000002E-4</v>
      </c>
      <c r="AO114" s="2">
        <v>3.6000000000000002E-4</v>
      </c>
      <c r="AP114" s="2">
        <v>1.8000000000000001E-4</v>
      </c>
      <c r="AQ114" s="2">
        <v>8.0000000000000007E-5</v>
      </c>
      <c r="AR114" s="2">
        <v>4.0000000000000003E-5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</row>
    <row r="115" spans="1:68" hidden="1" x14ac:dyDescent="0.25">
      <c r="A115">
        <v>22400622</v>
      </c>
      <c r="B115" t="s">
        <v>72</v>
      </c>
      <c r="C115" t="s">
        <v>71</v>
      </c>
      <c r="D115" s="1">
        <v>45680.791666666664</v>
      </c>
      <c r="E115" t="str">
        <f>HYPERLINK("https://www.nba.com/stats/player/1631094/boxscores-traditional", "Paolo Banchero")</f>
        <v>Paolo Banchero</v>
      </c>
      <c r="F115" t="s">
        <v>93</v>
      </c>
      <c r="G115">
        <v>19.8</v>
      </c>
      <c r="H115">
        <v>5.3070000000000004</v>
      </c>
      <c r="I115" s="2">
        <v>0.99980000000000002</v>
      </c>
      <c r="J115" s="2">
        <v>0.99960000000000004</v>
      </c>
      <c r="K115" s="2">
        <v>0.99924000000000002</v>
      </c>
      <c r="L115" s="2">
        <v>0.99856</v>
      </c>
      <c r="M115" s="2">
        <v>0.99736000000000002</v>
      </c>
      <c r="N115" s="2">
        <v>0.99534</v>
      </c>
      <c r="O115" s="2">
        <v>0.99202000000000001</v>
      </c>
      <c r="P115" s="2">
        <v>0.98678999999999994</v>
      </c>
      <c r="Q115" s="2">
        <v>0.97931999999999997</v>
      </c>
      <c r="R115" s="2">
        <v>0.96784000000000003</v>
      </c>
      <c r="S115" s="2">
        <v>0.95154000000000005</v>
      </c>
      <c r="T115" s="2">
        <v>0.92922000000000005</v>
      </c>
      <c r="U115" s="2">
        <v>0.89973000000000003</v>
      </c>
      <c r="V115" s="2">
        <v>0.86214000000000002</v>
      </c>
      <c r="W115" s="2">
        <v>0.81594</v>
      </c>
      <c r="X115" s="2">
        <v>0.76424000000000003</v>
      </c>
      <c r="Y115" s="2">
        <v>0.70194000000000001</v>
      </c>
      <c r="Z115" s="2">
        <v>0.63307000000000002</v>
      </c>
      <c r="AA115" s="2">
        <v>0.55962000000000001</v>
      </c>
      <c r="AB115" s="2">
        <v>0.48404999999999998</v>
      </c>
      <c r="AC115" s="2">
        <v>0.40905000000000002</v>
      </c>
      <c r="AD115" s="2">
        <v>0.34089999999999998</v>
      </c>
      <c r="AE115" s="2">
        <v>0.27424999999999999</v>
      </c>
      <c r="AF115" s="2">
        <v>0.21476000000000001</v>
      </c>
      <c r="AG115" s="2">
        <v>0.16353999999999999</v>
      </c>
      <c r="AH115" s="2">
        <v>0.121</v>
      </c>
      <c r="AI115" s="2">
        <v>8.6910000000000001E-2</v>
      </c>
      <c r="AJ115" s="2">
        <v>6.0569999999999999E-2</v>
      </c>
      <c r="AK115" s="2">
        <v>4.1820000000000003E-2</v>
      </c>
      <c r="AL115" s="2">
        <v>2.743E-2</v>
      </c>
      <c r="AM115" s="2">
        <v>1.7430000000000001E-2</v>
      </c>
      <c r="AN115" s="2">
        <v>1.072E-2</v>
      </c>
      <c r="AO115" s="2">
        <v>6.3899999999999998E-3</v>
      </c>
      <c r="AP115" s="2">
        <v>3.6800000000000001E-3</v>
      </c>
      <c r="AQ115" s="2">
        <v>2.1199999999999999E-3</v>
      </c>
      <c r="AR115" s="2">
        <v>1.14E-3</v>
      </c>
      <c r="AS115" s="2">
        <v>5.9999999999999995E-4</v>
      </c>
      <c r="AT115" s="2">
        <v>2.9999999999999997E-4</v>
      </c>
      <c r="AU115" s="2">
        <v>1.4999999999999999E-4</v>
      </c>
      <c r="AV115" s="2">
        <v>6.9999999999999994E-5</v>
      </c>
      <c r="AW115" s="2">
        <v>3.0000000000000001E-5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</row>
    <row r="116" spans="1:68" hidden="1" x14ac:dyDescent="0.25">
      <c r="A116">
        <v>22400622</v>
      </c>
      <c r="B116" t="s">
        <v>72</v>
      </c>
      <c r="C116" t="s">
        <v>71</v>
      </c>
      <c r="D116" s="1">
        <v>45680.791666666664</v>
      </c>
      <c r="E116" t="str">
        <f>HYPERLINK("https://www.nba.com/stats/player/203484/boxscores-traditional", "Kentavious Caldwell-Pope")</f>
        <v>Kentavious Caldwell-Pope</v>
      </c>
      <c r="F116" t="s">
        <v>92</v>
      </c>
      <c r="G116">
        <v>13.4</v>
      </c>
      <c r="H116">
        <v>5.3140000000000001</v>
      </c>
      <c r="I116" s="2">
        <v>0.99009999999999998</v>
      </c>
      <c r="J116" s="2">
        <v>0.98421999999999998</v>
      </c>
      <c r="K116" s="2">
        <v>0.97499999999999998</v>
      </c>
      <c r="L116" s="2">
        <v>0.96164000000000005</v>
      </c>
      <c r="M116" s="2">
        <v>0.94294999999999995</v>
      </c>
      <c r="N116" s="2">
        <v>0.91774</v>
      </c>
      <c r="O116" s="2">
        <v>0.88492999999999999</v>
      </c>
      <c r="P116" s="2">
        <v>0.84614</v>
      </c>
      <c r="Q116" s="2">
        <v>0.79673000000000005</v>
      </c>
      <c r="R116" s="2">
        <v>0.73890999999999996</v>
      </c>
      <c r="S116" s="2">
        <v>0.67364000000000002</v>
      </c>
      <c r="T116" s="2">
        <v>0.60257000000000005</v>
      </c>
      <c r="U116" s="2">
        <v>0.53188000000000002</v>
      </c>
      <c r="V116" s="2">
        <v>0.45619999999999999</v>
      </c>
      <c r="W116" s="2">
        <v>0.38208999999999999</v>
      </c>
      <c r="X116" s="2">
        <v>0.31207000000000001</v>
      </c>
      <c r="Y116" s="2">
        <v>0.24825</v>
      </c>
      <c r="Z116" s="2">
        <v>0.19214999999999999</v>
      </c>
      <c r="AA116" s="2">
        <v>0.14685999999999999</v>
      </c>
      <c r="AB116" s="2">
        <v>0.10749</v>
      </c>
      <c r="AC116" s="2">
        <v>7.6359999999999997E-2</v>
      </c>
      <c r="AD116" s="2">
        <v>5.262E-2</v>
      </c>
      <c r="AE116" s="2">
        <v>3.5150000000000001E-2</v>
      </c>
      <c r="AF116" s="2">
        <v>2.3300000000000001E-2</v>
      </c>
      <c r="AG116" s="2">
        <v>1.4630000000000001E-2</v>
      </c>
      <c r="AH116" s="2">
        <v>8.8900000000000003E-3</v>
      </c>
      <c r="AI116" s="2">
        <v>5.2300000000000003E-3</v>
      </c>
      <c r="AJ116" s="2">
        <v>2.98E-3</v>
      </c>
      <c r="AK116" s="2">
        <v>1.64E-3</v>
      </c>
      <c r="AL116" s="2">
        <v>8.9999999999999998E-4</v>
      </c>
      <c r="AM116" s="2">
        <v>4.6999999999999999E-4</v>
      </c>
      <c r="AN116" s="2">
        <v>2.3000000000000001E-4</v>
      </c>
      <c r="AO116" s="2">
        <v>1.1E-4</v>
      </c>
      <c r="AP116" s="2">
        <v>5.0000000000000002E-5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</row>
    <row r="117" spans="1:68" hidden="1" x14ac:dyDescent="0.25">
      <c r="A117">
        <v>22400622</v>
      </c>
      <c r="B117" t="s">
        <v>72</v>
      </c>
      <c r="C117" t="s">
        <v>71</v>
      </c>
      <c r="D117" s="1">
        <v>45680.791666666664</v>
      </c>
      <c r="E117" t="str">
        <f>HYPERLINK("https://www.nba.com/stats/player/1628976/boxscores-traditional", "Wendell Carter Jr.")</f>
        <v>Wendell Carter Jr.</v>
      </c>
      <c r="F117" t="s">
        <v>92</v>
      </c>
      <c r="G117">
        <v>14</v>
      </c>
      <c r="H117">
        <v>5.4409999999999998</v>
      </c>
      <c r="I117" s="2">
        <v>0.99158000000000002</v>
      </c>
      <c r="J117" s="2">
        <v>0.98645000000000005</v>
      </c>
      <c r="K117" s="2">
        <v>0.97831000000000001</v>
      </c>
      <c r="L117" s="2">
        <v>0.96711999999999998</v>
      </c>
      <c r="M117" s="2">
        <v>0.95052999999999999</v>
      </c>
      <c r="N117" s="2">
        <v>0.92922000000000005</v>
      </c>
      <c r="O117" s="2">
        <v>0.90146999999999999</v>
      </c>
      <c r="P117" s="2">
        <v>0.86433000000000004</v>
      </c>
      <c r="Q117" s="2">
        <v>0.82121</v>
      </c>
      <c r="R117" s="2">
        <v>0.77034999999999998</v>
      </c>
      <c r="S117" s="2">
        <v>0.70884000000000003</v>
      </c>
      <c r="T117" s="2">
        <v>0.64431000000000005</v>
      </c>
      <c r="U117" s="2">
        <v>0.57142000000000004</v>
      </c>
      <c r="V117" s="2">
        <v>0.5</v>
      </c>
      <c r="W117" s="2">
        <v>0.42858000000000002</v>
      </c>
      <c r="X117" s="2">
        <v>0.35569000000000001</v>
      </c>
      <c r="Y117" s="2">
        <v>0.29115999999999997</v>
      </c>
      <c r="Z117" s="2">
        <v>0.22964999999999999</v>
      </c>
      <c r="AA117" s="2">
        <v>0.17879</v>
      </c>
      <c r="AB117" s="2">
        <v>0.13567000000000001</v>
      </c>
      <c r="AC117" s="2">
        <v>9.8530000000000006E-2</v>
      </c>
      <c r="AD117" s="2">
        <v>7.0779999999999996E-2</v>
      </c>
      <c r="AE117" s="2">
        <v>4.947E-2</v>
      </c>
      <c r="AF117" s="2">
        <v>3.288E-2</v>
      </c>
      <c r="AG117" s="2">
        <v>2.1690000000000001E-2</v>
      </c>
      <c r="AH117" s="2">
        <v>1.355E-2</v>
      </c>
      <c r="AI117" s="2">
        <v>8.4200000000000004E-3</v>
      </c>
      <c r="AJ117" s="2">
        <v>5.0800000000000003E-3</v>
      </c>
      <c r="AK117" s="2">
        <v>2.8900000000000002E-3</v>
      </c>
      <c r="AL117" s="2">
        <v>1.64E-3</v>
      </c>
      <c r="AM117" s="2">
        <v>8.9999999999999998E-4</v>
      </c>
      <c r="AN117" s="2">
        <v>4.6999999999999999E-4</v>
      </c>
      <c r="AO117" s="2">
        <v>2.4000000000000001E-4</v>
      </c>
      <c r="AP117" s="2">
        <v>1.2E-4</v>
      </c>
      <c r="AQ117" s="2">
        <v>6.0000000000000002E-5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</row>
    <row r="118" spans="1:68" hidden="1" x14ac:dyDescent="0.25">
      <c r="A118">
        <v>22400622</v>
      </c>
      <c r="B118" t="s">
        <v>72</v>
      </c>
      <c r="C118" t="s">
        <v>71</v>
      </c>
      <c r="D118" s="1">
        <v>45680.791666666664</v>
      </c>
      <c r="E118" t="str">
        <f>HYPERLINK("https://www.nba.com/stats/player/1628371/boxscores-traditional", "Jonathan Isaac")</f>
        <v>Jonathan Isaac</v>
      </c>
      <c r="F118" t="s">
        <v>93</v>
      </c>
      <c r="G118">
        <v>10.199999999999999</v>
      </c>
      <c r="H118">
        <v>5.492</v>
      </c>
      <c r="I118" s="2">
        <v>0.95352000000000003</v>
      </c>
      <c r="J118" s="2">
        <v>0.93189</v>
      </c>
      <c r="K118" s="2">
        <v>0.90490000000000004</v>
      </c>
      <c r="L118" s="2">
        <v>0.87075999999999998</v>
      </c>
      <c r="M118" s="2">
        <v>0.82894000000000001</v>
      </c>
      <c r="N118" s="2">
        <v>0.77637</v>
      </c>
      <c r="O118" s="2">
        <v>0.71904000000000001</v>
      </c>
      <c r="P118" s="2">
        <v>0.65542</v>
      </c>
      <c r="Q118" s="2">
        <v>0.58706000000000003</v>
      </c>
      <c r="R118" s="2">
        <v>0.51595000000000002</v>
      </c>
      <c r="S118" s="2">
        <v>0.44037999999999999</v>
      </c>
      <c r="T118" s="2">
        <v>0.37069999999999997</v>
      </c>
      <c r="U118" s="2">
        <v>0.30503000000000002</v>
      </c>
      <c r="V118" s="2">
        <v>0.24510000000000001</v>
      </c>
      <c r="W118" s="2">
        <v>0.19214999999999999</v>
      </c>
      <c r="X118" s="2">
        <v>0.14457</v>
      </c>
      <c r="Y118" s="2">
        <v>0.10749</v>
      </c>
      <c r="Z118" s="2">
        <v>7.7799999999999994E-2</v>
      </c>
      <c r="AA118" s="2">
        <v>5.4800000000000001E-2</v>
      </c>
      <c r="AB118" s="2">
        <v>3.7539999999999997E-2</v>
      </c>
      <c r="AC118" s="2">
        <v>2.4420000000000001E-2</v>
      </c>
      <c r="AD118" s="2">
        <v>1.5779999999999999E-2</v>
      </c>
      <c r="AE118" s="2">
        <v>9.9000000000000008E-3</v>
      </c>
      <c r="AF118" s="2">
        <v>6.0400000000000002E-3</v>
      </c>
      <c r="AG118" s="2">
        <v>3.5699999999999998E-3</v>
      </c>
      <c r="AH118" s="2">
        <v>1.99E-3</v>
      </c>
      <c r="AI118" s="2">
        <v>1.1100000000000001E-3</v>
      </c>
      <c r="AJ118" s="2">
        <v>5.9999999999999995E-4</v>
      </c>
      <c r="AK118" s="2">
        <v>3.1E-4</v>
      </c>
      <c r="AL118" s="2">
        <v>1.4999999999999999E-4</v>
      </c>
      <c r="AM118" s="2">
        <v>8.0000000000000007E-5</v>
      </c>
      <c r="AN118" s="2">
        <v>4.0000000000000003E-5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</row>
    <row r="119" spans="1:68" hidden="1" x14ac:dyDescent="0.25">
      <c r="A119">
        <v>22400622</v>
      </c>
      <c r="B119" t="s">
        <v>71</v>
      </c>
      <c r="C119" t="s">
        <v>72</v>
      </c>
      <c r="D119" s="1">
        <v>45680.791666666664</v>
      </c>
      <c r="E119" t="str">
        <f>HYPERLINK("https://www.nba.com/stats/player/1630166/boxscores-traditional", "Deni Avdija")</f>
        <v>Deni Avdija</v>
      </c>
      <c r="F119" t="s">
        <v>87</v>
      </c>
      <c r="G119">
        <v>26.8</v>
      </c>
      <c r="H119">
        <v>5.492</v>
      </c>
      <c r="I119" s="2">
        <v>1</v>
      </c>
      <c r="J119" s="2">
        <v>1</v>
      </c>
      <c r="K119" s="2">
        <v>1</v>
      </c>
      <c r="L119" s="2">
        <v>1</v>
      </c>
      <c r="M119" s="2">
        <v>0.99995999999999996</v>
      </c>
      <c r="N119" s="2">
        <v>0.99992000000000003</v>
      </c>
      <c r="O119" s="2">
        <v>0.99985000000000002</v>
      </c>
      <c r="P119" s="2">
        <v>0.99968999999999997</v>
      </c>
      <c r="Q119" s="2">
        <v>0.99939999999999996</v>
      </c>
      <c r="R119" s="2">
        <v>0.99888999999999994</v>
      </c>
      <c r="S119" s="2">
        <v>0.99800999999999995</v>
      </c>
      <c r="T119" s="2">
        <v>0.99643000000000004</v>
      </c>
      <c r="U119" s="2">
        <v>0.99395999999999995</v>
      </c>
      <c r="V119" s="2">
        <v>0.99009999999999998</v>
      </c>
      <c r="W119" s="2">
        <v>0.98421999999999998</v>
      </c>
      <c r="X119" s="2">
        <v>0.97558</v>
      </c>
      <c r="Y119" s="2">
        <v>0.96245999999999998</v>
      </c>
      <c r="Z119" s="2">
        <v>0.94520000000000004</v>
      </c>
      <c r="AA119" s="2">
        <v>0.92220000000000002</v>
      </c>
      <c r="AB119" s="2">
        <v>0.89251000000000003</v>
      </c>
      <c r="AC119" s="2">
        <v>0.85543000000000002</v>
      </c>
      <c r="AD119" s="2">
        <v>0.80784999999999996</v>
      </c>
      <c r="AE119" s="2">
        <v>0.75490000000000002</v>
      </c>
      <c r="AF119" s="2">
        <v>0.69496999999999998</v>
      </c>
      <c r="AG119" s="2">
        <v>0.62929999999999997</v>
      </c>
      <c r="AH119" s="2">
        <v>0.55962000000000001</v>
      </c>
      <c r="AI119" s="2">
        <v>0.48404999999999998</v>
      </c>
      <c r="AJ119" s="2">
        <v>0.41293999999999997</v>
      </c>
      <c r="AK119" s="2">
        <v>0.34458</v>
      </c>
      <c r="AL119" s="2">
        <v>0.28095999999999999</v>
      </c>
      <c r="AM119" s="2">
        <v>0.22363</v>
      </c>
      <c r="AN119" s="2">
        <v>0.17105999999999999</v>
      </c>
      <c r="AO119" s="2">
        <v>0.12923999999999999</v>
      </c>
      <c r="AP119" s="2">
        <v>9.5100000000000004E-2</v>
      </c>
      <c r="AQ119" s="2">
        <v>6.8110000000000004E-2</v>
      </c>
      <c r="AR119" s="2">
        <v>4.648E-2</v>
      </c>
      <c r="AS119" s="2">
        <v>3.1440000000000003E-2</v>
      </c>
      <c r="AT119" s="2">
        <v>2.068E-2</v>
      </c>
      <c r="AU119" s="2">
        <v>1.321E-2</v>
      </c>
      <c r="AV119" s="2">
        <v>8.2000000000000007E-3</v>
      </c>
      <c r="AW119" s="2">
        <v>4.7999999999999996E-3</v>
      </c>
      <c r="AX119" s="2">
        <v>2.8E-3</v>
      </c>
      <c r="AY119" s="2">
        <v>1.5900000000000001E-3</v>
      </c>
      <c r="AZ119" s="2">
        <v>8.7000000000000001E-4</v>
      </c>
      <c r="BA119" s="2">
        <v>4.6999999999999999E-4</v>
      </c>
      <c r="BB119" s="2">
        <v>2.3000000000000001E-4</v>
      </c>
      <c r="BC119" s="2">
        <v>1.2E-4</v>
      </c>
      <c r="BD119" s="2">
        <v>6.0000000000000002E-5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</row>
    <row r="120" spans="1:68" hidden="1" x14ac:dyDescent="0.25">
      <c r="A120">
        <v>22400622</v>
      </c>
      <c r="B120" t="s">
        <v>72</v>
      </c>
      <c r="C120" t="s">
        <v>71</v>
      </c>
      <c r="D120" s="1">
        <v>45680.791666666664</v>
      </c>
      <c r="E120" t="str">
        <f>HYPERLINK("https://www.nba.com/stats/player/1630175/boxscores-traditional", "Cole Anthony")</f>
        <v>Cole Anthony</v>
      </c>
      <c r="F120" t="s">
        <v>92</v>
      </c>
      <c r="G120">
        <v>21.6</v>
      </c>
      <c r="H120">
        <v>5.5350000000000001</v>
      </c>
      <c r="I120" s="2">
        <v>0.99990000000000001</v>
      </c>
      <c r="J120" s="2">
        <v>0.99980000000000002</v>
      </c>
      <c r="K120" s="2">
        <v>0.99961</v>
      </c>
      <c r="L120" s="2">
        <v>0.99926000000000004</v>
      </c>
      <c r="M120" s="2">
        <v>0.99865000000000004</v>
      </c>
      <c r="N120" s="2">
        <v>0.99760000000000004</v>
      </c>
      <c r="O120" s="2">
        <v>0.99585000000000001</v>
      </c>
      <c r="P120" s="2">
        <v>0.99304999999999999</v>
      </c>
      <c r="Q120" s="2">
        <v>0.98870000000000002</v>
      </c>
      <c r="R120" s="2">
        <v>0.98214000000000001</v>
      </c>
      <c r="S120" s="2">
        <v>0.97257000000000005</v>
      </c>
      <c r="T120" s="2">
        <v>0.95818000000000003</v>
      </c>
      <c r="U120" s="2">
        <v>0.93942999999999999</v>
      </c>
      <c r="V120" s="2">
        <v>0.91466000000000003</v>
      </c>
      <c r="W120" s="2">
        <v>0.88297999999999999</v>
      </c>
      <c r="X120" s="2">
        <v>0.84375</v>
      </c>
      <c r="Y120" s="2">
        <v>0.79673000000000005</v>
      </c>
      <c r="Z120" s="2">
        <v>0.74214999999999998</v>
      </c>
      <c r="AA120" s="2">
        <v>0.68081999999999998</v>
      </c>
      <c r="AB120" s="2">
        <v>0.61409000000000002</v>
      </c>
      <c r="AC120" s="2">
        <v>0.54379999999999995</v>
      </c>
      <c r="AD120" s="2">
        <v>0.47210000000000002</v>
      </c>
      <c r="AE120" s="2">
        <v>0.40128999999999998</v>
      </c>
      <c r="AF120" s="2">
        <v>0.33360000000000001</v>
      </c>
      <c r="AG120" s="2">
        <v>0.27093</v>
      </c>
      <c r="AH120" s="2">
        <v>0.21476000000000001</v>
      </c>
      <c r="AI120" s="2">
        <v>0.16353999999999999</v>
      </c>
      <c r="AJ120" s="2">
        <v>0.12302</v>
      </c>
      <c r="AK120" s="2">
        <v>9.0120000000000006E-2</v>
      </c>
      <c r="AL120" s="2">
        <v>6.4259999999999998E-2</v>
      </c>
      <c r="AM120" s="2">
        <v>4.4569999999999999E-2</v>
      </c>
      <c r="AN120" s="2">
        <v>3.005E-2</v>
      </c>
      <c r="AO120" s="2">
        <v>1.9699999999999999E-2</v>
      </c>
      <c r="AP120" s="2">
        <v>1.255E-2</v>
      </c>
      <c r="AQ120" s="2">
        <v>7.7600000000000004E-3</v>
      </c>
      <c r="AR120" s="2">
        <v>4.6600000000000001E-3</v>
      </c>
      <c r="AS120" s="2">
        <v>2.7200000000000002E-3</v>
      </c>
      <c r="AT120" s="2">
        <v>1.5399999999999999E-3</v>
      </c>
      <c r="AU120" s="2">
        <v>8.4000000000000003E-4</v>
      </c>
      <c r="AV120" s="2">
        <v>4.4999999999999999E-4</v>
      </c>
      <c r="AW120" s="2">
        <v>2.3000000000000001E-4</v>
      </c>
      <c r="AX120" s="2">
        <v>1.1E-4</v>
      </c>
      <c r="AY120" s="2">
        <v>5.0000000000000002E-5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</row>
    <row r="121" spans="1:68" hidden="1" x14ac:dyDescent="0.25">
      <c r="A121">
        <v>22400622</v>
      </c>
      <c r="B121" t="s">
        <v>72</v>
      </c>
      <c r="C121" t="s">
        <v>71</v>
      </c>
      <c r="D121" s="1">
        <v>45680.791666666664</v>
      </c>
      <c r="E121" t="str">
        <f>HYPERLINK("https://www.nba.com/stats/player/1641783/boxscores-traditional", "Tristan da Silva")</f>
        <v>Tristan da Silva</v>
      </c>
      <c r="F121" t="s">
        <v>93</v>
      </c>
      <c r="G121">
        <v>8.4</v>
      </c>
      <c r="H121">
        <v>5.5350000000000001</v>
      </c>
      <c r="I121" s="2">
        <v>0.90988000000000002</v>
      </c>
      <c r="J121" s="2">
        <v>0.87697999999999998</v>
      </c>
      <c r="K121" s="2">
        <v>0.83645999999999998</v>
      </c>
      <c r="L121" s="2">
        <v>0.78524000000000005</v>
      </c>
      <c r="M121" s="2">
        <v>0.72907</v>
      </c>
      <c r="N121" s="2">
        <v>0.66639999999999999</v>
      </c>
      <c r="O121" s="2">
        <v>0.59870999999999996</v>
      </c>
      <c r="P121" s="2">
        <v>0.52790000000000004</v>
      </c>
      <c r="Q121" s="2">
        <v>0.45619999999999999</v>
      </c>
      <c r="R121" s="2">
        <v>0.38590999999999998</v>
      </c>
      <c r="S121" s="2">
        <v>0.31918000000000002</v>
      </c>
      <c r="T121" s="2">
        <v>0.25785000000000002</v>
      </c>
      <c r="U121" s="2">
        <v>0.20327000000000001</v>
      </c>
      <c r="V121" s="2">
        <v>0.15625</v>
      </c>
      <c r="W121" s="2">
        <v>0.11702</v>
      </c>
      <c r="X121" s="2">
        <v>8.5339999999999999E-2</v>
      </c>
      <c r="Y121" s="2">
        <v>6.0569999999999999E-2</v>
      </c>
      <c r="Z121" s="2">
        <v>4.1820000000000003E-2</v>
      </c>
      <c r="AA121" s="2">
        <v>2.743E-2</v>
      </c>
      <c r="AB121" s="2">
        <v>1.7860000000000001E-2</v>
      </c>
      <c r="AC121" s="2">
        <v>1.1299999999999999E-2</v>
      </c>
      <c r="AD121" s="2">
        <v>6.9499999999999996E-3</v>
      </c>
      <c r="AE121" s="2">
        <v>4.15E-3</v>
      </c>
      <c r="AF121" s="2">
        <v>2.3999999999999998E-3</v>
      </c>
      <c r="AG121" s="2">
        <v>1.3500000000000001E-3</v>
      </c>
      <c r="AH121" s="2">
        <v>7.3999999999999999E-4</v>
      </c>
      <c r="AI121" s="2">
        <v>3.8999999999999999E-4</v>
      </c>
      <c r="AJ121" s="2">
        <v>2.0000000000000001E-4</v>
      </c>
      <c r="AK121" s="2">
        <v>1E-4</v>
      </c>
      <c r="AL121" s="2">
        <v>5.0000000000000002E-5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</row>
    <row r="122" spans="1:68" hidden="1" x14ac:dyDescent="0.25">
      <c r="A122">
        <v>22400622</v>
      </c>
      <c r="B122" t="s">
        <v>72</v>
      </c>
      <c r="C122" t="s">
        <v>71</v>
      </c>
      <c r="D122" s="1">
        <v>45680.791666666664</v>
      </c>
      <c r="E122" t="str">
        <f>HYPERLINK("https://www.nba.com/stats/player/1628371/boxscores-traditional", "Jonathan Isaac")</f>
        <v>Jonathan Isaac</v>
      </c>
      <c r="F122" t="s">
        <v>92</v>
      </c>
      <c r="G122">
        <v>11</v>
      </c>
      <c r="H122">
        <v>5.55</v>
      </c>
      <c r="I122" s="2">
        <v>0.96406999999999998</v>
      </c>
      <c r="J122" s="2">
        <v>0.94738</v>
      </c>
      <c r="K122" s="2">
        <v>0.92506999999999995</v>
      </c>
      <c r="L122" s="2">
        <v>0.89617000000000002</v>
      </c>
      <c r="M122" s="2">
        <v>0.85992999999999997</v>
      </c>
      <c r="N122" s="2">
        <v>0.81594</v>
      </c>
      <c r="O122" s="2">
        <v>0.76424000000000003</v>
      </c>
      <c r="P122" s="2">
        <v>0.70540000000000003</v>
      </c>
      <c r="Q122" s="2">
        <v>0.64058000000000004</v>
      </c>
      <c r="R122" s="2">
        <v>0.57142000000000004</v>
      </c>
      <c r="S122" s="2">
        <v>0.5</v>
      </c>
      <c r="T122" s="2">
        <v>0.42858000000000002</v>
      </c>
      <c r="U122" s="2">
        <v>0.35942000000000002</v>
      </c>
      <c r="V122" s="2">
        <v>0.29459999999999997</v>
      </c>
      <c r="W122" s="2">
        <v>0.23576</v>
      </c>
      <c r="X122" s="2">
        <v>0.18406</v>
      </c>
      <c r="Y122" s="2">
        <v>0.14007</v>
      </c>
      <c r="Z122" s="2">
        <v>0.10383000000000001</v>
      </c>
      <c r="AA122" s="2">
        <v>7.4929999999999997E-2</v>
      </c>
      <c r="AB122" s="2">
        <v>5.262E-2</v>
      </c>
      <c r="AC122" s="2">
        <v>3.5929999999999997E-2</v>
      </c>
      <c r="AD122" s="2">
        <v>2.385E-2</v>
      </c>
      <c r="AE122" s="2">
        <v>1.5389999999999999E-2</v>
      </c>
      <c r="AF122" s="2">
        <v>9.6399999999999993E-3</v>
      </c>
      <c r="AG122" s="2">
        <v>5.8700000000000002E-3</v>
      </c>
      <c r="AH122" s="2">
        <v>3.47E-3</v>
      </c>
      <c r="AI122" s="2">
        <v>1.99E-3</v>
      </c>
      <c r="AJ122" s="2">
        <v>1.1100000000000001E-3</v>
      </c>
      <c r="AK122" s="2">
        <v>5.9999999999999995E-4</v>
      </c>
      <c r="AL122" s="2">
        <v>3.1E-4</v>
      </c>
      <c r="AM122" s="2">
        <v>1.6000000000000001E-4</v>
      </c>
      <c r="AN122" s="2">
        <v>8.0000000000000007E-5</v>
      </c>
      <c r="AO122" s="2">
        <v>4.0000000000000003E-5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</row>
    <row r="123" spans="1:68" hidden="1" x14ac:dyDescent="0.25">
      <c r="A123">
        <v>22400622</v>
      </c>
      <c r="B123" t="s">
        <v>71</v>
      </c>
      <c r="C123" t="s">
        <v>72</v>
      </c>
      <c r="D123" s="1">
        <v>45680.791666666664</v>
      </c>
      <c r="E123" t="str">
        <f>HYPERLINK("https://www.nba.com/stats/player/1630166/boxscores-traditional", "Deni Avdija")</f>
        <v>Deni Avdija</v>
      </c>
      <c r="F123" t="s">
        <v>93</v>
      </c>
      <c r="G123">
        <v>17.2</v>
      </c>
      <c r="H123">
        <v>5.6360000000000001</v>
      </c>
      <c r="I123" s="2">
        <v>0.99795</v>
      </c>
      <c r="J123" s="2">
        <v>0.99653000000000003</v>
      </c>
      <c r="K123" s="2">
        <v>0.99412999999999996</v>
      </c>
      <c r="L123" s="2">
        <v>0.99036000000000002</v>
      </c>
      <c r="M123" s="2">
        <v>0.98460999999999999</v>
      </c>
      <c r="N123" s="2">
        <v>0.97670000000000001</v>
      </c>
      <c r="O123" s="2">
        <v>0.96484999999999999</v>
      </c>
      <c r="P123" s="2">
        <v>0.94845000000000002</v>
      </c>
      <c r="Q123" s="2">
        <v>0.92647000000000002</v>
      </c>
      <c r="R123" s="2">
        <v>0.89973000000000003</v>
      </c>
      <c r="S123" s="2">
        <v>0.86433000000000004</v>
      </c>
      <c r="T123" s="2">
        <v>0.82121</v>
      </c>
      <c r="U123" s="2">
        <v>0.77337</v>
      </c>
      <c r="V123" s="2">
        <v>0.71565999999999996</v>
      </c>
      <c r="W123" s="2">
        <v>0.65173000000000003</v>
      </c>
      <c r="X123" s="2">
        <v>0.58316999999999997</v>
      </c>
      <c r="Y123" s="2">
        <v>0.51595000000000002</v>
      </c>
      <c r="Z123" s="2">
        <v>0.44433</v>
      </c>
      <c r="AA123" s="2">
        <v>0.37447999999999998</v>
      </c>
      <c r="AB123" s="2">
        <v>0.30853999999999998</v>
      </c>
      <c r="AC123" s="2">
        <v>0.25142999999999999</v>
      </c>
      <c r="AD123" s="2">
        <v>0.19766</v>
      </c>
      <c r="AE123" s="2">
        <v>0.15151000000000001</v>
      </c>
      <c r="AF123" s="2">
        <v>0.11314</v>
      </c>
      <c r="AG123" s="2">
        <v>8.3790000000000003E-2</v>
      </c>
      <c r="AH123" s="2">
        <v>5.9380000000000002E-2</v>
      </c>
      <c r="AI123" s="2">
        <v>4.0930000000000001E-2</v>
      </c>
      <c r="AJ123" s="2">
        <v>2.743E-2</v>
      </c>
      <c r="AK123" s="2">
        <v>1.831E-2</v>
      </c>
      <c r="AL123" s="2">
        <v>1.1599999999999999E-2</v>
      </c>
      <c r="AM123" s="2">
        <v>7.1399999999999996E-3</v>
      </c>
      <c r="AN123" s="2">
        <v>4.2700000000000004E-3</v>
      </c>
      <c r="AO123" s="2">
        <v>2.5600000000000002E-3</v>
      </c>
      <c r="AP123" s="2">
        <v>1.4400000000000001E-3</v>
      </c>
      <c r="AQ123" s="2">
        <v>7.9000000000000001E-4</v>
      </c>
      <c r="AR123" s="2">
        <v>4.2000000000000002E-4</v>
      </c>
      <c r="AS123" s="2">
        <v>2.2000000000000001E-4</v>
      </c>
      <c r="AT123" s="2">
        <v>1.1E-4</v>
      </c>
      <c r="AU123" s="2">
        <v>5.0000000000000002E-5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</row>
    <row r="124" spans="1:68" hidden="1" x14ac:dyDescent="0.25">
      <c r="A124">
        <v>22400622</v>
      </c>
      <c r="B124" t="s">
        <v>71</v>
      </c>
      <c r="C124" t="s">
        <v>72</v>
      </c>
      <c r="D124" s="1">
        <v>45680.791666666664</v>
      </c>
      <c r="E124" t="str">
        <f>HYPERLINK("https://www.nba.com/stats/player/1642270/boxscores-traditional", "Donovan Clingan")</f>
        <v>Donovan Clingan</v>
      </c>
      <c r="F124" t="s">
        <v>91</v>
      </c>
      <c r="G124">
        <v>16.2</v>
      </c>
      <c r="H124">
        <v>5.6360000000000001</v>
      </c>
      <c r="I124" s="2">
        <v>0.99653000000000003</v>
      </c>
      <c r="J124" s="2">
        <v>0.99412999999999996</v>
      </c>
      <c r="K124" s="2">
        <v>0.99036000000000002</v>
      </c>
      <c r="L124" s="2">
        <v>0.98460999999999999</v>
      </c>
      <c r="M124" s="2">
        <v>0.97670000000000001</v>
      </c>
      <c r="N124" s="2">
        <v>0.96484999999999999</v>
      </c>
      <c r="O124" s="2">
        <v>0.94845000000000002</v>
      </c>
      <c r="P124" s="2">
        <v>0.92647000000000002</v>
      </c>
      <c r="Q124" s="2">
        <v>0.89973000000000003</v>
      </c>
      <c r="R124" s="2">
        <v>0.86433000000000004</v>
      </c>
      <c r="S124" s="2">
        <v>0.82121</v>
      </c>
      <c r="T124" s="2">
        <v>0.77337</v>
      </c>
      <c r="U124" s="2">
        <v>0.71565999999999996</v>
      </c>
      <c r="V124" s="2">
        <v>0.65173000000000003</v>
      </c>
      <c r="W124" s="2">
        <v>0.58316999999999997</v>
      </c>
      <c r="X124" s="2">
        <v>0.51595000000000002</v>
      </c>
      <c r="Y124" s="2">
        <v>0.44433</v>
      </c>
      <c r="Z124" s="2">
        <v>0.37447999999999998</v>
      </c>
      <c r="AA124" s="2">
        <v>0.30853999999999998</v>
      </c>
      <c r="AB124" s="2">
        <v>0.25142999999999999</v>
      </c>
      <c r="AC124" s="2">
        <v>0.19766</v>
      </c>
      <c r="AD124" s="2">
        <v>0.15151000000000001</v>
      </c>
      <c r="AE124" s="2">
        <v>0.11314</v>
      </c>
      <c r="AF124" s="2">
        <v>8.3790000000000003E-2</v>
      </c>
      <c r="AG124" s="2">
        <v>5.9380000000000002E-2</v>
      </c>
      <c r="AH124" s="2">
        <v>4.0930000000000001E-2</v>
      </c>
      <c r="AI124" s="2">
        <v>2.743E-2</v>
      </c>
      <c r="AJ124" s="2">
        <v>1.831E-2</v>
      </c>
      <c r="AK124" s="2">
        <v>1.1599999999999999E-2</v>
      </c>
      <c r="AL124" s="2">
        <v>7.1399999999999996E-3</v>
      </c>
      <c r="AM124" s="2">
        <v>4.2700000000000004E-3</v>
      </c>
      <c r="AN124" s="2">
        <v>2.5600000000000002E-3</v>
      </c>
      <c r="AO124" s="2">
        <v>1.4400000000000001E-3</v>
      </c>
      <c r="AP124" s="2">
        <v>7.9000000000000001E-4</v>
      </c>
      <c r="AQ124" s="2">
        <v>4.2000000000000002E-4</v>
      </c>
      <c r="AR124" s="2">
        <v>2.2000000000000001E-4</v>
      </c>
      <c r="AS124" s="2">
        <v>1.1E-4</v>
      </c>
      <c r="AT124" s="2">
        <v>5.0000000000000002E-5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</row>
    <row r="125" spans="1:68" hidden="1" x14ac:dyDescent="0.25">
      <c r="A125">
        <v>22400622</v>
      </c>
      <c r="B125" t="s">
        <v>72</v>
      </c>
      <c r="C125" t="s">
        <v>71</v>
      </c>
      <c r="D125" s="1">
        <v>45680.791666666664</v>
      </c>
      <c r="E125" t="str">
        <f>HYPERLINK("https://www.nba.com/stats/player/1629048/boxscores-traditional", "Goga Bitadze")</f>
        <v>Goga Bitadze</v>
      </c>
      <c r="F125" t="s">
        <v>87</v>
      </c>
      <c r="G125">
        <v>18</v>
      </c>
      <c r="H125">
        <v>5.6920000000000002</v>
      </c>
      <c r="I125" s="2">
        <v>0.99861</v>
      </c>
      <c r="J125" s="2">
        <v>0.99751999999999996</v>
      </c>
      <c r="K125" s="2">
        <v>0.99585000000000001</v>
      </c>
      <c r="L125" s="2">
        <v>0.99304999999999999</v>
      </c>
      <c r="M125" s="2">
        <v>0.98870000000000002</v>
      </c>
      <c r="N125" s="2">
        <v>0.98257000000000005</v>
      </c>
      <c r="O125" s="2">
        <v>0.97319999999999995</v>
      </c>
      <c r="P125" s="2">
        <v>0.96079999999999999</v>
      </c>
      <c r="Q125" s="2">
        <v>0.94294999999999995</v>
      </c>
      <c r="R125" s="2">
        <v>0.92073000000000005</v>
      </c>
      <c r="S125" s="2">
        <v>0.89065000000000005</v>
      </c>
      <c r="T125" s="2">
        <v>0.85314000000000001</v>
      </c>
      <c r="U125" s="2">
        <v>0.81057000000000001</v>
      </c>
      <c r="V125" s="2">
        <v>0.75804000000000005</v>
      </c>
      <c r="W125" s="2">
        <v>0.70194000000000001</v>
      </c>
      <c r="X125" s="2">
        <v>0.63683000000000001</v>
      </c>
      <c r="Y125" s="2">
        <v>0.57142000000000004</v>
      </c>
      <c r="Z125" s="2">
        <v>0.5</v>
      </c>
      <c r="AA125" s="2">
        <v>0.42858000000000002</v>
      </c>
      <c r="AB125" s="2">
        <v>0.36316999999999999</v>
      </c>
      <c r="AC125" s="2">
        <v>0.29805999999999999</v>
      </c>
      <c r="AD125" s="2">
        <v>0.24196000000000001</v>
      </c>
      <c r="AE125" s="2">
        <v>0.18942999999999999</v>
      </c>
      <c r="AF125" s="2">
        <v>0.14685999999999999</v>
      </c>
      <c r="AG125" s="2">
        <v>0.10935</v>
      </c>
      <c r="AH125" s="2">
        <v>7.9269999999999993E-2</v>
      </c>
      <c r="AI125" s="2">
        <v>5.7049999999999997E-2</v>
      </c>
      <c r="AJ125" s="2">
        <v>3.9199999999999999E-2</v>
      </c>
      <c r="AK125" s="2">
        <v>2.6800000000000001E-2</v>
      </c>
      <c r="AL125" s="2">
        <v>1.7430000000000001E-2</v>
      </c>
      <c r="AM125" s="2">
        <v>1.1299999999999999E-2</v>
      </c>
      <c r="AN125" s="2">
        <v>6.9499999999999996E-3</v>
      </c>
      <c r="AO125" s="2">
        <v>4.15E-3</v>
      </c>
      <c r="AP125" s="2">
        <v>2.48E-3</v>
      </c>
      <c r="AQ125" s="2">
        <v>1.39E-3</v>
      </c>
      <c r="AR125" s="2">
        <v>7.9000000000000001E-4</v>
      </c>
      <c r="AS125" s="2">
        <v>4.2000000000000002E-4</v>
      </c>
      <c r="AT125" s="2">
        <v>2.2000000000000001E-4</v>
      </c>
      <c r="AU125" s="2">
        <v>1.1E-4</v>
      </c>
      <c r="AV125" s="2">
        <v>5.0000000000000002E-5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</row>
    <row r="126" spans="1:68" hidden="1" x14ac:dyDescent="0.25">
      <c r="A126">
        <v>22400622</v>
      </c>
      <c r="B126" t="s">
        <v>72</v>
      </c>
      <c r="C126" t="s">
        <v>71</v>
      </c>
      <c r="D126" s="1">
        <v>45680.791666666664</v>
      </c>
      <c r="E126" t="str">
        <f>HYPERLINK("https://www.nba.com/stats/player/1641783/boxscores-traditional", "Tristan da Silva")</f>
        <v>Tristan da Silva</v>
      </c>
      <c r="F126" t="s">
        <v>92</v>
      </c>
      <c r="G126">
        <v>10.6</v>
      </c>
      <c r="H126">
        <v>5.9530000000000003</v>
      </c>
      <c r="I126" s="2">
        <v>0.94630000000000003</v>
      </c>
      <c r="J126" s="2">
        <v>0.92506999999999995</v>
      </c>
      <c r="K126" s="2">
        <v>0.89973000000000003</v>
      </c>
      <c r="L126" s="2">
        <v>0.86650000000000005</v>
      </c>
      <c r="M126" s="2">
        <v>0.82638999999999996</v>
      </c>
      <c r="N126" s="2">
        <v>0.77934999999999999</v>
      </c>
      <c r="O126" s="2">
        <v>0.72575000000000001</v>
      </c>
      <c r="P126" s="2">
        <v>0.67003000000000001</v>
      </c>
      <c r="Q126" s="2">
        <v>0.60641999999999996</v>
      </c>
      <c r="R126" s="2">
        <v>0.53983000000000003</v>
      </c>
      <c r="S126" s="2">
        <v>0.47210000000000002</v>
      </c>
      <c r="T126" s="2">
        <v>0.40516999999999997</v>
      </c>
      <c r="U126" s="2">
        <v>0.34458</v>
      </c>
      <c r="V126" s="2">
        <v>0.28433999999999998</v>
      </c>
      <c r="W126" s="2">
        <v>0.22964999999999999</v>
      </c>
      <c r="X126" s="2">
        <v>0.18140999999999999</v>
      </c>
      <c r="Y126" s="2">
        <v>0.14007</v>
      </c>
      <c r="Z126" s="2">
        <v>0.10749</v>
      </c>
      <c r="AA126" s="2">
        <v>7.9269999999999993E-2</v>
      </c>
      <c r="AB126" s="2">
        <v>5.7049999999999997E-2</v>
      </c>
      <c r="AC126" s="2">
        <v>4.0059999999999998E-2</v>
      </c>
      <c r="AD126" s="2">
        <v>2.743E-2</v>
      </c>
      <c r="AE126" s="2">
        <v>1.8759999999999999E-2</v>
      </c>
      <c r="AF126" s="2">
        <v>1.222E-2</v>
      </c>
      <c r="AG126" s="2">
        <v>7.7600000000000004E-3</v>
      </c>
      <c r="AH126" s="2">
        <v>4.7999999999999996E-3</v>
      </c>
      <c r="AI126" s="2">
        <v>2.98E-3</v>
      </c>
      <c r="AJ126" s="2">
        <v>1.75E-3</v>
      </c>
      <c r="AK126" s="2">
        <v>1E-3</v>
      </c>
      <c r="AL126" s="2">
        <v>5.5999999999999995E-4</v>
      </c>
      <c r="AM126" s="2">
        <v>2.9999999999999997E-4</v>
      </c>
      <c r="AN126" s="2">
        <v>1.7000000000000001E-4</v>
      </c>
      <c r="AO126" s="2">
        <v>8.0000000000000007E-5</v>
      </c>
      <c r="AP126" s="2">
        <v>4.0000000000000003E-5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</row>
    <row r="127" spans="1:68" hidden="1" x14ac:dyDescent="0.25">
      <c r="A127">
        <v>22400622</v>
      </c>
      <c r="B127" t="s">
        <v>71</v>
      </c>
      <c r="C127" t="s">
        <v>72</v>
      </c>
      <c r="D127" s="1">
        <v>45680.791666666664</v>
      </c>
      <c r="E127" t="str">
        <f>HYPERLINK("https://www.nba.com/stats/player/1630625/boxscores-traditional", "Dalano Banton")</f>
        <v>Dalano Banton</v>
      </c>
      <c r="F127" t="s">
        <v>92</v>
      </c>
      <c r="G127">
        <v>12.6</v>
      </c>
      <c r="H127">
        <v>5.9530000000000003</v>
      </c>
      <c r="I127" s="2">
        <v>0.97441</v>
      </c>
      <c r="J127" s="2">
        <v>0.96245999999999998</v>
      </c>
      <c r="K127" s="2">
        <v>0.94630000000000003</v>
      </c>
      <c r="L127" s="2">
        <v>0.92506999999999995</v>
      </c>
      <c r="M127" s="2">
        <v>0.89973000000000003</v>
      </c>
      <c r="N127" s="2">
        <v>0.86650000000000005</v>
      </c>
      <c r="O127" s="2">
        <v>0.82638999999999996</v>
      </c>
      <c r="P127" s="2">
        <v>0.77934999999999999</v>
      </c>
      <c r="Q127" s="2">
        <v>0.72575000000000001</v>
      </c>
      <c r="R127" s="2">
        <v>0.67003000000000001</v>
      </c>
      <c r="S127" s="2">
        <v>0.60641999999999996</v>
      </c>
      <c r="T127" s="2">
        <v>0.53983000000000003</v>
      </c>
      <c r="U127" s="2">
        <v>0.47210000000000002</v>
      </c>
      <c r="V127" s="2">
        <v>0.40516999999999997</v>
      </c>
      <c r="W127" s="2">
        <v>0.34458</v>
      </c>
      <c r="X127" s="2">
        <v>0.28433999999999998</v>
      </c>
      <c r="Y127" s="2">
        <v>0.22964999999999999</v>
      </c>
      <c r="Z127" s="2">
        <v>0.18140999999999999</v>
      </c>
      <c r="AA127" s="2">
        <v>0.14007</v>
      </c>
      <c r="AB127" s="2">
        <v>0.10749</v>
      </c>
      <c r="AC127" s="2">
        <v>7.9269999999999993E-2</v>
      </c>
      <c r="AD127" s="2">
        <v>5.7049999999999997E-2</v>
      </c>
      <c r="AE127" s="2">
        <v>4.0059999999999998E-2</v>
      </c>
      <c r="AF127" s="2">
        <v>2.743E-2</v>
      </c>
      <c r="AG127" s="2">
        <v>1.8759999999999999E-2</v>
      </c>
      <c r="AH127" s="2">
        <v>1.222E-2</v>
      </c>
      <c r="AI127" s="2">
        <v>7.7600000000000004E-3</v>
      </c>
      <c r="AJ127" s="2">
        <v>4.7999999999999996E-3</v>
      </c>
      <c r="AK127" s="2">
        <v>2.98E-3</v>
      </c>
      <c r="AL127" s="2">
        <v>1.75E-3</v>
      </c>
      <c r="AM127" s="2">
        <v>1E-3</v>
      </c>
      <c r="AN127" s="2">
        <v>5.5999999999999995E-4</v>
      </c>
      <c r="AO127" s="2">
        <v>2.9999999999999997E-4</v>
      </c>
      <c r="AP127" s="2">
        <v>1.7000000000000001E-4</v>
      </c>
      <c r="AQ127" s="2">
        <v>8.0000000000000007E-5</v>
      </c>
      <c r="AR127" s="2">
        <v>4.0000000000000003E-5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</row>
    <row r="128" spans="1:68" hidden="1" x14ac:dyDescent="0.25">
      <c r="A128">
        <v>22400622</v>
      </c>
      <c r="B128" t="s">
        <v>72</v>
      </c>
      <c r="C128" t="s">
        <v>71</v>
      </c>
      <c r="D128" s="1">
        <v>45680.791666666664</v>
      </c>
      <c r="E128" t="str">
        <f>HYPERLINK("https://www.nba.com/stats/player/1631094/boxscores-traditional", "Paolo Banchero")</f>
        <v>Paolo Banchero</v>
      </c>
      <c r="F128" t="s">
        <v>91</v>
      </c>
      <c r="G128">
        <v>30.8</v>
      </c>
      <c r="H128">
        <v>5.98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0.99997000000000003</v>
      </c>
      <c r="P128" s="2">
        <v>0.99992999999999999</v>
      </c>
      <c r="Q128" s="2">
        <v>0.99987000000000004</v>
      </c>
      <c r="R128" s="2">
        <v>0.99975000000000003</v>
      </c>
      <c r="S128" s="2">
        <v>0.99953000000000003</v>
      </c>
      <c r="T128" s="2">
        <v>0.99916000000000005</v>
      </c>
      <c r="U128" s="2">
        <v>0.99856</v>
      </c>
      <c r="V128" s="2">
        <v>0.99751999999999996</v>
      </c>
      <c r="W128" s="2">
        <v>0.99585000000000001</v>
      </c>
      <c r="X128" s="2">
        <v>0.99324000000000001</v>
      </c>
      <c r="Y128" s="2">
        <v>0.98956</v>
      </c>
      <c r="Z128" s="2">
        <v>0.98382000000000003</v>
      </c>
      <c r="AA128" s="2">
        <v>0.97558</v>
      </c>
      <c r="AB128" s="2">
        <v>0.96484999999999999</v>
      </c>
      <c r="AC128" s="2">
        <v>0.94950000000000001</v>
      </c>
      <c r="AD128" s="2">
        <v>0.92922000000000005</v>
      </c>
      <c r="AE128" s="2">
        <v>0.9032</v>
      </c>
      <c r="AF128" s="2">
        <v>0.87285999999999997</v>
      </c>
      <c r="AG128" s="2">
        <v>0.83398000000000005</v>
      </c>
      <c r="AH128" s="2">
        <v>0.78813999999999995</v>
      </c>
      <c r="AI128" s="2">
        <v>0.73890999999999996</v>
      </c>
      <c r="AJ128" s="2">
        <v>0.68081999999999998</v>
      </c>
      <c r="AK128" s="2">
        <v>0.61790999999999996</v>
      </c>
      <c r="AL128" s="2">
        <v>0.55171999999999999</v>
      </c>
      <c r="AM128" s="2">
        <v>0.48803000000000002</v>
      </c>
      <c r="AN128" s="2">
        <v>0.42074</v>
      </c>
      <c r="AO128" s="2">
        <v>0.35569000000000001</v>
      </c>
      <c r="AP128" s="2">
        <v>0.29459999999999997</v>
      </c>
      <c r="AQ128" s="2">
        <v>0.24196000000000001</v>
      </c>
      <c r="AR128" s="2">
        <v>0.19214999999999999</v>
      </c>
      <c r="AS128" s="2">
        <v>0.14917</v>
      </c>
      <c r="AT128" s="2">
        <v>0.11507000000000001</v>
      </c>
      <c r="AU128" s="2">
        <v>8.5339999999999999E-2</v>
      </c>
      <c r="AV128" s="2">
        <v>6.1780000000000002E-2</v>
      </c>
      <c r="AW128" s="2">
        <v>4.3630000000000002E-2</v>
      </c>
      <c r="AX128" s="2">
        <v>3.074E-2</v>
      </c>
      <c r="AY128" s="2">
        <v>2.068E-2</v>
      </c>
      <c r="AZ128" s="2">
        <v>1.355E-2</v>
      </c>
      <c r="BA128" s="2">
        <v>8.8900000000000003E-3</v>
      </c>
      <c r="BB128" s="2">
        <v>5.5399999999999998E-3</v>
      </c>
      <c r="BC128" s="2">
        <v>3.3600000000000001E-3</v>
      </c>
      <c r="BD128" s="2">
        <v>1.99E-3</v>
      </c>
      <c r="BE128" s="2">
        <v>1.1800000000000001E-3</v>
      </c>
      <c r="BF128" s="2">
        <v>6.6E-4</v>
      </c>
      <c r="BG128" s="2">
        <v>3.6000000000000002E-4</v>
      </c>
      <c r="BH128" s="2">
        <v>1.9000000000000001E-4</v>
      </c>
      <c r="BI128" s="2">
        <v>1E-4</v>
      </c>
      <c r="BJ128" s="2">
        <v>5.0000000000000002E-5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</row>
    <row r="129" spans="1:68" hidden="1" x14ac:dyDescent="0.25">
      <c r="A129">
        <v>22400622</v>
      </c>
      <c r="B129" t="s">
        <v>71</v>
      </c>
      <c r="C129" t="s">
        <v>72</v>
      </c>
      <c r="D129" s="1">
        <v>45680.791666666664</v>
      </c>
      <c r="E129" t="str">
        <f>HYPERLINK("https://www.nba.com/stats/player/1630625/boxscores-traditional", "Dalano Banton")</f>
        <v>Dalano Banton</v>
      </c>
      <c r="F129" t="s">
        <v>93</v>
      </c>
      <c r="G129">
        <v>11.4</v>
      </c>
      <c r="H129">
        <v>6.0860000000000003</v>
      </c>
      <c r="I129" s="2">
        <v>0.95637000000000005</v>
      </c>
      <c r="J129" s="2">
        <v>0.93822000000000005</v>
      </c>
      <c r="K129" s="2">
        <v>0.91620999999999997</v>
      </c>
      <c r="L129" s="2">
        <v>0.88876999999999995</v>
      </c>
      <c r="M129" s="2">
        <v>0.85314000000000001</v>
      </c>
      <c r="N129" s="2">
        <v>0.81327000000000005</v>
      </c>
      <c r="O129" s="2">
        <v>0.76424000000000003</v>
      </c>
      <c r="P129" s="2">
        <v>0.71226</v>
      </c>
      <c r="Q129" s="2">
        <v>0.65173000000000003</v>
      </c>
      <c r="R129" s="2">
        <v>0.59094999999999998</v>
      </c>
      <c r="S129" s="2">
        <v>0.52790000000000004</v>
      </c>
      <c r="T129" s="2">
        <v>0.46017000000000002</v>
      </c>
      <c r="U129" s="2">
        <v>0.39743000000000001</v>
      </c>
      <c r="V129" s="2">
        <v>0.33360000000000001</v>
      </c>
      <c r="W129" s="2">
        <v>0.27760000000000001</v>
      </c>
      <c r="X129" s="2">
        <v>0.22363</v>
      </c>
      <c r="Y129" s="2">
        <v>0.17879</v>
      </c>
      <c r="Z129" s="2">
        <v>0.14007</v>
      </c>
      <c r="AA129" s="2">
        <v>0.10564999999999999</v>
      </c>
      <c r="AB129" s="2">
        <v>7.9269999999999993E-2</v>
      </c>
      <c r="AC129" s="2">
        <v>5.7049999999999997E-2</v>
      </c>
      <c r="AD129" s="2">
        <v>4.0930000000000001E-2</v>
      </c>
      <c r="AE129" s="2">
        <v>2.8070000000000001E-2</v>
      </c>
      <c r="AF129" s="2">
        <v>1.9230000000000001E-2</v>
      </c>
      <c r="AG129" s="2">
        <v>1.2869999999999999E-2</v>
      </c>
      <c r="AH129" s="2">
        <v>8.2000000000000007E-3</v>
      </c>
      <c r="AI129" s="2">
        <v>5.2300000000000003E-3</v>
      </c>
      <c r="AJ129" s="2">
        <v>3.1700000000000001E-3</v>
      </c>
      <c r="AK129" s="2">
        <v>1.9300000000000001E-3</v>
      </c>
      <c r="AL129" s="2">
        <v>1.1100000000000001E-3</v>
      </c>
      <c r="AM129" s="2">
        <v>6.4000000000000005E-4</v>
      </c>
      <c r="AN129" s="2">
        <v>3.6000000000000002E-4</v>
      </c>
      <c r="AO129" s="2">
        <v>1.9000000000000001E-4</v>
      </c>
      <c r="AP129" s="2">
        <v>1E-4</v>
      </c>
      <c r="AQ129" s="2">
        <v>5.0000000000000002E-5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</row>
    <row r="130" spans="1:68" hidden="1" x14ac:dyDescent="0.25">
      <c r="A130">
        <v>22400622</v>
      </c>
      <c r="B130" t="s">
        <v>72</v>
      </c>
      <c r="C130" t="s">
        <v>71</v>
      </c>
      <c r="D130" s="1">
        <v>45680.791666666664</v>
      </c>
      <c r="E130" t="str">
        <f>HYPERLINK("https://www.nba.com/stats/player/1630591/boxscores-traditional", "Jalen Suggs")</f>
        <v>Jalen Suggs</v>
      </c>
      <c r="F130" t="s">
        <v>91</v>
      </c>
      <c r="G130">
        <v>29</v>
      </c>
      <c r="H130">
        <v>6.1639999999999997</v>
      </c>
      <c r="I130" s="2">
        <v>1</v>
      </c>
      <c r="J130" s="2">
        <v>1</v>
      </c>
      <c r="K130" s="2">
        <v>1</v>
      </c>
      <c r="L130" s="2">
        <v>1</v>
      </c>
      <c r="M130" s="2">
        <v>0.99995000000000001</v>
      </c>
      <c r="N130" s="2">
        <v>0.99990000000000001</v>
      </c>
      <c r="O130" s="2">
        <v>0.99982000000000004</v>
      </c>
      <c r="P130" s="2">
        <v>0.99968000000000001</v>
      </c>
      <c r="Q130" s="2">
        <v>0.99939999999999996</v>
      </c>
      <c r="R130" s="2">
        <v>0.99895999999999996</v>
      </c>
      <c r="S130" s="2">
        <v>0.99824999999999997</v>
      </c>
      <c r="T130" s="2">
        <v>0.99711000000000005</v>
      </c>
      <c r="U130" s="2">
        <v>0.99534</v>
      </c>
      <c r="V130" s="2">
        <v>0.99245000000000005</v>
      </c>
      <c r="W130" s="2">
        <v>0.98839999999999995</v>
      </c>
      <c r="X130" s="2">
        <v>0.98257000000000005</v>
      </c>
      <c r="Y130" s="2">
        <v>0.97441</v>
      </c>
      <c r="Z130" s="2">
        <v>0.96245999999999998</v>
      </c>
      <c r="AA130" s="2">
        <v>0.94738</v>
      </c>
      <c r="AB130" s="2">
        <v>0.92784999999999995</v>
      </c>
      <c r="AC130" s="2">
        <v>0.9032</v>
      </c>
      <c r="AD130" s="2">
        <v>0.87285999999999997</v>
      </c>
      <c r="AE130" s="2">
        <v>0.83398000000000005</v>
      </c>
      <c r="AF130" s="2">
        <v>0.79103000000000001</v>
      </c>
      <c r="AG130" s="2">
        <v>0.74214999999999998</v>
      </c>
      <c r="AH130" s="2">
        <v>0.68793000000000004</v>
      </c>
      <c r="AI130" s="2">
        <v>0.62551999999999996</v>
      </c>
      <c r="AJ130" s="2">
        <v>0.56355999999999995</v>
      </c>
      <c r="AK130" s="2">
        <v>0.5</v>
      </c>
      <c r="AL130" s="2">
        <v>0.43643999999999999</v>
      </c>
      <c r="AM130" s="2">
        <v>0.37447999999999998</v>
      </c>
      <c r="AN130" s="2">
        <v>0.31207000000000001</v>
      </c>
      <c r="AO130" s="2">
        <v>0.25785000000000002</v>
      </c>
      <c r="AP130" s="2">
        <v>0.20896999999999999</v>
      </c>
      <c r="AQ130" s="2">
        <v>0.16602</v>
      </c>
      <c r="AR130" s="2">
        <v>0.12714</v>
      </c>
      <c r="AS130" s="2">
        <v>9.6799999999999997E-2</v>
      </c>
      <c r="AT130" s="2">
        <v>7.2150000000000006E-2</v>
      </c>
      <c r="AU130" s="2">
        <v>5.262E-2</v>
      </c>
      <c r="AV130" s="2">
        <v>3.7539999999999997E-2</v>
      </c>
      <c r="AW130" s="2">
        <v>2.5590000000000002E-2</v>
      </c>
      <c r="AX130" s="2">
        <v>1.7430000000000001E-2</v>
      </c>
      <c r="AY130" s="2">
        <v>1.1599999999999999E-2</v>
      </c>
      <c r="AZ130" s="2">
        <v>7.5500000000000003E-3</v>
      </c>
      <c r="BA130" s="2">
        <v>4.6600000000000001E-3</v>
      </c>
      <c r="BB130" s="2">
        <v>2.8900000000000002E-3</v>
      </c>
      <c r="BC130" s="2">
        <v>1.75E-3</v>
      </c>
      <c r="BD130" s="2">
        <v>1.0399999999999999E-3</v>
      </c>
      <c r="BE130" s="2">
        <v>5.9999999999999995E-4</v>
      </c>
      <c r="BF130" s="2">
        <v>3.2000000000000003E-4</v>
      </c>
      <c r="BG130" s="2">
        <v>1.8000000000000001E-4</v>
      </c>
      <c r="BH130" s="2">
        <v>1E-4</v>
      </c>
      <c r="BI130" s="2">
        <v>5.0000000000000002E-5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</row>
    <row r="131" spans="1:68" hidden="1" x14ac:dyDescent="0.25">
      <c r="A131">
        <v>22400622</v>
      </c>
      <c r="B131" t="s">
        <v>71</v>
      </c>
      <c r="C131" t="s">
        <v>72</v>
      </c>
      <c r="D131" s="1">
        <v>45680.791666666664</v>
      </c>
      <c r="E131" t="str">
        <f>HYPERLINK("https://www.nba.com/stats/player/1630625/boxscores-traditional", "Dalano Banton")</f>
        <v>Dalano Banton</v>
      </c>
      <c r="F131" t="s">
        <v>91</v>
      </c>
      <c r="G131">
        <v>14.6</v>
      </c>
      <c r="H131">
        <v>6.5910000000000002</v>
      </c>
      <c r="I131" s="2">
        <v>0.98029999999999995</v>
      </c>
      <c r="J131" s="2">
        <v>0.97192999999999996</v>
      </c>
      <c r="K131" s="2">
        <v>0.96079999999999999</v>
      </c>
      <c r="L131" s="2">
        <v>0.94630000000000003</v>
      </c>
      <c r="M131" s="2">
        <v>0.92784999999999995</v>
      </c>
      <c r="N131" s="2">
        <v>0.9032</v>
      </c>
      <c r="O131" s="2">
        <v>0.87492999999999999</v>
      </c>
      <c r="P131" s="2">
        <v>0.84133999999999998</v>
      </c>
      <c r="Q131" s="2">
        <v>0.80234000000000005</v>
      </c>
      <c r="R131" s="2">
        <v>0.75804000000000005</v>
      </c>
      <c r="S131" s="2">
        <v>0.70884000000000003</v>
      </c>
      <c r="T131" s="2">
        <v>0.65173000000000003</v>
      </c>
      <c r="U131" s="2">
        <v>0.59482999999999997</v>
      </c>
      <c r="V131" s="2">
        <v>0.53586</v>
      </c>
      <c r="W131" s="2">
        <v>0.47608</v>
      </c>
      <c r="X131" s="2">
        <v>0.41682999999999998</v>
      </c>
      <c r="Y131" s="2">
        <v>0.35942000000000002</v>
      </c>
      <c r="Z131" s="2">
        <v>0.30153000000000002</v>
      </c>
      <c r="AA131" s="2">
        <v>0.25142999999999999</v>
      </c>
      <c r="AB131" s="2">
        <v>0.20610999999999999</v>
      </c>
      <c r="AC131" s="2">
        <v>0.16602</v>
      </c>
      <c r="AD131" s="2">
        <v>0.13136</v>
      </c>
      <c r="AE131" s="2">
        <v>0.10204000000000001</v>
      </c>
      <c r="AF131" s="2">
        <v>7.6359999999999997E-2</v>
      </c>
      <c r="AG131" s="2">
        <v>5.7049999999999997E-2</v>
      </c>
      <c r="AH131" s="2">
        <v>4.1820000000000003E-2</v>
      </c>
      <c r="AI131" s="2">
        <v>3.005E-2</v>
      </c>
      <c r="AJ131" s="2">
        <v>2.1180000000000001E-2</v>
      </c>
      <c r="AK131" s="2">
        <v>1.4630000000000001E-2</v>
      </c>
      <c r="AL131" s="2">
        <v>9.6399999999999993E-3</v>
      </c>
      <c r="AM131" s="2">
        <v>6.3899999999999998E-3</v>
      </c>
      <c r="AN131" s="2">
        <v>4.15E-3</v>
      </c>
      <c r="AO131" s="2">
        <v>2.64E-3</v>
      </c>
      <c r="AP131" s="2">
        <v>1.64E-3</v>
      </c>
      <c r="AQ131" s="2">
        <v>9.7000000000000005E-4</v>
      </c>
      <c r="AR131" s="2">
        <v>5.8E-4</v>
      </c>
      <c r="AS131" s="2">
        <v>3.4000000000000002E-4</v>
      </c>
      <c r="AT131" s="2">
        <v>1.9000000000000001E-4</v>
      </c>
      <c r="AU131" s="2">
        <v>1.1E-4</v>
      </c>
      <c r="AV131" s="2">
        <v>6.0000000000000002E-5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</row>
    <row r="132" spans="1:68" hidden="1" x14ac:dyDescent="0.25">
      <c r="A132">
        <v>22400622</v>
      </c>
      <c r="B132" t="s">
        <v>72</v>
      </c>
      <c r="C132" t="s">
        <v>71</v>
      </c>
      <c r="D132" s="1">
        <v>45680.791666666664</v>
      </c>
      <c r="E132" t="str">
        <f>HYPERLINK("https://www.nba.com/stats/player/1630591/boxscores-traditional", "Jalen Suggs")</f>
        <v>Jalen Suggs</v>
      </c>
      <c r="F132" t="s">
        <v>92</v>
      </c>
      <c r="G132">
        <v>24.4</v>
      </c>
      <c r="H132">
        <v>6.681</v>
      </c>
      <c r="I132" s="2">
        <v>0.99977000000000005</v>
      </c>
      <c r="J132" s="2">
        <v>0.99960000000000004</v>
      </c>
      <c r="K132" s="2">
        <v>0.99931000000000003</v>
      </c>
      <c r="L132" s="2">
        <v>0.99885999999999997</v>
      </c>
      <c r="M132" s="2">
        <v>0.99812999999999996</v>
      </c>
      <c r="N132" s="2">
        <v>0.99702000000000002</v>
      </c>
      <c r="O132" s="2">
        <v>0.99534</v>
      </c>
      <c r="P132" s="2">
        <v>0.99285999999999996</v>
      </c>
      <c r="Q132" s="2">
        <v>0.98956</v>
      </c>
      <c r="R132" s="2">
        <v>0.98460999999999999</v>
      </c>
      <c r="S132" s="2">
        <v>0.97777999999999998</v>
      </c>
      <c r="T132" s="2">
        <v>0.96855999999999998</v>
      </c>
      <c r="U132" s="2">
        <v>0.95637000000000005</v>
      </c>
      <c r="V132" s="2">
        <v>0.94062000000000001</v>
      </c>
      <c r="W132" s="2">
        <v>0.92073000000000005</v>
      </c>
      <c r="X132" s="2">
        <v>0.89617000000000002</v>
      </c>
      <c r="Y132" s="2">
        <v>0.86650000000000005</v>
      </c>
      <c r="Z132" s="2">
        <v>0.83147000000000004</v>
      </c>
      <c r="AA132" s="2">
        <v>0.79103000000000001</v>
      </c>
      <c r="AB132" s="2">
        <v>0.74536999999999998</v>
      </c>
      <c r="AC132" s="2">
        <v>0.69496999999999998</v>
      </c>
      <c r="AD132" s="2">
        <v>0.64058000000000004</v>
      </c>
      <c r="AE132" s="2">
        <v>0.58316999999999997</v>
      </c>
      <c r="AF132" s="2">
        <v>0.52392000000000005</v>
      </c>
      <c r="AG132" s="2">
        <v>0.46414</v>
      </c>
      <c r="AH132" s="2">
        <v>0.40516999999999997</v>
      </c>
      <c r="AI132" s="2">
        <v>0.34827000000000002</v>
      </c>
      <c r="AJ132" s="2">
        <v>0.29459999999999997</v>
      </c>
      <c r="AK132" s="2">
        <v>0.24510000000000001</v>
      </c>
      <c r="AL132" s="2">
        <v>0.20044999999999999</v>
      </c>
      <c r="AM132" s="2">
        <v>0.16109000000000001</v>
      </c>
      <c r="AN132" s="2">
        <v>0.12714</v>
      </c>
      <c r="AO132" s="2">
        <v>9.8530000000000006E-2</v>
      </c>
      <c r="AP132" s="2">
        <v>7.4929999999999997E-2</v>
      </c>
      <c r="AQ132" s="2">
        <v>5.5919999999999997E-2</v>
      </c>
      <c r="AR132" s="2">
        <v>4.0930000000000001E-2</v>
      </c>
      <c r="AS132" s="2">
        <v>2.938E-2</v>
      </c>
      <c r="AT132" s="2">
        <v>2.068E-2</v>
      </c>
      <c r="AU132" s="2">
        <v>1.426E-2</v>
      </c>
      <c r="AV132" s="2">
        <v>9.9000000000000008E-3</v>
      </c>
      <c r="AW132" s="2">
        <v>6.5700000000000003E-3</v>
      </c>
      <c r="AX132" s="2">
        <v>4.2700000000000004E-3</v>
      </c>
      <c r="AY132" s="2">
        <v>2.7200000000000002E-3</v>
      </c>
      <c r="AZ132" s="2">
        <v>1.6900000000000001E-3</v>
      </c>
      <c r="BA132" s="2">
        <v>1.0399999999999999E-3</v>
      </c>
      <c r="BB132" s="2">
        <v>6.2E-4</v>
      </c>
      <c r="BC132" s="2">
        <v>3.6000000000000002E-4</v>
      </c>
      <c r="BD132" s="2">
        <v>2.1000000000000001E-4</v>
      </c>
      <c r="BE132" s="2">
        <v>1.2E-4</v>
      </c>
      <c r="BF132" s="2">
        <v>6.0000000000000002E-5</v>
      </c>
      <c r="BG132" s="2">
        <v>3.0000000000000001E-5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</row>
    <row r="133" spans="1:68" hidden="1" x14ac:dyDescent="0.25">
      <c r="A133">
        <v>22400622</v>
      </c>
      <c r="B133" t="s">
        <v>71</v>
      </c>
      <c r="C133" t="s">
        <v>72</v>
      </c>
      <c r="D133" s="1">
        <v>45680.791666666664</v>
      </c>
      <c r="E133" t="str">
        <f>HYPERLINK("https://www.nba.com/stats/player/1630625/boxscores-traditional", "Dalano Banton")</f>
        <v>Dalano Banton</v>
      </c>
      <c r="F133" t="s">
        <v>87</v>
      </c>
      <c r="G133">
        <v>13.4</v>
      </c>
      <c r="H133">
        <v>6.681</v>
      </c>
      <c r="I133" s="2">
        <v>0.96855999999999998</v>
      </c>
      <c r="J133" s="2">
        <v>0.95637000000000005</v>
      </c>
      <c r="K133" s="2">
        <v>0.94062000000000001</v>
      </c>
      <c r="L133" s="2">
        <v>0.92073000000000005</v>
      </c>
      <c r="M133" s="2">
        <v>0.89617000000000002</v>
      </c>
      <c r="N133" s="2">
        <v>0.86650000000000005</v>
      </c>
      <c r="O133" s="2">
        <v>0.83147000000000004</v>
      </c>
      <c r="P133" s="2">
        <v>0.79103000000000001</v>
      </c>
      <c r="Q133" s="2">
        <v>0.74536999999999998</v>
      </c>
      <c r="R133" s="2">
        <v>0.69496999999999998</v>
      </c>
      <c r="S133" s="2">
        <v>0.64058000000000004</v>
      </c>
      <c r="T133" s="2">
        <v>0.58316999999999997</v>
      </c>
      <c r="U133" s="2">
        <v>0.52392000000000005</v>
      </c>
      <c r="V133" s="2">
        <v>0.46414</v>
      </c>
      <c r="W133" s="2">
        <v>0.40516999999999997</v>
      </c>
      <c r="X133" s="2">
        <v>0.34827000000000002</v>
      </c>
      <c r="Y133" s="2">
        <v>0.29459999999999997</v>
      </c>
      <c r="Z133" s="2">
        <v>0.24510000000000001</v>
      </c>
      <c r="AA133" s="2">
        <v>0.20044999999999999</v>
      </c>
      <c r="AB133" s="2">
        <v>0.16109000000000001</v>
      </c>
      <c r="AC133" s="2">
        <v>0.12714</v>
      </c>
      <c r="AD133" s="2">
        <v>9.8530000000000006E-2</v>
      </c>
      <c r="AE133" s="2">
        <v>7.4929999999999997E-2</v>
      </c>
      <c r="AF133" s="2">
        <v>5.5919999999999997E-2</v>
      </c>
      <c r="AG133" s="2">
        <v>4.0930000000000001E-2</v>
      </c>
      <c r="AH133" s="2">
        <v>2.938E-2</v>
      </c>
      <c r="AI133" s="2">
        <v>2.068E-2</v>
      </c>
      <c r="AJ133" s="2">
        <v>1.426E-2</v>
      </c>
      <c r="AK133" s="2">
        <v>9.9000000000000008E-3</v>
      </c>
      <c r="AL133" s="2">
        <v>6.5700000000000003E-3</v>
      </c>
      <c r="AM133" s="2">
        <v>4.2700000000000004E-3</v>
      </c>
      <c r="AN133" s="2">
        <v>2.7200000000000002E-3</v>
      </c>
      <c r="AO133" s="2">
        <v>1.6900000000000001E-3</v>
      </c>
      <c r="AP133" s="2">
        <v>1.0399999999999999E-3</v>
      </c>
      <c r="AQ133" s="2">
        <v>6.2E-4</v>
      </c>
      <c r="AR133" s="2">
        <v>3.6000000000000002E-4</v>
      </c>
      <c r="AS133" s="2">
        <v>2.1000000000000001E-4</v>
      </c>
      <c r="AT133" s="2">
        <v>1.2E-4</v>
      </c>
      <c r="AU133" s="2">
        <v>6.0000000000000002E-5</v>
      </c>
      <c r="AV133" s="2">
        <v>3.0000000000000001E-5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</row>
    <row r="134" spans="1:68" hidden="1" x14ac:dyDescent="0.25">
      <c r="A134">
        <v>22400622</v>
      </c>
      <c r="B134" t="s">
        <v>72</v>
      </c>
      <c r="C134" t="s">
        <v>71</v>
      </c>
      <c r="D134" s="1">
        <v>45680.791666666664</v>
      </c>
      <c r="E134" t="str">
        <f>HYPERLINK("https://www.nba.com/stats/player/1631094/boxscores-traditional", "Paolo Banchero")</f>
        <v>Paolo Banchero</v>
      </c>
      <c r="F134" t="s">
        <v>87</v>
      </c>
      <c r="G134">
        <v>27</v>
      </c>
      <c r="H134">
        <v>6.7229999999999999</v>
      </c>
      <c r="I134" s="2">
        <v>0.99995000000000001</v>
      </c>
      <c r="J134" s="2">
        <v>0.99990000000000001</v>
      </c>
      <c r="K134" s="2">
        <v>0.99982000000000004</v>
      </c>
      <c r="L134" s="2">
        <v>0.99968999999999997</v>
      </c>
      <c r="M134" s="2">
        <v>0.99946000000000002</v>
      </c>
      <c r="N134" s="2">
        <v>0.99909999999999999</v>
      </c>
      <c r="O134" s="2">
        <v>0.99851000000000001</v>
      </c>
      <c r="P134" s="2">
        <v>0.99766999999999995</v>
      </c>
      <c r="Q134" s="2">
        <v>0.99631999999999998</v>
      </c>
      <c r="R134" s="2">
        <v>0.99429999999999996</v>
      </c>
      <c r="S134" s="2">
        <v>0.99134</v>
      </c>
      <c r="T134" s="2">
        <v>0.98712999999999995</v>
      </c>
      <c r="U134" s="2">
        <v>0.98124</v>
      </c>
      <c r="V134" s="2">
        <v>0.97319999999999995</v>
      </c>
      <c r="W134" s="2">
        <v>0.96245999999999998</v>
      </c>
      <c r="X134" s="2">
        <v>0.94950000000000001</v>
      </c>
      <c r="Y134" s="2">
        <v>0.93189</v>
      </c>
      <c r="Z134" s="2">
        <v>0.90988000000000002</v>
      </c>
      <c r="AA134" s="2">
        <v>0.88297999999999999</v>
      </c>
      <c r="AB134" s="2">
        <v>0.85082999999999998</v>
      </c>
      <c r="AC134" s="2">
        <v>0.81327000000000005</v>
      </c>
      <c r="AD134" s="2">
        <v>0.77034999999999998</v>
      </c>
      <c r="AE134" s="2">
        <v>0.72240000000000004</v>
      </c>
      <c r="AF134" s="2">
        <v>0.67364000000000002</v>
      </c>
      <c r="AG134" s="2">
        <v>0.61790999999999996</v>
      </c>
      <c r="AH134" s="2">
        <v>0.55962000000000001</v>
      </c>
      <c r="AI134" s="2">
        <v>0.5</v>
      </c>
      <c r="AJ134" s="2">
        <v>0.44037999999999999</v>
      </c>
      <c r="AK134" s="2">
        <v>0.38208999999999999</v>
      </c>
      <c r="AL134" s="2">
        <v>0.32635999999999998</v>
      </c>
      <c r="AM134" s="2">
        <v>0.27760000000000001</v>
      </c>
      <c r="AN134" s="2">
        <v>0.22964999999999999</v>
      </c>
      <c r="AO134" s="2">
        <v>0.18673000000000001</v>
      </c>
      <c r="AP134" s="2">
        <v>0.14917</v>
      </c>
      <c r="AQ134" s="2">
        <v>0.11702</v>
      </c>
      <c r="AR134" s="2">
        <v>9.0120000000000006E-2</v>
      </c>
      <c r="AS134" s="2">
        <v>6.8110000000000004E-2</v>
      </c>
      <c r="AT134" s="2">
        <v>5.0500000000000003E-2</v>
      </c>
      <c r="AU134" s="2">
        <v>3.7539999999999997E-2</v>
      </c>
      <c r="AV134" s="2">
        <v>2.6800000000000001E-2</v>
      </c>
      <c r="AW134" s="2">
        <v>1.8759999999999999E-2</v>
      </c>
      <c r="AX134" s="2">
        <v>1.2869999999999999E-2</v>
      </c>
      <c r="AY134" s="2">
        <v>8.6599999999999993E-3</v>
      </c>
      <c r="AZ134" s="2">
        <v>5.7000000000000002E-3</v>
      </c>
      <c r="BA134" s="2">
        <v>3.6800000000000001E-3</v>
      </c>
      <c r="BB134" s="2">
        <v>2.33E-3</v>
      </c>
      <c r="BC134" s="2">
        <v>1.49E-3</v>
      </c>
      <c r="BD134" s="2">
        <v>8.9999999999999998E-4</v>
      </c>
      <c r="BE134" s="2">
        <v>5.4000000000000001E-4</v>
      </c>
      <c r="BF134" s="2">
        <v>3.1E-4</v>
      </c>
      <c r="BG134" s="2">
        <v>1.8000000000000001E-4</v>
      </c>
      <c r="BH134" s="2">
        <v>1E-4</v>
      </c>
      <c r="BI134" s="2">
        <v>5.0000000000000002E-5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</row>
    <row r="135" spans="1:68" hidden="1" x14ac:dyDescent="0.25">
      <c r="A135">
        <v>22400622</v>
      </c>
      <c r="B135" t="s">
        <v>72</v>
      </c>
      <c r="C135" t="s">
        <v>71</v>
      </c>
      <c r="D135" s="1">
        <v>45680.791666666664</v>
      </c>
      <c r="E135" t="str">
        <f>HYPERLINK("https://www.nba.com/stats/player/1630175/boxscores-traditional", "Cole Anthony")</f>
        <v>Cole Anthony</v>
      </c>
      <c r="F135" t="s">
        <v>87</v>
      </c>
      <c r="G135">
        <v>23</v>
      </c>
      <c r="H135">
        <v>6.782</v>
      </c>
      <c r="I135" s="2">
        <v>0.99939999999999996</v>
      </c>
      <c r="J135" s="2">
        <v>0.99902999999999997</v>
      </c>
      <c r="K135" s="2">
        <v>0.99841000000000002</v>
      </c>
      <c r="L135" s="2">
        <v>0.99743999999999999</v>
      </c>
      <c r="M135" s="2">
        <v>0.99597999999999998</v>
      </c>
      <c r="N135" s="2">
        <v>0.99395999999999995</v>
      </c>
      <c r="O135" s="2">
        <v>0.99085999999999996</v>
      </c>
      <c r="P135" s="2">
        <v>0.98645000000000005</v>
      </c>
      <c r="Q135" s="2">
        <v>0.98029999999999995</v>
      </c>
      <c r="R135" s="2">
        <v>0.97257000000000005</v>
      </c>
      <c r="S135" s="2">
        <v>0.96164000000000005</v>
      </c>
      <c r="T135" s="2">
        <v>0.94738</v>
      </c>
      <c r="U135" s="2">
        <v>0.92922000000000005</v>
      </c>
      <c r="V135" s="2">
        <v>0.90824000000000005</v>
      </c>
      <c r="W135" s="2">
        <v>0.88100000000000001</v>
      </c>
      <c r="X135" s="2">
        <v>0.84848999999999997</v>
      </c>
      <c r="Y135" s="2">
        <v>0.81057000000000001</v>
      </c>
      <c r="Z135" s="2">
        <v>0.77034999999999998</v>
      </c>
      <c r="AA135" s="2">
        <v>0.72240000000000004</v>
      </c>
      <c r="AB135" s="2">
        <v>0.67003000000000001</v>
      </c>
      <c r="AC135" s="2">
        <v>0.61409000000000002</v>
      </c>
      <c r="AD135" s="2">
        <v>0.55962000000000001</v>
      </c>
      <c r="AE135" s="2">
        <v>0.5</v>
      </c>
      <c r="AF135" s="2">
        <v>0.44037999999999999</v>
      </c>
      <c r="AG135" s="2">
        <v>0.38590999999999998</v>
      </c>
      <c r="AH135" s="2">
        <v>0.32996999999999999</v>
      </c>
      <c r="AI135" s="2">
        <v>0.27760000000000001</v>
      </c>
      <c r="AJ135" s="2">
        <v>0.22964999999999999</v>
      </c>
      <c r="AK135" s="2">
        <v>0.18942999999999999</v>
      </c>
      <c r="AL135" s="2">
        <v>0.15151000000000001</v>
      </c>
      <c r="AM135" s="2">
        <v>0.11899999999999999</v>
      </c>
      <c r="AN135" s="2">
        <v>9.1759999999999994E-2</v>
      </c>
      <c r="AO135" s="2">
        <v>7.0779999999999996E-2</v>
      </c>
      <c r="AP135" s="2">
        <v>5.262E-2</v>
      </c>
      <c r="AQ135" s="2">
        <v>3.8359999999999998E-2</v>
      </c>
      <c r="AR135" s="2">
        <v>2.743E-2</v>
      </c>
      <c r="AS135" s="2">
        <v>1.9699999999999999E-2</v>
      </c>
      <c r="AT135" s="2">
        <v>1.355E-2</v>
      </c>
      <c r="AU135" s="2">
        <v>9.1400000000000006E-3</v>
      </c>
      <c r="AV135" s="2">
        <v>6.0400000000000002E-3</v>
      </c>
      <c r="AW135" s="2">
        <v>4.0200000000000001E-3</v>
      </c>
      <c r="AX135" s="2">
        <v>2.5600000000000002E-3</v>
      </c>
      <c r="AY135" s="2">
        <v>1.5900000000000001E-3</v>
      </c>
      <c r="AZ135" s="2">
        <v>9.7000000000000005E-4</v>
      </c>
      <c r="BA135" s="2">
        <v>5.9999999999999995E-4</v>
      </c>
      <c r="BB135" s="2">
        <v>3.5E-4</v>
      </c>
      <c r="BC135" s="2">
        <v>2.0000000000000001E-4</v>
      </c>
      <c r="BD135" s="2">
        <v>1.1E-4</v>
      </c>
      <c r="BE135" s="2">
        <v>6.0000000000000002E-5</v>
      </c>
      <c r="BF135" s="2">
        <v>3.0000000000000001E-5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</row>
    <row r="136" spans="1:68" hidden="1" x14ac:dyDescent="0.25">
      <c r="A136">
        <v>22400622</v>
      </c>
      <c r="B136" t="s">
        <v>72</v>
      </c>
      <c r="C136" t="s">
        <v>71</v>
      </c>
      <c r="D136" s="1">
        <v>45680.791666666664</v>
      </c>
      <c r="E136" t="str">
        <f>HYPERLINK("https://www.nba.com/stats/player/1630175/boxscores-traditional", "Cole Anthony")</f>
        <v>Cole Anthony</v>
      </c>
      <c r="F136" t="s">
        <v>93</v>
      </c>
      <c r="G136">
        <v>17.600000000000001</v>
      </c>
      <c r="H136">
        <v>6.859</v>
      </c>
      <c r="I136" s="2">
        <v>0.99224000000000001</v>
      </c>
      <c r="J136" s="2">
        <v>0.98839999999999995</v>
      </c>
      <c r="K136" s="2">
        <v>0.98341000000000001</v>
      </c>
      <c r="L136" s="2">
        <v>0.97614999999999996</v>
      </c>
      <c r="M136" s="2">
        <v>0.96711999999999998</v>
      </c>
      <c r="N136" s="2">
        <v>0.95448999999999995</v>
      </c>
      <c r="O136" s="2">
        <v>0.93942999999999999</v>
      </c>
      <c r="P136" s="2">
        <v>0.91923999999999995</v>
      </c>
      <c r="Q136" s="2">
        <v>0.89434999999999998</v>
      </c>
      <c r="R136" s="2">
        <v>0.86650000000000005</v>
      </c>
      <c r="S136" s="2">
        <v>0.83147000000000004</v>
      </c>
      <c r="T136" s="2">
        <v>0.79388999999999998</v>
      </c>
      <c r="U136" s="2">
        <v>0.74856999999999996</v>
      </c>
      <c r="V136" s="2">
        <v>0.69847000000000004</v>
      </c>
      <c r="W136" s="2">
        <v>0.64802999999999999</v>
      </c>
      <c r="X136" s="2">
        <v>0.59094999999999998</v>
      </c>
      <c r="Y136" s="2">
        <v>0.53586</v>
      </c>
      <c r="Z136" s="2">
        <v>0.47608</v>
      </c>
      <c r="AA136" s="2">
        <v>0.42074</v>
      </c>
      <c r="AB136" s="2">
        <v>0.36316999999999999</v>
      </c>
      <c r="AC136" s="2">
        <v>0.30853999999999998</v>
      </c>
      <c r="AD136" s="2">
        <v>0.26108999999999999</v>
      </c>
      <c r="AE136" s="2">
        <v>0.21476000000000001</v>
      </c>
      <c r="AF136" s="2">
        <v>0.17619000000000001</v>
      </c>
      <c r="AG136" s="2">
        <v>0.14007</v>
      </c>
      <c r="AH136" s="2">
        <v>0.11123</v>
      </c>
      <c r="AI136" s="2">
        <v>8.5339999999999999E-2</v>
      </c>
      <c r="AJ136" s="2">
        <v>6.4259999999999998E-2</v>
      </c>
      <c r="AK136" s="2">
        <v>4.8460000000000003E-2</v>
      </c>
      <c r="AL136" s="2">
        <v>3.5150000000000001E-2</v>
      </c>
      <c r="AM136" s="2">
        <v>2.5590000000000002E-2</v>
      </c>
      <c r="AN136" s="2">
        <v>1.7860000000000001E-2</v>
      </c>
      <c r="AO136" s="2">
        <v>1.222E-2</v>
      </c>
      <c r="AP136" s="2">
        <v>8.4200000000000004E-3</v>
      </c>
      <c r="AQ136" s="2">
        <v>5.5399999999999998E-3</v>
      </c>
      <c r="AR136" s="2">
        <v>3.6800000000000001E-3</v>
      </c>
      <c r="AS136" s="2">
        <v>2.33E-3</v>
      </c>
      <c r="AT136" s="2">
        <v>1.49E-3</v>
      </c>
      <c r="AU136" s="2">
        <v>8.9999999999999998E-4</v>
      </c>
      <c r="AV136" s="2">
        <v>5.4000000000000001E-4</v>
      </c>
      <c r="AW136" s="2">
        <v>3.2000000000000003E-4</v>
      </c>
      <c r="AX136" s="2">
        <v>1.9000000000000001E-4</v>
      </c>
      <c r="AY136" s="2">
        <v>1.1E-4</v>
      </c>
      <c r="AZ136" s="2">
        <v>6.0000000000000002E-5</v>
      </c>
      <c r="BA136" s="2">
        <v>3.0000000000000001E-5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</row>
    <row r="137" spans="1:68" hidden="1" x14ac:dyDescent="0.25">
      <c r="A137">
        <v>22400622</v>
      </c>
      <c r="B137" t="s">
        <v>72</v>
      </c>
      <c r="C137" t="s">
        <v>71</v>
      </c>
      <c r="D137" s="1">
        <v>45680.791666666664</v>
      </c>
      <c r="E137" t="str">
        <f>HYPERLINK("https://www.nba.com/stats/player/1630591/boxscores-traditional", "Jalen Suggs")</f>
        <v>Jalen Suggs</v>
      </c>
      <c r="F137" t="s">
        <v>87</v>
      </c>
      <c r="G137">
        <v>25.6</v>
      </c>
      <c r="H137">
        <v>6.8879999999999999</v>
      </c>
      <c r="I137" s="2">
        <v>0.99982000000000004</v>
      </c>
      <c r="J137" s="2">
        <v>0.99970000000000003</v>
      </c>
      <c r="K137" s="2">
        <v>0.99948000000000004</v>
      </c>
      <c r="L137" s="2">
        <v>0.99916000000000005</v>
      </c>
      <c r="M137" s="2">
        <v>0.99861</v>
      </c>
      <c r="N137" s="2">
        <v>0.99780999999999997</v>
      </c>
      <c r="O137" s="2">
        <v>0.99653000000000003</v>
      </c>
      <c r="P137" s="2">
        <v>0.99477000000000004</v>
      </c>
      <c r="Q137" s="2">
        <v>0.99202000000000001</v>
      </c>
      <c r="R137" s="2">
        <v>0.98809000000000002</v>
      </c>
      <c r="S137" s="2">
        <v>0.98299999999999998</v>
      </c>
      <c r="T137" s="2">
        <v>0.97558</v>
      </c>
      <c r="U137" s="2">
        <v>0.96638000000000002</v>
      </c>
      <c r="V137" s="2">
        <v>0.95352000000000003</v>
      </c>
      <c r="W137" s="2">
        <v>0.93822000000000005</v>
      </c>
      <c r="X137" s="2">
        <v>0.91774</v>
      </c>
      <c r="Y137" s="2">
        <v>0.89434999999999998</v>
      </c>
      <c r="Z137" s="2">
        <v>0.86433000000000004</v>
      </c>
      <c r="AA137" s="2">
        <v>0.83147000000000004</v>
      </c>
      <c r="AB137" s="2">
        <v>0.79103000000000001</v>
      </c>
      <c r="AC137" s="2">
        <v>0.74856999999999996</v>
      </c>
      <c r="AD137" s="2">
        <v>0.69847000000000004</v>
      </c>
      <c r="AE137" s="2">
        <v>0.64802999999999999</v>
      </c>
      <c r="AF137" s="2">
        <v>0.59094999999999998</v>
      </c>
      <c r="AG137" s="2">
        <v>0.53586</v>
      </c>
      <c r="AH137" s="2">
        <v>0.47608</v>
      </c>
      <c r="AI137" s="2">
        <v>0.42074</v>
      </c>
      <c r="AJ137" s="2">
        <v>0.36316999999999999</v>
      </c>
      <c r="AK137" s="2">
        <v>0.31207000000000001</v>
      </c>
      <c r="AL137" s="2">
        <v>0.26108999999999999</v>
      </c>
      <c r="AM137" s="2">
        <v>0.2177</v>
      </c>
      <c r="AN137" s="2">
        <v>0.17619000000000001</v>
      </c>
      <c r="AO137" s="2">
        <v>0.14230999999999999</v>
      </c>
      <c r="AP137" s="2">
        <v>0.11123</v>
      </c>
      <c r="AQ137" s="2">
        <v>8.6910000000000001E-2</v>
      </c>
      <c r="AR137" s="2">
        <v>6.5519999999999995E-2</v>
      </c>
      <c r="AS137" s="2">
        <v>4.8460000000000003E-2</v>
      </c>
      <c r="AT137" s="2">
        <v>3.5929999999999997E-2</v>
      </c>
      <c r="AU137" s="2">
        <v>2.5590000000000002E-2</v>
      </c>
      <c r="AV137" s="2">
        <v>1.831E-2</v>
      </c>
      <c r="AW137" s="2">
        <v>1.255E-2</v>
      </c>
      <c r="AX137" s="2">
        <v>8.6599999999999993E-3</v>
      </c>
      <c r="AY137" s="2">
        <v>5.7000000000000002E-3</v>
      </c>
      <c r="AZ137" s="2">
        <v>3.79E-3</v>
      </c>
      <c r="BA137" s="2">
        <v>2.3999999999999998E-3</v>
      </c>
      <c r="BB137" s="2">
        <v>1.5399999999999999E-3</v>
      </c>
      <c r="BC137" s="2">
        <v>9.3999999999999997E-4</v>
      </c>
      <c r="BD137" s="2">
        <v>5.8E-4</v>
      </c>
      <c r="BE137" s="2">
        <v>3.4000000000000002E-4</v>
      </c>
      <c r="BF137" s="2">
        <v>2.0000000000000001E-4</v>
      </c>
      <c r="BG137" s="2">
        <v>1.1E-4</v>
      </c>
      <c r="BH137" s="2">
        <v>6.0000000000000002E-5</v>
      </c>
      <c r="BI137" s="2">
        <v>3.0000000000000001E-5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</row>
    <row r="138" spans="1:68" hidden="1" x14ac:dyDescent="0.25">
      <c r="A138">
        <v>22400622</v>
      </c>
      <c r="B138" t="s">
        <v>72</v>
      </c>
      <c r="C138" t="s">
        <v>71</v>
      </c>
      <c r="D138" s="1">
        <v>45680.791666666664</v>
      </c>
      <c r="E138" t="str">
        <f>HYPERLINK("https://www.nba.com/stats/player/1641724/boxscores-traditional", "Jett Howard")</f>
        <v>Jett Howard</v>
      </c>
      <c r="F138" t="s">
        <v>93</v>
      </c>
      <c r="G138">
        <v>9</v>
      </c>
      <c r="H138">
        <v>6.9569999999999999</v>
      </c>
      <c r="I138" s="2">
        <v>0.87492999999999999</v>
      </c>
      <c r="J138" s="2">
        <v>0.84375</v>
      </c>
      <c r="K138" s="2">
        <v>0.80510999999999999</v>
      </c>
      <c r="L138" s="2">
        <v>0.76424000000000003</v>
      </c>
      <c r="M138" s="2">
        <v>0.71565999999999996</v>
      </c>
      <c r="N138" s="2">
        <v>0.66639999999999999</v>
      </c>
      <c r="O138" s="2">
        <v>0.61409000000000002</v>
      </c>
      <c r="P138" s="2">
        <v>0.55567</v>
      </c>
      <c r="Q138" s="2">
        <v>0.5</v>
      </c>
      <c r="R138" s="2">
        <v>0.44433</v>
      </c>
      <c r="S138" s="2">
        <v>0.38590999999999998</v>
      </c>
      <c r="T138" s="2">
        <v>0.33360000000000001</v>
      </c>
      <c r="U138" s="2">
        <v>0.28433999999999998</v>
      </c>
      <c r="V138" s="2">
        <v>0.23576</v>
      </c>
      <c r="W138" s="2">
        <v>0.19489000000000001</v>
      </c>
      <c r="X138" s="2">
        <v>0.15625</v>
      </c>
      <c r="Y138" s="2">
        <v>0.12506999999999999</v>
      </c>
      <c r="Z138" s="2">
        <v>9.8530000000000006E-2</v>
      </c>
      <c r="AA138" s="2">
        <v>7.4929999999999997E-2</v>
      </c>
      <c r="AB138" s="2">
        <v>5.7049999999999997E-2</v>
      </c>
      <c r="AC138" s="2">
        <v>4.2720000000000001E-2</v>
      </c>
      <c r="AD138" s="2">
        <v>3.074E-2</v>
      </c>
      <c r="AE138" s="2">
        <v>2.222E-2</v>
      </c>
      <c r="AF138" s="2">
        <v>1.5389999999999999E-2</v>
      </c>
      <c r="AG138" s="2">
        <v>1.072E-2</v>
      </c>
      <c r="AH138" s="2">
        <v>7.3400000000000002E-3</v>
      </c>
      <c r="AI138" s="2">
        <v>4.7999999999999996E-3</v>
      </c>
      <c r="AJ138" s="2">
        <v>3.1700000000000001E-3</v>
      </c>
      <c r="AK138" s="2">
        <v>2.0500000000000002E-3</v>
      </c>
      <c r="AL138" s="2">
        <v>1.2600000000000001E-3</v>
      </c>
      <c r="AM138" s="2">
        <v>7.9000000000000001E-4</v>
      </c>
      <c r="AN138" s="2">
        <v>4.6999999999999999E-4</v>
      </c>
      <c r="AO138" s="2">
        <v>2.7999999999999998E-4</v>
      </c>
      <c r="AP138" s="2">
        <v>1.7000000000000001E-4</v>
      </c>
      <c r="AQ138" s="2">
        <v>9.0000000000000006E-5</v>
      </c>
      <c r="AR138" s="2">
        <v>5.0000000000000002E-5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</row>
    <row r="139" spans="1:68" hidden="1" x14ac:dyDescent="0.25">
      <c r="A139">
        <v>22400622</v>
      </c>
      <c r="B139" t="s">
        <v>72</v>
      </c>
      <c r="C139" t="s">
        <v>71</v>
      </c>
      <c r="D139" s="1">
        <v>45680.791666666664</v>
      </c>
      <c r="E139" t="str">
        <f>HYPERLINK("https://www.nba.com/stats/player/1628976/boxscores-traditional", "Wendell Carter Jr.")</f>
        <v>Wendell Carter Jr.</v>
      </c>
      <c r="F139" t="s">
        <v>87</v>
      </c>
      <c r="G139">
        <v>20.6</v>
      </c>
      <c r="H139">
        <v>6.9740000000000002</v>
      </c>
      <c r="I139" s="2">
        <v>0.99751999999999996</v>
      </c>
      <c r="J139" s="2">
        <v>0.99621000000000004</v>
      </c>
      <c r="K139" s="2">
        <v>0.99412999999999996</v>
      </c>
      <c r="L139" s="2">
        <v>0.99134</v>
      </c>
      <c r="M139" s="2">
        <v>0.98745000000000005</v>
      </c>
      <c r="N139" s="2">
        <v>0.98168999999999995</v>
      </c>
      <c r="O139" s="2">
        <v>0.97441</v>
      </c>
      <c r="P139" s="2">
        <v>0.96484999999999999</v>
      </c>
      <c r="Q139" s="2">
        <v>0.95154000000000005</v>
      </c>
      <c r="R139" s="2">
        <v>0.93574000000000002</v>
      </c>
      <c r="S139" s="2">
        <v>0.91620999999999997</v>
      </c>
      <c r="T139" s="2">
        <v>0.89065000000000005</v>
      </c>
      <c r="U139" s="2">
        <v>0.86214000000000002</v>
      </c>
      <c r="V139" s="2">
        <v>0.82894000000000001</v>
      </c>
      <c r="W139" s="2">
        <v>0.78813999999999995</v>
      </c>
      <c r="X139" s="2">
        <v>0.74536999999999998</v>
      </c>
      <c r="Y139" s="2">
        <v>0.69847000000000004</v>
      </c>
      <c r="Z139" s="2">
        <v>0.64431000000000005</v>
      </c>
      <c r="AA139" s="2">
        <v>0.59094999999999998</v>
      </c>
      <c r="AB139" s="2">
        <v>0.53586</v>
      </c>
      <c r="AC139" s="2">
        <v>0.47608</v>
      </c>
      <c r="AD139" s="2">
        <v>0.42074</v>
      </c>
      <c r="AE139" s="2">
        <v>0.36692999999999998</v>
      </c>
      <c r="AF139" s="2">
        <v>0.31207000000000001</v>
      </c>
      <c r="AG139" s="2">
        <v>0.26434999999999997</v>
      </c>
      <c r="AH139" s="2">
        <v>0.22065000000000001</v>
      </c>
      <c r="AI139" s="2">
        <v>0.17879</v>
      </c>
      <c r="AJ139" s="2">
        <v>0.14457</v>
      </c>
      <c r="AK139" s="2">
        <v>0.11507000000000001</v>
      </c>
      <c r="AL139" s="2">
        <v>8.8510000000000005E-2</v>
      </c>
      <c r="AM139" s="2">
        <v>6.8110000000000004E-2</v>
      </c>
      <c r="AN139" s="2">
        <v>5.1549999999999999E-2</v>
      </c>
      <c r="AO139" s="2">
        <v>3.7539999999999997E-2</v>
      </c>
      <c r="AP139" s="2">
        <v>2.743E-2</v>
      </c>
      <c r="AQ139" s="2">
        <v>1.9699999999999999E-2</v>
      </c>
      <c r="AR139" s="2">
        <v>1.355E-2</v>
      </c>
      <c r="AS139" s="2">
        <v>9.3900000000000008E-3</v>
      </c>
      <c r="AT139" s="2">
        <v>6.3899999999999998E-3</v>
      </c>
      <c r="AU139" s="2">
        <v>4.15E-3</v>
      </c>
      <c r="AV139" s="2">
        <v>2.7200000000000002E-3</v>
      </c>
      <c r="AW139" s="2">
        <v>1.6900000000000001E-3</v>
      </c>
      <c r="AX139" s="2">
        <v>1.07E-3</v>
      </c>
      <c r="AY139" s="2">
        <v>6.6E-4</v>
      </c>
      <c r="AZ139" s="2">
        <v>3.8999999999999999E-4</v>
      </c>
      <c r="BA139" s="2">
        <v>2.3000000000000001E-4</v>
      </c>
      <c r="BB139" s="2">
        <v>1.3999999999999999E-4</v>
      </c>
      <c r="BC139" s="2">
        <v>8.0000000000000007E-5</v>
      </c>
      <c r="BD139" s="2">
        <v>4.0000000000000003E-5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</row>
    <row r="140" spans="1:68" hidden="1" x14ac:dyDescent="0.25">
      <c r="A140">
        <v>22400622</v>
      </c>
      <c r="B140" t="s">
        <v>71</v>
      </c>
      <c r="C140" t="s">
        <v>72</v>
      </c>
      <c r="D140" s="1">
        <v>45680.791666666664</v>
      </c>
      <c r="E140" t="str">
        <f>HYPERLINK("https://www.nba.com/stats/player/1629028/boxscores-traditional", "Deandre Ayton")</f>
        <v>Deandre Ayton</v>
      </c>
      <c r="F140" t="s">
        <v>93</v>
      </c>
      <c r="G140">
        <v>11.8</v>
      </c>
      <c r="H140">
        <v>7.0540000000000003</v>
      </c>
      <c r="I140" s="2">
        <v>0.93698999999999999</v>
      </c>
      <c r="J140" s="2">
        <v>0.91774</v>
      </c>
      <c r="K140" s="2">
        <v>0.89434999999999998</v>
      </c>
      <c r="L140" s="2">
        <v>0.86650000000000005</v>
      </c>
      <c r="M140" s="2">
        <v>0.83147000000000004</v>
      </c>
      <c r="N140" s="2">
        <v>0.79388999999999998</v>
      </c>
      <c r="O140" s="2">
        <v>0.75175000000000003</v>
      </c>
      <c r="P140" s="2">
        <v>0.70540000000000003</v>
      </c>
      <c r="Q140" s="2">
        <v>0.65542</v>
      </c>
      <c r="R140" s="2">
        <v>0.60257000000000005</v>
      </c>
      <c r="S140" s="2">
        <v>0.54379999999999995</v>
      </c>
      <c r="T140" s="2">
        <v>0.48803000000000002</v>
      </c>
      <c r="U140" s="2">
        <v>0.43251000000000001</v>
      </c>
      <c r="V140" s="2">
        <v>0.37828000000000001</v>
      </c>
      <c r="W140" s="2">
        <v>0.32635999999999998</v>
      </c>
      <c r="X140" s="2">
        <v>0.27424999999999999</v>
      </c>
      <c r="Y140" s="2">
        <v>0.22964999999999999</v>
      </c>
      <c r="Z140" s="2">
        <v>0.18942999999999999</v>
      </c>
      <c r="AA140" s="2">
        <v>0.15386</v>
      </c>
      <c r="AB140" s="2">
        <v>0.12302</v>
      </c>
      <c r="AC140" s="2">
        <v>9.6799999999999997E-2</v>
      </c>
      <c r="AD140" s="2">
        <v>7.3529999999999998E-2</v>
      </c>
      <c r="AE140" s="2">
        <v>5.5919999999999997E-2</v>
      </c>
      <c r="AF140" s="2">
        <v>4.1820000000000003E-2</v>
      </c>
      <c r="AG140" s="2">
        <v>3.074E-2</v>
      </c>
      <c r="AH140" s="2">
        <v>2.222E-2</v>
      </c>
      <c r="AI140" s="2">
        <v>1.5779999999999999E-2</v>
      </c>
      <c r="AJ140" s="2">
        <v>1.072E-2</v>
      </c>
      <c r="AK140" s="2">
        <v>7.3400000000000002E-3</v>
      </c>
      <c r="AL140" s="2">
        <v>4.9399999999999999E-3</v>
      </c>
      <c r="AM140" s="2">
        <v>3.2599999999999999E-3</v>
      </c>
      <c r="AN140" s="2">
        <v>2.1199999999999999E-3</v>
      </c>
      <c r="AO140" s="2">
        <v>1.31E-3</v>
      </c>
      <c r="AP140" s="2">
        <v>8.1999999999999998E-4</v>
      </c>
      <c r="AQ140" s="2">
        <v>5.0000000000000001E-4</v>
      </c>
      <c r="AR140" s="2">
        <v>2.9999999999999997E-4</v>
      </c>
      <c r="AS140" s="2">
        <v>1.8000000000000001E-4</v>
      </c>
      <c r="AT140" s="2">
        <v>1E-4</v>
      </c>
      <c r="AU140" s="2">
        <v>6.0000000000000002E-5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</row>
    <row r="141" spans="1:68" hidden="1" x14ac:dyDescent="0.25">
      <c r="A141">
        <v>22400622</v>
      </c>
      <c r="B141" t="s">
        <v>72</v>
      </c>
      <c r="C141" t="s">
        <v>71</v>
      </c>
      <c r="D141" s="1">
        <v>45680.791666666664</v>
      </c>
      <c r="E141" t="str">
        <f>HYPERLINK("https://www.nba.com/stats/player/1629048/boxscores-traditional", "Goga Bitadze")</f>
        <v>Goga Bitadze</v>
      </c>
      <c r="F141" t="s">
        <v>91</v>
      </c>
      <c r="G141">
        <v>21.6</v>
      </c>
      <c r="H141">
        <v>7.1159999999999997</v>
      </c>
      <c r="I141" s="2">
        <v>0.99807000000000001</v>
      </c>
      <c r="J141" s="2">
        <v>0.99702000000000002</v>
      </c>
      <c r="K141" s="2">
        <v>0.99546999999999997</v>
      </c>
      <c r="L141" s="2">
        <v>0.99324000000000001</v>
      </c>
      <c r="M141" s="2">
        <v>0.99009999999999998</v>
      </c>
      <c r="N141" s="2">
        <v>0.98573999999999995</v>
      </c>
      <c r="O141" s="2">
        <v>0.97982000000000002</v>
      </c>
      <c r="P141" s="2">
        <v>0.97192999999999996</v>
      </c>
      <c r="Q141" s="2">
        <v>0.96164000000000005</v>
      </c>
      <c r="R141" s="2">
        <v>0.94845000000000002</v>
      </c>
      <c r="S141" s="2">
        <v>0.93189</v>
      </c>
      <c r="T141" s="2">
        <v>0.91149000000000002</v>
      </c>
      <c r="U141" s="2">
        <v>0.88685999999999998</v>
      </c>
      <c r="V141" s="2">
        <v>0.85768999999999995</v>
      </c>
      <c r="W141" s="2">
        <v>0.82381000000000004</v>
      </c>
      <c r="X141" s="2">
        <v>0.78524000000000005</v>
      </c>
      <c r="Y141" s="2">
        <v>0.74214999999999998</v>
      </c>
      <c r="Z141" s="2">
        <v>0.69496999999999998</v>
      </c>
      <c r="AA141" s="2">
        <v>0.64431000000000005</v>
      </c>
      <c r="AB141" s="2">
        <v>0.58706000000000003</v>
      </c>
      <c r="AC141" s="2">
        <v>0.53188000000000002</v>
      </c>
      <c r="AD141" s="2">
        <v>0.47608</v>
      </c>
      <c r="AE141" s="2">
        <v>0.42074</v>
      </c>
      <c r="AF141" s="2">
        <v>0.36692999999999998</v>
      </c>
      <c r="AG141" s="2">
        <v>0.31561</v>
      </c>
      <c r="AH141" s="2">
        <v>0.26762999999999998</v>
      </c>
      <c r="AI141" s="2">
        <v>0.22363</v>
      </c>
      <c r="AJ141" s="2">
        <v>0.18406</v>
      </c>
      <c r="AK141" s="2">
        <v>0.14917</v>
      </c>
      <c r="AL141" s="2">
        <v>0.11899999999999999</v>
      </c>
      <c r="AM141" s="2">
        <v>9.3420000000000003E-2</v>
      </c>
      <c r="AN141" s="2">
        <v>7.2150000000000006E-2</v>
      </c>
      <c r="AO141" s="2">
        <v>5.4800000000000001E-2</v>
      </c>
      <c r="AP141" s="2">
        <v>4.0930000000000001E-2</v>
      </c>
      <c r="AQ141" s="2">
        <v>3.005E-2</v>
      </c>
      <c r="AR141" s="2">
        <v>2.1690000000000001E-2</v>
      </c>
      <c r="AS141" s="2">
        <v>1.5389999999999999E-2</v>
      </c>
      <c r="AT141" s="2">
        <v>1.072E-2</v>
      </c>
      <c r="AU141" s="2">
        <v>7.1399999999999996E-3</v>
      </c>
      <c r="AV141" s="2">
        <v>4.7999999999999996E-3</v>
      </c>
      <c r="AW141" s="2">
        <v>3.1700000000000001E-3</v>
      </c>
      <c r="AX141" s="2">
        <v>2.0500000000000002E-3</v>
      </c>
      <c r="AY141" s="2">
        <v>1.31E-3</v>
      </c>
      <c r="AZ141" s="2">
        <v>8.1999999999999998E-4</v>
      </c>
      <c r="BA141" s="2">
        <v>5.0000000000000001E-4</v>
      </c>
      <c r="BB141" s="2">
        <v>2.9999999999999997E-4</v>
      </c>
      <c r="BC141" s="2">
        <v>1.8000000000000001E-4</v>
      </c>
      <c r="BD141" s="2">
        <v>1E-4</v>
      </c>
      <c r="BE141" s="2">
        <v>6.0000000000000002E-5</v>
      </c>
      <c r="BF141" s="2">
        <v>3.0000000000000001E-5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</row>
    <row r="142" spans="1:68" hidden="1" x14ac:dyDescent="0.25">
      <c r="A142">
        <v>22400621</v>
      </c>
      <c r="B142" t="s">
        <v>69</v>
      </c>
      <c r="C142" t="s">
        <v>68</v>
      </c>
      <c r="D142" s="1">
        <v>45680.583333333336</v>
      </c>
      <c r="E142" t="str">
        <f>HYPERLINK("https://www.nba.com/stats/player/1629614/boxscores-traditional", "Andrew Nembhard")</f>
        <v>Andrew Nembhard</v>
      </c>
      <c r="F142" t="s">
        <v>76</v>
      </c>
      <c r="G142">
        <v>3</v>
      </c>
      <c r="H142">
        <v>1.2649999999999999</v>
      </c>
      <c r="I142">
        <v>0.94294999999999995</v>
      </c>
      <c r="J142">
        <v>0.78524000000000005</v>
      </c>
      <c r="K142">
        <v>0.5</v>
      </c>
      <c r="L142">
        <v>0.21476000000000001</v>
      </c>
      <c r="M142">
        <v>5.7049999999999997E-2</v>
      </c>
      <c r="N142">
        <v>8.8900000000000003E-3</v>
      </c>
      <c r="O142">
        <v>7.9000000000000001E-4</v>
      </c>
      <c r="P142">
        <v>4.0000000000000003E-5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</row>
    <row r="143" spans="1:68" hidden="1" x14ac:dyDescent="0.25">
      <c r="A143">
        <v>22400622</v>
      </c>
      <c r="B143" t="s">
        <v>72</v>
      </c>
      <c r="C143" t="s">
        <v>71</v>
      </c>
      <c r="D143" s="1">
        <v>45680.791666666664</v>
      </c>
      <c r="E143" t="str">
        <f>HYPERLINK("https://www.nba.com/stats/player/1630591/boxscores-traditional", "Jalen Suggs")</f>
        <v>Jalen Suggs</v>
      </c>
      <c r="F143" t="s">
        <v>93</v>
      </c>
      <c r="G143">
        <v>21</v>
      </c>
      <c r="H143">
        <v>7.4569999999999999</v>
      </c>
      <c r="I143" s="2">
        <v>0.99631999999999998</v>
      </c>
      <c r="J143" s="2">
        <v>0.99460999999999999</v>
      </c>
      <c r="K143" s="2">
        <v>0.99202000000000001</v>
      </c>
      <c r="L143" s="2">
        <v>0.98870000000000002</v>
      </c>
      <c r="M143" s="2">
        <v>0.98421999999999998</v>
      </c>
      <c r="N143" s="2">
        <v>0.97777999999999998</v>
      </c>
      <c r="O143" s="2">
        <v>0.96994999999999998</v>
      </c>
      <c r="P143" s="2">
        <v>0.95906999999999998</v>
      </c>
      <c r="Q143" s="2">
        <v>0.94630000000000003</v>
      </c>
      <c r="R143" s="2">
        <v>0.93056000000000005</v>
      </c>
      <c r="S143" s="2">
        <v>0.90988000000000002</v>
      </c>
      <c r="T143" s="2">
        <v>0.88685999999999998</v>
      </c>
      <c r="U143" s="2">
        <v>0.85768999999999995</v>
      </c>
      <c r="V143" s="2">
        <v>0.82638999999999996</v>
      </c>
      <c r="W143" s="2">
        <v>0.78813999999999995</v>
      </c>
      <c r="X143" s="2">
        <v>0.74856999999999996</v>
      </c>
      <c r="Y143" s="2">
        <v>0.70540000000000003</v>
      </c>
      <c r="Z143" s="2">
        <v>0.65542</v>
      </c>
      <c r="AA143" s="2">
        <v>0.60641999999999996</v>
      </c>
      <c r="AB143" s="2">
        <v>0.55171999999999999</v>
      </c>
      <c r="AC143" s="2">
        <v>0.5</v>
      </c>
      <c r="AD143" s="2">
        <v>0.44828000000000001</v>
      </c>
      <c r="AE143" s="2">
        <v>0.39357999999999999</v>
      </c>
      <c r="AF143" s="2">
        <v>0.34458</v>
      </c>
      <c r="AG143" s="2">
        <v>0.29459999999999997</v>
      </c>
      <c r="AH143" s="2">
        <v>0.25142999999999999</v>
      </c>
      <c r="AI143" s="2">
        <v>0.21185999999999999</v>
      </c>
      <c r="AJ143" s="2">
        <v>0.17360999999999999</v>
      </c>
      <c r="AK143" s="2">
        <v>0.14230999999999999</v>
      </c>
      <c r="AL143" s="2">
        <v>0.11314</v>
      </c>
      <c r="AM143" s="2">
        <v>9.0120000000000006E-2</v>
      </c>
      <c r="AN143" s="2">
        <v>6.9440000000000002E-2</v>
      </c>
      <c r="AO143" s="2">
        <v>5.3699999999999998E-2</v>
      </c>
      <c r="AP143" s="2">
        <v>4.0930000000000001E-2</v>
      </c>
      <c r="AQ143" s="2">
        <v>3.005E-2</v>
      </c>
      <c r="AR143" s="2">
        <v>2.222E-2</v>
      </c>
      <c r="AS143" s="2">
        <v>1.5779999999999999E-2</v>
      </c>
      <c r="AT143" s="2">
        <v>1.1299999999999999E-2</v>
      </c>
      <c r="AU143" s="2">
        <v>7.9799999999999992E-3</v>
      </c>
      <c r="AV143" s="2">
        <v>5.3899999999999998E-3</v>
      </c>
      <c r="AW143" s="2">
        <v>3.6800000000000001E-3</v>
      </c>
      <c r="AX143" s="2">
        <v>2.3999999999999998E-3</v>
      </c>
      <c r="AY143" s="2">
        <v>1.5900000000000001E-3</v>
      </c>
      <c r="AZ143" s="2">
        <v>1.0399999999999999E-3</v>
      </c>
      <c r="BA143" s="2">
        <v>6.4000000000000005E-4</v>
      </c>
      <c r="BB143" s="2">
        <v>4.0000000000000002E-4</v>
      </c>
      <c r="BC143" s="2">
        <v>2.4000000000000001E-4</v>
      </c>
      <c r="BD143" s="2">
        <v>1.4999999999999999E-4</v>
      </c>
      <c r="BE143" s="2">
        <v>9.0000000000000006E-5</v>
      </c>
      <c r="BF143" s="2">
        <v>5.0000000000000002E-5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</row>
    <row r="144" spans="1:68" hidden="1" x14ac:dyDescent="0.25">
      <c r="A144">
        <v>22400622</v>
      </c>
      <c r="B144" t="s">
        <v>72</v>
      </c>
      <c r="C144" t="s">
        <v>71</v>
      </c>
      <c r="D144" s="1">
        <v>45680.791666666664</v>
      </c>
      <c r="E144" t="str">
        <f>HYPERLINK("https://www.nba.com/stats/player/1641783/boxscores-traditional", "Tristan da Silva")</f>
        <v>Tristan da Silva</v>
      </c>
      <c r="F144" t="s">
        <v>87</v>
      </c>
      <c r="G144">
        <v>13.6</v>
      </c>
      <c r="H144">
        <v>7.5259999999999998</v>
      </c>
      <c r="I144" s="2">
        <v>0.95254000000000005</v>
      </c>
      <c r="J144" s="2">
        <v>0.93822000000000005</v>
      </c>
      <c r="K144" s="2">
        <v>0.92073000000000005</v>
      </c>
      <c r="L144" s="2">
        <v>0.89973000000000003</v>
      </c>
      <c r="M144" s="2">
        <v>0.87285999999999997</v>
      </c>
      <c r="N144" s="2">
        <v>0.84375</v>
      </c>
      <c r="O144" s="2">
        <v>0.81057000000000001</v>
      </c>
      <c r="P144" s="2">
        <v>0.77034999999999998</v>
      </c>
      <c r="Q144" s="2">
        <v>0.72907</v>
      </c>
      <c r="R144" s="2">
        <v>0.68439000000000005</v>
      </c>
      <c r="S144" s="2">
        <v>0.63683000000000001</v>
      </c>
      <c r="T144" s="2">
        <v>0.58316999999999997</v>
      </c>
      <c r="U144" s="2">
        <v>0.53188000000000002</v>
      </c>
      <c r="V144" s="2">
        <v>0.48005999999999999</v>
      </c>
      <c r="W144" s="2">
        <v>0.42465000000000003</v>
      </c>
      <c r="X144" s="2">
        <v>0.37447999999999998</v>
      </c>
      <c r="Y144" s="2">
        <v>0.32635999999999998</v>
      </c>
      <c r="Z144" s="2">
        <v>0.28095999999999999</v>
      </c>
      <c r="AA144" s="2">
        <v>0.23576</v>
      </c>
      <c r="AB144" s="2">
        <v>0.19766</v>
      </c>
      <c r="AC144" s="2">
        <v>0.16353999999999999</v>
      </c>
      <c r="AD144" s="2">
        <v>0.13136</v>
      </c>
      <c r="AE144" s="2">
        <v>0.10564999999999999</v>
      </c>
      <c r="AF144" s="2">
        <v>8.3790000000000003E-2</v>
      </c>
      <c r="AG144" s="2">
        <v>6.5519999999999995E-2</v>
      </c>
      <c r="AH144" s="2">
        <v>4.947E-2</v>
      </c>
      <c r="AI144" s="2">
        <v>3.7539999999999997E-2</v>
      </c>
      <c r="AJ144" s="2">
        <v>2.8070000000000001E-2</v>
      </c>
      <c r="AK144" s="2">
        <v>2.018E-2</v>
      </c>
      <c r="AL144" s="2">
        <v>1.4630000000000001E-2</v>
      </c>
      <c r="AM144" s="2">
        <v>1.044E-2</v>
      </c>
      <c r="AN144" s="2">
        <v>7.3400000000000002E-3</v>
      </c>
      <c r="AO144" s="2">
        <v>4.9399999999999999E-3</v>
      </c>
      <c r="AP144" s="2">
        <v>3.3600000000000001E-3</v>
      </c>
      <c r="AQ144" s="2">
        <v>2.2599999999999999E-3</v>
      </c>
      <c r="AR144" s="2">
        <v>1.4400000000000001E-3</v>
      </c>
      <c r="AS144" s="2">
        <v>9.3999999999999997E-4</v>
      </c>
      <c r="AT144" s="2">
        <v>5.9999999999999995E-4</v>
      </c>
      <c r="AU144" s="2">
        <v>3.8000000000000002E-4</v>
      </c>
      <c r="AV144" s="2">
        <v>2.2000000000000001E-4</v>
      </c>
      <c r="AW144" s="2">
        <v>1.3999999999999999E-4</v>
      </c>
      <c r="AX144" s="2">
        <v>8.0000000000000007E-5</v>
      </c>
      <c r="AY144" s="2">
        <v>5.0000000000000002E-5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</row>
    <row r="145" spans="1:68" hidden="1" x14ac:dyDescent="0.25">
      <c r="A145">
        <v>22400622</v>
      </c>
      <c r="B145" t="s">
        <v>71</v>
      </c>
      <c r="C145" t="s">
        <v>72</v>
      </c>
      <c r="D145" s="1">
        <v>45680.791666666664</v>
      </c>
      <c r="E145" t="str">
        <f>HYPERLINK("https://www.nba.com/stats/player/1629028/boxscores-traditional", "Deandre Ayton")</f>
        <v>Deandre Ayton</v>
      </c>
      <c r="F145" t="s">
        <v>92</v>
      </c>
      <c r="G145">
        <v>13</v>
      </c>
      <c r="H145">
        <v>7.72</v>
      </c>
      <c r="I145" s="2">
        <v>0.93942999999999999</v>
      </c>
      <c r="J145" s="2">
        <v>0.92220000000000002</v>
      </c>
      <c r="K145" s="2">
        <v>0.9032</v>
      </c>
      <c r="L145" s="2">
        <v>0.879</v>
      </c>
      <c r="M145" s="2">
        <v>0.85082999999999998</v>
      </c>
      <c r="N145" s="2">
        <v>0.81859000000000004</v>
      </c>
      <c r="O145" s="2">
        <v>0.7823</v>
      </c>
      <c r="P145" s="2">
        <v>0.74214999999999998</v>
      </c>
      <c r="Q145" s="2">
        <v>0.69847000000000004</v>
      </c>
      <c r="R145" s="2">
        <v>0.65173000000000003</v>
      </c>
      <c r="S145" s="2">
        <v>0.60257000000000005</v>
      </c>
      <c r="T145" s="2">
        <v>0.55171999999999999</v>
      </c>
      <c r="U145" s="2">
        <v>0.5</v>
      </c>
      <c r="V145" s="2">
        <v>0.44828000000000001</v>
      </c>
      <c r="W145" s="2">
        <v>0.39743000000000001</v>
      </c>
      <c r="X145" s="2">
        <v>0.34827000000000002</v>
      </c>
      <c r="Y145" s="2">
        <v>0.30153000000000002</v>
      </c>
      <c r="Z145" s="2">
        <v>0.25785000000000002</v>
      </c>
      <c r="AA145" s="2">
        <v>0.2177</v>
      </c>
      <c r="AB145" s="2">
        <v>0.18140999999999999</v>
      </c>
      <c r="AC145" s="2">
        <v>0.14917</v>
      </c>
      <c r="AD145" s="2">
        <v>0.121</v>
      </c>
      <c r="AE145" s="2">
        <v>9.6799999999999997E-2</v>
      </c>
      <c r="AF145" s="2">
        <v>7.7799999999999994E-2</v>
      </c>
      <c r="AG145" s="2">
        <v>6.0569999999999999E-2</v>
      </c>
      <c r="AH145" s="2">
        <v>4.648E-2</v>
      </c>
      <c r="AI145" s="2">
        <v>3.5150000000000001E-2</v>
      </c>
      <c r="AJ145" s="2">
        <v>2.6190000000000001E-2</v>
      </c>
      <c r="AK145" s="2">
        <v>1.9230000000000001E-2</v>
      </c>
      <c r="AL145" s="2">
        <v>1.3899999999999999E-2</v>
      </c>
      <c r="AM145" s="2">
        <v>9.9000000000000008E-3</v>
      </c>
      <c r="AN145" s="2">
        <v>6.9499999999999996E-3</v>
      </c>
      <c r="AO145" s="2">
        <v>4.7999999999999996E-3</v>
      </c>
      <c r="AP145" s="2">
        <v>3.2599999999999999E-3</v>
      </c>
      <c r="AQ145" s="2">
        <v>2.1900000000000001E-3</v>
      </c>
      <c r="AR145" s="2">
        <v>1.4400000000000001E-3</v>
      </c>
      <c r="AS145" s="2">
        <v>9.3999999999999997E-4</v>
      </c>
      <c r="AT145" s="2">
        <v>5.9999999999999995E-4</v>
      </c>
      <c r="AU145" s="2">
        <v>3.8000000000000002E-4</v>
      </c>
      <c r="AV145" s="2">
        <v>2.3000000000000001E-4</v>
      </c>
      <c r="AW145" s="2">
        <v>1.3999999999999999E-4</v>
      </c>
      <c r="AX145" s="2">
        <v>8.0000000000000007E-5</v>
      </c>
      <c r="AY145" s="2">
        <v>5.0000000000000002E-5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</row>
    <row r="146" spans="1:68" hidden="1" x14ac:dyDescent="0.25">
      <c r="A146">
        <v>22400622</v>
      </c>
      <c r="B146" t="s">
        <v>72</v>
      </c>
      <c r="C146" t="s">
        <v>71</v>
      </c>
      <c r="D146" s="1">
        <v>45680.791666666664</v>
      </c>
      <c r="E146" t="str">
        <f>HYPERLINK("https://www.nba.com/stats/player/1641783/boxscores-traditional", "Tristan da Silva")</f>
        <v>Tristan da Silva</v>
      </c>
      <c r="F146" t="s">
        <v>91</v>
      </c>
      <c r="G146">
        <v>15.8</v>
      </c>
      <c r="H146">
        <v>7.859</v>
      </c>
      <c r="I146" s="2">
        <v>0.96994999999999998</v>
      </c>
      <c r="J146" s="2">
        <v>0.96079999999999999</v>
      </c>
      <c r="K146" s="2">
        <v>0.94845000000000002</v>
      </c>
      <c r="L146" s="2">
        <v>0.93318999999999996</v>
      </c>
      <c r="M146" s="2">
        <v>0.91466000000000003</v>
      </c>
      <c r="N146" s="2">
        <v>0.89434999999999998</v>
      </c>
      <c r="O146" s="2">
        <v>0.86863999999999997</v>
      </c>
      <c r="P146" s="2">
        <v>0.83891000000000004</v>
      </c>
      <c r="Q146" s="2">
        <v>0.80784999999999996</v>
      </c>
      <c r="R146" s="2">
        <v>0.77034999999999998</v>
      </c>
      <c r="S146" s="2">
        <v>0.72907</v>
      </c>
      <c r="T146" s="2">
        <v>0.68439000000000005</v>
      </c>
      <c r="U146" s="2">
        <v>0.64058000000000004</v>
      </c>
      <c r="V146" s="2">
        <v>0.59094999999999998</v>
      </c>
      <c r="W146" s="2">
        <v>0.53983000000000003</v>
      </c>
      <c r="X146" s="2">
        <v>0.48803000000000002</v>
      </c>
      <c r="Y146" s="2">
        <v>0.44037999999999999</v>
      </c>
      <c r="Z146" s="2">
        <v>0.38973999999999998</v>
      </c>
      <c r="AA146" s="2">
        <v>0.34089999999999998</v>
      </c>
      <c r="AB146" s="2">
        <v>0.29805999999999999</v>
      </c>
      <c r="AC146" s="2">
        <v>0.25463000000000002</v>
      </c>
      <c r="AD146" s="2">
        <v>0.21476000000000001</v>
      </c>
      <c r="AE146" s="2">
        <v>0.17879</v>
      </c>
      <c r="AF146" s="2">
        <v>0.14917</v>
      </c>
      <c r="AG146" s="2">
        <v>0.121</v>
      </c>
      <c r="AH146" s="2">
        <v>9.6799999999999997E-2</v>
      </c>
      <c r="AI146" s="2">
        <v>7.6359999999999997E-2</v>
      </c>
      <c r="AJ146" s="2">
        <v>6.0569999999999999E-2</v>
      </c>
      <c r="AK146" s="2">
        <v>4.648E-2</v>
      </c>
      <c r="AL146" s="2">
        <v>3.5150000000000001E-2</v>
      </c>
      <c r="AM146" s="2">
        <v>2.6800000000000001E-2</v>
      </c>
      <c r="AN146" s="2">
        <v>1.9699999999999999E-2</v>
      </c>
      <c r="AO146" s="2">
        <v>1.426E-2</v>
      </c>
      <c r="AP146" s="2">
        <v>1.017E-2</v>
      </c>
      <c r="AQ146" s="2">
        <v>7.3400000000000002E-3</v>
      </c>
      <c r="AR146" s="2">
        <v>5.0800000000000003E-3</v>
      </c>
      <c r="AS146" s="2">
        <v>3.47E-3</v>
      </c>
      <c r="AT146" s="2">
        <v>2.3999999999999998E-3</v>
      </c>
      <c r="AU146" s="2">
        <v>1.5900000000000001E-3</v>
      </c>
      <c r="AV146" s="2">
        <v>1.0399999999999999E-3</v>
      </c>
      <c r="AW146" s="2">
        <v>6.6E-4</v>
      </c>
      <c r="AX146" s="2">
        <v>4.2999999999999999E-4</v>
      </c>
      <c r="AY146" s="2">
        <v>2.7E-4</v>
      </c>
      <c r="AZ146" s="2">
        <v>1.7000000000000001E-4</v>
      </c>
      <c r="BA146" s="2">
        <v>1E-4</v>
      </c>
      <c r="BB146" s="2">
        <v>6.0000000000000002E-5</v>
      </c>
      <c r="BC146" s="2">
        <v>4.0000000000000003E-5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</row>
    <row r="147" spans="1:68" hidden="1" x14ac:dyDescent="0.25">
      <c r="A147">
        <v>22400622</v>
      </c>
      <c r="B147" t="s">
        <v>72</v>
      </c>
      <c r="C147" t="s">
        <v>71</v>
      </c>
      <c r="D147" s="1">
        <v>45680.791666666664</v>
      </c>
      <c r="E147" t="str">
        <f>HYPERLINK("https://www.nba.com/stats/player/1629021/boxscores-traditional", "Moritz Wagner")</f>
        <v>Moritz Wagner</v>
      </c>
      <c r="F147" t="s">
        <v>92</v>
      </c>
      <c r="G147">
        <v>17.2</v>
      </c>
      <c r="H147">
        <v>7.9349999999999996</v>
      </c>
      <c r="I147" s="2">
        <v>0.97931999999999997</v>
      </c>
      <c r="J147" s="2">
        <v>0.97257000000000005</v>
      </c>
      <c r="K147" s="2">
        <v>0.96326999999999996</v>
      </c>
      <c r="L147" s="2">
        <v>0.95154000000000005</v>
      </c>
      <c r="M147" s="2">
        <v>0.93822000000000005</v>
      </c>
      <c r="N147" s="2">
        <v>0.92073000000000005</v>
      </c>
      <c r="O147" s="2">
        <v>0.90146999999999999</v>
      </c>
      <c r="P147" s="2">
        <v>0.87697999999999998</v>
      </c>
      <c r="Q147" s="2">
        <v>0.84848999999999997</v>
      </c>
      <c r="R147" s="2">
        <v>0.81859000000000004</v>
      </c>
      <c r="S147" s="2">
        <v>0.7823</v>
      </c>
      <c r="T147" s="2">
        <v>0.74536999999999998</v>
      </c>
      <c r="U147" s="2">
        <v>0.70194000000000001</v>
      </c>
      <c r="V147" s="2">
        <v>0.65542</v>
      </c>
      <c r="W147" s="2">
        <v>0.61026000000000002</v>
      </c>
      <c r="X147" s="2">
        <v>0.55962000000000001</v>
      </c>
      <c r="Y147" s="2">
        <v>0.51197000000000004</v>
      </c>
      <c r="Z147" s="2">
        <v>0.46017000000000002</v>
      </c>
      <c r="AA147" s="2">
        <v>0.40905000000000002</v>
      </c>
      <c r="AB147" s="2">
        <v>0.36316999999999999</v>
      </c>
      <c r="AC147" s="2">
        <v>0.31561</v>
      </c>
      <c r="AD147" s="2">
        <v>0.27424999999999999</v>
      </c>
      <c r="AE147" s="2">
        <v>0.23269999999999999</v>
      </c>
      <c r="AF147" s="2">
        <v>0.19489000000000001</v>
      </c>
      <c r="AG147" s="2">
        <v>0.16353999999999999</v>
      </c>
      <c r="AH147" s="2">
        <v>0.13350000000000001</v>
      </c>
      <c r="AI147" s="2">
        <v>0.10749</v>
      </c>
      <c r="AJ147" s="2">
        <v>8.6910000000000001E-2</v>
      </c>
      <c r="AK147" s="2">
        <v>6.8110000000000004E-2</v>
      </c>
      <c r="AL147" s="2">
        <v>5.3699999999999998E-2</v>
      </c>
      <c r="AM147" s="2">
        <v>4.0930000000000001E-2</v>
      </c>
      <c r="AN147" s="2">
        <v>3.074E-2</v>
      </c>
      <c r="AO147" s="2">
        <v>2.3300000000000001E-2</v>
      </c>
      <c r="AP147" s="2">
        <v>1.7000000000000001E-2</v>
      </c>
      <c r="AQ147" s="2">
        <v>1.255E-2</v>
      </c>
      <c r="AR147" s="2">
        <v>8.8900000000000003E-3</v>
      </c>
      <c r="AS147" s="2">
        <v>6.2100000000000002E-3</v>
      </c>
      <c r="AT147" s="2">
        <v>4.4000000000000003E-3</v>
      </c>
      <c r="AU147" s="2">
        <v>2.98E-3</v>
      </c>
      <c r="AV147" s="2">
        <v>2.0500000000000002E-3</v>
      </c>
      <c r="AW147" s="2">
        <v>1.3500000000000001E-3</v>
      </c>
      <c r="AX147" s="2">
        <v>8.7000000000000001E-4</v>
      </c>
      <c r="AY147" s="2">
        <v>5.8E-4</v>
      </c>
      <c r="AZ147" s="2">
        <v>3.6000000000000002E-4</v>
      </c>
      <c r="BA147" s="2">
        <v>2.3000000000000001E-4</v>
      </c>
      <c r="BB147" s="2">
        <v>1.3999999999999999E-4</v>
      </c>
      <c r="BC147" s="2">
        <v>8.0000000000000007E-5</v>
      </c>
      <c r="BD147" s="2">
        <v>5.0000000000000002E-5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</row>
    <row r="148" spans="1:68" hidden="1" x14ac:dyDescent="0.25">
      <c r="A148">
        <v>22400622</v>
      </c>
      <c r="B148" t="s">
        <v>72</v>
      </c>
      <c r="C148" t="s">
        <v>71</v>
      </c>
      <c r="D148" s="1">
        <v>45680.791666666664</v>
      </c>
      <c r="E148" t="str">
        <f>HYPERLINK("https://www.nba.com/stats/player/1628976/boxscores-traditional", "Wendell Carter Jr.")</f>
        <v>Wendell Carter Jr.</v>
      </c>
      <c r="F148" t="s">
        <v>91</v>
      </c>
      <c r="G148">
        <v>23.2</v>
      </c>
      <c r="H148">
        <v>8.1579999999999995</v>
      </c>
      <c r="I148" s="2">
        <v>0.99673999999999996</v>
      </c>
      <c r="J148" s="2">
        <v>0.99534</v>
      </c>
      <c r="K148" s="2">
        <v>0.99343000000000004</v>
      </c>
      <c r="L148" s="2">
        <v>0.99060999999999999</v>
      </c>
      <c r="M148" s="2">
        <v>0.98712999999999995</v>
      </c>
      <c r="N148" s="2">
        <v>0.98257000000000005</v>
      </c>
      <c r="O148" s="2">
        <v>0.97670000000000001</v>
      </c>
      <c r="P148" s="2">
        <v>0.96855999999999998</v>
      </c>
      <c r="Q148" s="2">
        <v>0.95906999999999998</v>
      </c>
      <c r="R148" s="2">
        <v>0.94738</v>
      </c>
      <c r="S148" s="2">
        <v>0.93318999999999996</v>
      </c>
      <c r="T148" s="2">
        <v>0.91466000000000003</v>
      </c>
      <c r="U148" s="2">
        <v>0.89434999999999998</v>
      </c>
      <c r="V148" s="2">
        <v>0.87075999999999998</v>
      </c>
      <c r="W148" s="2">
        <v>0.84375</v>
      </c>
      <c r="X148" s="2">
        <v>0.81057000000000001</v>
      </c>
      <c r="Y148" s="2">
        <v>0.77637</v>
      </c>
      <c r="Z148" s="2">
        <v>0.73890999999999996</v>
      </c>
      <c r="AA148" s="2">
        <v>0.69496999999999998</v>
      </c>
      <c r="AB148" s="2">
        <v>0.65173000000000003</v>
      </c>
      <c r="AC148" s="2">
        <v>0.60641999999999996</v>
      </c>
      <c r="AD148" s="2">
        <v>0.55962000000000001</v>
      </c>
      <c r="AE148" s="2">
        <v>0.50797999999999999</v>
      </c>
      <c r="AF148" s="2">
        <v>0.46017000000000002</v>
      </c>
      <c r="AG148" s="2">
        <v>0.41293999999999997</v>
      </c>
      <c r="AH148" s="2">
        <v>0.36692999999999998</v>
      </c>
      <c r="AI148" s="2">
        <v>0.31918000000000002</v>
      </c>
      <c r="AJ148" s="2">
        <v>0.27760000000000001</v>
      </c>
      <c r="AK148" s="2">
        <v>0.23885000000000001</v>
      </c>
      <c r="AL148" s="2">
        <v>0.20327000000000001</v>
      </c>
      <c r="AM148" s="2">
        <v>0.16853000000000001</v>
      </c>
      <c r="AN148" s="2">
        <v>0.14007</v>
      </c>
      <c r="AO148" s="2">
        <v>0.11507000000000001</v>
      </c>
      <c r="AP148" s="2">
        <v>9.3420000000000003E-2</v>
      </c>
      <c r="AQ148" s="2">
        <v>7.3529999999999998E-2</v>
      </c>
      <c r="AR148" s="2">
        <v>5.8209999999999998E-2</v>
      </c>
      <c r="AS148" s="2">
        <v>4.5510000000000002E-2</v>
      </c>
      <c r="AT148" s="2">
        <v>3.5150000000000001E-2</v>
      </c>
      <c r="AU148" s="2">
        <v>2.6190000000000001E-2</v>
      </c>
      <c r="AV148" s="2">
        <v>1.9699999999999999E-2</v>
      </c>
      <c r="AW148" s="2">
        <v>1.4630000000000001E-2</v>
      </c>
      <c r="AX148" s="2">
        <v>1.072E-2</v>
      </c>
      <c r="AY148" s="2">
        <v>7.5500000000000003E-3</v>
      </c>
      <c r="AZ148" s="2">
        <v>5.3899999999999998E-3</v>
      </c>
      <c r="BA148" s="2">
        <v>3.79E-3</v>
      </c>
      <c r="BB148" s="2">
        <v>2.64E-3</v>
      </c>
      <c r="BC148" s="2">
        <v>1.75E-3</v>
      </c>
      <c r="BD148" s="2">
        <v>1.1800000000000001E-3</v>
      </c>
      <c r="BE148" s="2">
        <v>7.9000000000000001E-4</v>
      </c>
      <c r="BF148" s="2">
        <v>5.0000000000000001E-4</v>
      </c>
      <c r="BG148" s="2">
        <v>3.2000000000000003E-4</v>
      </c>
      <c r="BH148" s="2">
        <v>2.1000000000000001E-4</v>
      </c>
      <c r="BI148" s="2">
        <v>1.2999999999999999E-4</v>
      </c>
      <c r="BJ148" s="2">
        <v>8.0000000000000007E-5</v>
      </c>
      <c r="BK148" s="2">
        <v>5.0000000000000002E-5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</row>
    <row r="149" spans="1:68" hidden="1" x14ac:dyDescent="0.25">
      <c r="A149">
        <v>22400622</v>
      </c>
      <c r="B149" t="s">
        <v>72</v>
      </c>
      <c r="C149" t="s">
        <v>71</v>
      </c>
      <c r="D149" s="1">
        <v>45680.791666666664</v>
      </c>
      <c r="E149" t="str">
        <f>HYPERLINK("https://www.nba.com/stats/player/1641724/boxscores-traditional", "Jett Howard")</f>
        <v>Jett Howard</v>
      </c>
      <c r="F149" t="s">
        <v>92</v>
      </c>
      <c r="G149">
        <v>11</v>
      </c>
      <c r="H149">
        <v>8.173</v>
      </c>
      <c r="I149" s="2">
        <v>0.88876999999999995</v>
      </c>
      <c r="J149" s="2">
        <v>0.86433000000000004</v>
      </c>
      <c r="K149" s="2">
        <v>0.83645999999999998</v>
      </c>
      <c r="L149" s="2">
        <v>0.80510999999999999</v>
      </c>
      <c r="M149" s="2">
        <v>0.76729999999999998</v>
      </c>
      <c r="N149" s="2">
        <v>0.72907</v>
      </c>
      <c r="O149" s="2">
        <v>0.68793000000000004</v>
      </c>
      <c r="P149" s="2">
        <v>0.64431000000000005</v>
      </c>
      <c r="Q149" s="2">
        <v>0.59482999999999997</v>
      </c>
      <c r="R149" s="2">
        <v>0.54776000000000002</v>
      </c>
      <c r="S149" s="2">
        <v>0.5</v>
      </c>
      <c r="T149" s="2">
        <v>0.45223999999999998</v>
      </c>
      <c r="U149" s="2">
        <v>0.40516999999999997</v>
      </c>
      <c r="V149" s="2">
        <v>0.35569000000000001</v>
      </c>
      <c r="W149" s="2">
        <v>0.31207000000000001</v>
      </c>
      <c r="X149" s="2">
        <v>0.27093</v>
      </c>
      <c r="Y149" s="2">
        <v>0.23269999999999999</v>
      </c>
      <c r="Z149" s="2">
        <v>0.19489000000000001</v>
      </c>
      <c r="AA149" s="2">
        <v>0.16353999999999999</v>
      </c>
      <c r="AB149" s="2">
        <v>0.13567000000000001</v>
      </c>
      <c r="AC149" s="2">
        <v>0.11123</v>
      </c>
      <c r="AD149" s="2">
        <v>8.8510000000000005E-2</v>
      </c>
      <c r="AE149" s="2">
        <v>7.0779999999999996E-2</v>
      </c>
      <c r="AF149" s="2">
        <v>5.5919999999999997E-2</v>
      </c>
      <c r="AG149" s="2">
        <v>4.3630000000000002E-2</v>
      </c>
      <c r="AH149" s="2">
        <v>3.288E-2</v>
      </c>
      <c r="AI149" s="2">
        <v>2.5000000000000001E-2</v>
      </c>
      <c r="AJ149" s="2">
        <v>1.8759999999999999E-2</v>
      </c>
      <c r="AK149" s="2">
        <v>1.3899999999999999E-2</v>
      </c>
      <c r="AL149" s="2">
        <v>1.017E-2</v>
      </c>
      <c r="AM149" s="2">
        <v>7.1399999999999996E-3</v>
      </c>
      <c r="AN149" s="2">
        <v>5.0800000000000003E-3</v>
      </c>
      <c r="AO149" s="2">
        <v>3.5699999999999998E-3</v>
      </c>
      <c r="AP149" s="2">
        <v>2.48E-3</v>
      </c>
      <c r="AQ149" s="2">
        <v>1.64E-3</v>
      </c>
      <c r="AR149" s="2">
        <v>1.1100000000000001E-3</v>
      </c>
      <c r="AS149" s="2">
        <v>7.3999999999999999E-4</v>
      </c>
      <c r="AT149" s="2">
        <v>4.8000000000000001E-4</v>
      </c>
      <c r="AU149" s="2">
        <v>2.9999999999999997E-4</v>
      </c>
      <c r="AV149" s="2">
        <v>1.9000000000000001E-4</v>
      </c>
      <c r="AW149" s="2">
        <v>1.2E-4</v>
      </c>
      <c r="AX149" s="2">
        <v>8.0000000000000007E-5</v>
      </c>
      <c r="AY149" s="2">
        <v>4.0000000000000003E-5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</row>
    <row r="150" spans="1:68" hidden="1" x14ac:dyDescent="0.25">
      <c r="A150">
        <v>22400622</v>
      </c>
      <c r="B150" t="s">
        <v>72</v>
      </c>
      <c r="C150" t="s">
        <v>71</v>
      </c>
      <c r="D150" s="1">
        <v>45680.791666666664</v>
      </c>
      <c r="E150" t="str">
        <f>HYPERLINK("https://www.nba.com/stats/player/1628371/boxscores-traditional", "Jonathan Isaac")</f>
        <v>Jonathan Isaac</v>
      </c>
      <c r="F150" t="s">
        <v>87</v>
      </c>
      <c r="G150">
        <v>15.6</v>
      </c>
      <c r="H150">
        <v>8.3569999999999993</v>
      </c>
      <c r="I150" s="2">
        <v>0.95994000000000002</v>
      </c>
      <c r="J150" s="2">
        <v>0.94845000000000002</v>
      </c>
      <c r="K150" s="2">
        <v>0.93447999999999998</v>
      </c>
      <c r="L150" s="2">
        <v>0.91774</v>
      </c>
      <c r="M150" s="2">
        <v>0.89795999999999998</v>
      </c>
      <c r="N150" s="2">
        <v>0.87492999999999999</v>
      </c>
      <c r="O150" s="2">
        <v>0.84848999999999997</v>
      </c>
      <c r="P150" s="2">
        <v>0.81859000000000004</v>
      </c>
      <c r="Q150" s="2">
        <v>0.78524000000000005</v>
      </c>
      <c r="R150" s="2">
        <v>0.74856999999999996</v>
      </c>
      <c r="S150" s="2">
        <v>0.70884000000000003</v>
      </c>
      <c r="T150" s="2">
        <v>0.66639999999999999</v>
      </c>
      <c r="U150" s="2">
        <v>0.62172000000000005</v>
      </c>
      <c r="V150" s="2">
        <v>0.57535000000000003</v>
      </c>
      <c r="W150" s="2">
        <v>0.52790000000000004</v>
      </c>
      <c r="X150" s="2">
        <v>0.48005999999999999</v>
      </c>
      <c r="Y150" s="2">
        <v>0.43251000000000001</v>
      </c>
      <c r="Z150" s="2">
        <v>0.38590999999999998</v>
      </c>
      <c r="AA150" s="2">
        <v>0.34089999999999998</v>
      </c>
      <c r="AB150" s="2">
        <v>0.29805999999999999</v>
      </c>
      <c r="AC150" s="2">
        <v>0.25785000000000002</v>
      </c>
      <c r="AD150" s="2">
        <v>0.22065000000000001</v>
      </c>
      <c r="AE150" s="2">
        <v>0.18673000000000001</v>
      </c>
      <c r="AF150" s="2">
        <v>0.15625</v>
      </c>
      <c r="AG150" s="2">
        <v>0.13136</v>
      </c>
      <c r="AH150" s="2">
        <v>0.10749</v>
      </c>
      <c r="AI150" s="2">
        <v>8.6910000000000001E-2</v>
      </c>
      <c r="AJ150" s="2">
        <v>6.9440000000000002E-2</v>
      </c>
      <c r="AK150" s="2">
        <v>5.4800000000000001E-2</v>
      </c>
      <c r="AL150" s="2">
        <v>4.2720000000000001E-2</v>
      </c>
      <c r="AM150" s="2">
        <v>3.288E-2</v>
      </c>
      <c r="AN150" s="2">
        <v>2.5000000000000001E-2</v>
      </c>
      <c r="AO150" s="2">
        <v>1.8759999999999999E-2</v>
      </c>
      <c r="AP150" s="2">
        <v>1.3899999999999999E-2</v>
      </c>
      <c r="AQ150" s="2">
        <v>1.017E-2</v>
      </c>
      <c r="AR150" s="2">
        <v>7.3400000000000002E-3</v>
      </c>
      <c r="AS150" s="2">
        <v>5.2300000000000003E-3</v>
      </c>
      <c r="AT150" s="2">
        <v>3.6800000000000001E-3</v>
      </c>
      <c r="AU150" s="2">
        <v>2.5600000000000002E-3</v>
      </c>
      <c r="AV150" s="2">
        <v>1.75E-3</v>
      </c>
      <c r="AW150" s="2">
        <v>1.1800000000000001E-3</v>
      </c>
      <c r="AX150" s="2">
        <v>7.9000000000000001E-4</v>
      </c>
      <c r="AY150" s="2">
        <v>5.1999999999999995E-4</v>
      </c>
      <c r="AZ150" s="2">
        <v>3.4000000000000002E-4</v>
      </c>
      <c r="BA150" s="2">
        <v>2.2000000000000001E-4</v>
      </c>
      <c r="BB150" s="2">
        <v>1.3999999999999999E-4</v>
      </c>
      <c r="BC150" s="2">
        <v>8.0000000000000007E-5</v>
      </c>
      <c r="BD150" s="2">
        <v>5.0000000000000002E-5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</row>
    <row r="151" spans="1:68" hidden="1" x14ac:dyDescent="0.25">
      <c r="A151">
        <v>22400621</v>
      </c>
      <c r="B151" t="s">
        <v>69</v>
      </c>
      <c r="C151" t="s">
        <v>68</v>
      </c>
      <c r="D151" s="1">
        <v>45680.583333333336</v>
      </c>
      <c r="E151" t="str">
        <f>HYPERLINK("https://www.nba.com/stats/player/1630543/boxscores-traditional", "Isaiah Jackson")</f>
        <v>Isaiah Jackson</v>
      </c>
      <c r="F151" t="s">
        <v>91</v>
      </c>
      <c r="G151">
        <v>16.25</v>
      </c>
      <c r="H151">
        <v>1.2989999999999999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0.99946000000000002</v>
      </c>
      <c r="U151">
        <v>0.99378999999999995</v>
      </c>
      <c r="V151">
        <v>0.95818000000000003</v>
      </c>
      <c r="W151">
        <v>0.83147000000000004</v>
      </c>
      <c r="X151">
        <v>0.57535000000000003</v>
      </c>
      <c r="Y151">
        <v>0.28095999999999999</v>
      </c>
      <c r="Z151">
        <v>8.8510000000000005E-2</v>
      </c>
      <c r="AA151">
        <v>1.7000000000000001E-2</v>
      </c>
      <c r="AB151">
        <v>1.9300000000000001E-3</v>
      </c>
      <c r="AC151">
        <v>1.2999999999999999E-4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</row>
    <row r="152" spans="1:68" hidden="1" x14ac:dyDescent="0.25">
      <c r="A152">
        <v>22400622</v>
      </c>
      <c r="B152" t="s">
        <v>72</v>
      </c>
      <c r="C152" t="s">
        <v>71</v>
      </c>
      <c r="D152" s="1">
        <v>45680.791666666664</v>
      </c>
      <c r="E152" t="str">
        <f>HYPERLINK("https://www.nba.com/stats/player/1641724/boxscores-traditional", "Jett Howard")</f>
        <v>Jett Howard</v>
      </c>
      <c r="F152" t="s">
        <v>87</v>
      </c>
      <c r="G152">
        <v>11.2</v>
      </c>
      <c r="H152">
        <v>8.3759999999999994</v>
      </c>
      <c r="I152" s="2">
        <v>0.88876999999999995</v>
      </c>
      <c r="J152" s="2">
        <v>0.86433000000000004</v>
      </c>
      <c r="K152" s="2">
        <v>0.83645999999999998</v>
      </c>
      <c r="L152" s="2">
        <v>0.80510999999999999</v>
      </c>
      <c r="M152" s="2">
        <v>0.77034999999999998</v>
      </c>
      <c r="N152" s="2">
        <v>0.73236999999999997</v>
      </c>
      <c r="O152" s="2">
        <v>0.69145999999999996</v>
      </c>
      <c r="P152" s="2">
        <v>0.64802999999999999</v>
      </c>
      <c r="Q152" s="2">
        <v>0.60257000000000005</v>
      </c>
      <c r="R152" s="2">
        <v>0.55567</v>
      </c>
      <c r="S152" s="2">
        <v>0.50797999999999999</v>
      </c>
      <c r="T152" s="2">
        <v>0.46017000000000002</v>
      </c>
      <c r="U152" s="2">
        <v>0.41682999999999998</v>
      </c>
      <c r="V152" s="2">
        <v>0.37069999999999997</v>
      </c>
      <c r="W152" s="2">
        <v>0.32635999999999998</v>
      </c>
      <c r="X152" s="2">
        <v>0.28433999999999998</v>
      </c>
      <c r="Y152" s="2">
        <v>0.24510000000000001</v>
      </c>
      <c r="Z152" s="2">
        <v>0.20896999999999999</v>
      </c>
      <c r="AA152" s="2">
        <v>0.17619000000000001</v>
      </c>
      <c r="AB152" s="2">
        <v>0.14685999999999999</v>
      </c>
      <c r="AC152" s="2">
        <v>0.121</v>
      </c>
      <c r="AD152" s="2">
        <v>9.8530000000000006E-2</v>
      </c>
      <c r="AE152" s="2">
        <v>7.9269999999999993E-2</v>
      </c>
      <c r="AF152" s="2">
        <v>6.3009999999999997E-2</v>
      </c>
      <c r="AG152" s="2">
        <v>4.947E-2</v>
      </c>
      <c r="AH152" s="2">
        <v>3.8359999999999998E-2</v>
      </c>
      <c r="AI152" s="2">
        <v>2.938E-2</v>
      </c>
      <c r="AJ152" s="2">
        <v>2.222E-2</v>
      </c>
      <c r="AK152" s="2">
        <v>1.6590000000000001E-2</v>
      </c>
      <c r="AL152" s="2">
        <v>1.255E-2</v>
      </c>
      <c r="AM152" s="2">
        <v>9.1400000000000006E-3</v>
      </c>
      <c r="AN152" s="2">
        <v>6.5700000000000003E-3</v>
      </c>
      <c r="AO152" s="2">
        <v>4.6600000000000001E-3</v>
      </c>
      <c r="AP152" s="2">
        <v>3.2599999999999999E-3</v>
      </c>
      <c r="AQ152" s="2">
        <v>2.2599999999999999E-3</v>
      </c>
      <c r="AR152" s="2">
        <v>1.5399999999999999E-3</v>
      </c>
      <c r="AS152" s="2">
        <v>1.0399999999999999E-3</v>
      </c>
      <c r="AT152" s="2">
        <v>6.8999999999999997E-4</v>
      </c>
      <c r="AU152" s="2">
        <v>4.4999999999999999E-4</v>
      </c>
      <c r="AV152" s="2">
        <v>2.9E-4</v>
      </c>
      <c r="AW152" s="2">
        <v>1.9000000000000001E-4</v>
      </c>
      <c r="AX152" s="2">
        <v>1.2E-4</v>
      </c>
      <c r="AY152" s="2">
        <v>6.9999999999999994E-5</v>
      </c>
      <c r="AZ152" s="2">
        <v>4.0000000000000003E-5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</row>
    <row r="153" spans="1:68" hidden="1" x14ac:dyDescent="0.25">
      <c r="A153">
        <v>22400622</v>
      </c>
      <c r="B153" t="s">
        <v>72</v>
      </c>
      <c r="C153" t="s">
        <v>71</v>
      </c>
      <c r="D153" s="1">
        <v>45680.791666666664</v>
      </c>
      <c r="E153" t="str">
        <f>HYPERLINK("https://www.nba.com/stats/player/1629021/boxscores-traditional", "Moritz Wagner")</f>
        <v>Moritz Wagner</v>
      </c>
      <c r="F153" t="s">
        <v>93</v>
      </c>
      <c r="G153">
        <v>15.4</v>
      </c>
      <c r="H153">
        <v>8.3810000000000002</v>
      </c>
      <c r="I153" s="2">
        <v>0.95728000000000002</v>
      </c>
      <c r="J153" s="2">
        <v>0.94520000000000004</v>
      </c>
      <c r="K153" s="2">
        <v>0.93056000000000005</v>
      </c>
      <c r="L153" s="2">
        <v>0.91308999999999996</v>
      </c>
      <c r="M153" s="2">
        <v>0.89251000000000003</v>
      </c>
      <c r="N153" s="2">
        <v>0.86863999999999997</v>
      </c>
      <c r="O153" s="2">
        <v>0.84133999999999998</v>
      </c>
      <c r="P153" s="2">
        <v>0.81057000000000001</v>
      </c>
      <c r="Q153" s="2">
        <v>0.77637</v>
      </c>
      <c r="R153" s="2">
        <v>0.73890999999999996</v>
      </c>
      <c r="S153" s="2">
        <v>0.69847000000000004</v>
      </c>
      <c r="T153" s="2">
        <v>0.65910000000000002</v>
      </c>
      <c r="U153" s="2">
        <v>0.61409000000000002</v>
      </c>
      <c r="V153" s="2">
        <v>0.56749000000000005</v>
      </c>
      <c r="W153" s="2">
        <v>0.51993999999999996</v>
      </c>
      <c r="X153" s="2">
        <v>0.47210000000000002</v>
      </c>
      <c r="Y153" s="2">
        <v>0.42465000000000003</v>
      </c>
      <c r="Z153" s="2">
        <v>0.37828000000000001</v>
      </c>
      <c r="AA153" s="2">
        <v>0.33360000000000001</v>
      </c>
      <c r="AB153" s="2">
        <v>0.29115999999999997</v>
      </c>
      <c r="AC153" s="2">
        <v>0.25142999999999999</v>
      </c>
      <c r="AD153" s="2">
        <v>0.21476000000000001</v>
      </c>
      <c r="AE153" s="2">
        <v>0.18140999999999999</v>
      </c>
      <c r="AF153" s="2">
        <v>0.15151000000000001</v>
      </c>
      <c r="AG153" s="2">
        <v>0.12506999999999999</v>
      </c>
      <c r="AH153" s="2">
        <v>0.10383000000000001</v>
      </c>
      <c r="AI153" s="2">
        <v>8.3790000000000003E-2</v>
      </c>
      <c r="AJ153" s="2">
        <v>6.6809999999999994E-2</v>
      </c>
      <c r="AK153" s="2">
        <v>5.262E-2</v>
      </c>
      <c r="AL153" s="2">
        <v>4.0930000000000001E-2</v>
      </c>
      <c r="AM153" s="2">
        <v>3.1440000000000003E-2</v>
      </c>
      <c r="AN153" s="2">
        <v>2.385E-2</v>
      </c>
      <c r="AO153" s="2">
        <v>1.7860000000000001E-2</v>
      </c>
      <c r="AP153" s="2">
        <v>1.321E-2</v>
      </c>
      <c r="AQ153" s="2">
        <v>9.6399999999999993E-3</v>
      </c>
      <c r="AR153" s="2">
        <v>6.9499999999999996E-3</v>
      </c>
      <c r="AS153" s="2">
        <v>4.9399999999999999E-3</v>
      </c>
      <c r="AT153" s="2">
        <v>3.47E-3</v>
      </c>
      <c r="AU153" s="2">
        <v>2.3999999999999998E-3</v>
      </c>
      <c r="AV153" s="2">
        <v>1.64E-3</v>
      </c>
      <c r="AW153" s="2">
        <v>1.14E-3</v>
      </c>
      <c r="AX153" s="2">
        <v>7.6000000000000004E-4</v>
      </c>
      <c r="AY153" s="2">
        <v>5.0000000000000001E-4</v>
      </c>
      <c r="AZ153" s="2">
        <v>3.2000000000000003E-4</v>
      </c>
      <c r="BA153" s="2">
        <v>2.1000000000000001E-4</v>
      </c>
      <c r="BB153" s="2">
        <v>1.2999999999999999E-4</v>
      </c>
      <c r="BC153" s="2">
        <v>8.0000000000000007E-5</v>
      </c>
      <c r="BD153" s="2">
        <v>5.0000000000000002E-5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</row>
    <row r="154" spans="1:68" hidden="1" x14ac:dyDescent="0.25">
      <c r="A154">
        <v>22400622</v>
      </c>
      <c r="B154" t="s">
        <v>72</v>
      </c>
      <c r="C154" t="s">
        <v>71</v>
      </c>
      <c r="D154" s="1">
        <v>45680.791666666664</v>
      </c>
      <c r="E154" t="str">
        <f>HYPERLINK("https://www.nba.com/stats/player/1628371/boxscores-traditional", "Jonathan Isaac")</f>
        <v>Jonathan Isaac</v>
      </c>
      <c r="F154" t="s">
        <v>91</v>
      </c>
      <c r="G154">
        <v>16.399999999999999</v>
      </c>
      <c r="H154">
        <v>8.452</v>
      </c>
      <c r="I154" s="2">
        <v>0.96562000000000003</v>
      </c>
      <c r="J154" s="2">
        <v>0.95543</v>
      </c>
      <c r="K154" s="2">
        <v>0.94408000000000003</v>
      </c>
      <c r="L154" s="2">
        <v>0.92922000000000005</v>
      </c>
      <c r="M154" s="2">
        <v>0.91149000000000002</v>
      </c>
      <c r="N154" s="2">
        <v>0.89065000000000005</v>
      </c>
      <c r="O154" s="2">
        <v>0.86650000000000005</v>
      </c>
      <c r="P154" s="2">
        <v>0.83891000000000004</v>
      </c>
      <c r="Q154" s="2">
        <v>0.81057000000000001</v>
      </c>
      <c r="R154" s="2">
        <v>0.77637</v>
      </c>
      <c r="S154" s="2">
        <v>0.73890999999999996</v>
      </c>
      <c r="T154" s="2">
        <v>0.69847000000000004</v>
      </c>
      <c r="U154" s="2">
        <v>0.65542</v>
      </c>
      <c r="V154" s="2">
        <v>0.61026000000000002</v>
      </c>
      <c r="W154" s="2">
        <v>0.56749000000000005</v>
      </c>
      <c r="X154" s="2">
        <v>0.51993999999999996</v>
      </c>
      <c r="Y154" s="2">
        <v>0.47210000000000002</v>
      </c>
      <c r="Z154" s="2">
        <v>0.42465000000000003</v>
      </c>
      <c r="AA154" s="2">
        <v>0.37828000000000001</v>
      </c>
      <c r="AB154" s="2">
        <v>0.33360000000000001</v>
      </c>
      <c r="AC154" s="2">
        <v>0.29459999999999997</v>
      </c>
      <c r="AD154" s="2">
        <v>0.25463000000000002</v>
      </c>
      <c r="AE154" s="2">
        <v>0.2177</v>
      </c>
      <c r="AF154" s="2">
        <v>0.18406</v>
      </c>
      <c r="AG154" s="2">
        <v>0.15386</v>
      </c>
      <c r="AH154" s="2">
        <v>0.12714</v>
      </c>
      <c r="AI154" s="2">
        <v>0.10564999999999999</v>
      </c>
      <c r="AJ154" s="2">
        <v>8.5339999999999999E-2</v>
      </c>
      <c r="AK154" s="2">
        <v>6.8110000000000004E-2</v>
      </c>
      <c r="AL154" s="2">
        <v>5.3699999999999998E-2</v>
      </c>
      <c r="AM154" s="2">
        <v>4.1820000000000003E-2</v>
      </c>
      <c r="AN154" s="2">
        <v>3.2160000000000001E-2</v>
      </c>
      <c r="AO154" s="2">
        <v>2.5000000000000001E-2</v>
      </c>
      <c r="AP154" s="2">
        <v>1.8759999999999999E-2</v>
      </c>
      <c r="AQ154" s="2">
        <v>1.3899999999999999E-2</v>
      </c>
      <c r="AR154" s="2">
        <v>1.017E-2</v>
      </c>
      <c r="AS154" s="2">
        <v>7.3400000000000002E-3</v>
      </c>
      <c r="AT154" s="2">
        <v>5.2300000000000003E-3</v>
      </c>
      <c r="AU154" s="2">
        <v>3.79E-3</v>
      </c>
      <c r="AV154" s="2">
        <v>2.64E-3</v>
      </c>
      <c r="AW154" s="2">
        <v>1.81E-3</v>
      </c>
      <c r="AX154" s="2">
        <v>1.2199999999999999E-3</v>
      </c>
      <c r="AY154" s="2">
        <v>8.1999999999999998E-4</v>
      </c>
      <c r="AZ154" s="2">
        <v>5.4000000000000001E-4</v>
      </c>
      <c r="BA154" s="2">
        <v>3.6000000000000002E-4</v>
      </c>
      <c r="BB154" s="2">
        <v>2.3000000000000001E-4</v>
      </c>
      <c r="BC154" s="2">
        <v>1.4999999999999999E-4</v>
      </c>
      <c r="BD154" s="2">
        <v>9.0000000000000006E-5</v>
      </c>
      <c r="BE154" s="2">
        <v>6.0000000000000002E-5</v>
      </c>
      <c r="BF154" s="2">
        <v>3.0000000000000001E-5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</row>
    <row r="155" spans="1:68" hidden="1" x14ac:dyDescent="0.25">
      <c r="A155">
        <v>22400622</v>
      </c>
      <c r="B155" t="s">
        <v>71</v>
      </c>
      <c r="C155" t="s">
        <v>72</v>
      </c>
      <c r="D155" s="1">
        <v>45680.791666666664</v>
      </c>
      <c r="E155" t="str">
        <f>HYPERLINK("https://www.nba.com/stats/player/1630703/boxscores-traditional", "Scoot Henderson")</f>
        <v>Scoot Henderson</v>
      </c>
      <c r="F155" t="s">
        <v>92</v>
      </c>
      <c r="G155">
        <v>30.2</v>
      </c>
      <c r="H155">
        <v>9.1959999999999997</v>
      </c>
      <c r="I155" s="2">
        <v>0.99926000000000004</v>
      </c>
      <c r="J155" s="2">
        <v>0.99892999999999998</v>
      </c>
      <c r="K155" s="2">
        <v>0.99846000000000001</v>
      </c>
      <c r="L155" s="2">
        <v>0.99780999999999997</v>
      </c>
      <c r="M155" s="2">
        <v>0.99692999999999998</v>
      </c>
      <c r="N155" s="2">
        <v>0.99573</v>
      </c>
      <c r="O155" s="2">
        <v>0.99412999999999996</v>
      </c>
      <c r="P155" s="2">
        <v>0.99202000000000001</v>
      </c>
      <c r="Q155" s="2">
        <v>0.98956</v>
      </c>
      <c r="R155" s="2">
        <v>0.98609999999999998</v>
      </c>
      <c r="S155" s="2">
        <v>0.98168999999999995</v>
      </c>
      <c r="T155" s="2">
        <v>0.97614999999999996</v>
      </c>
      <c r="U155" s="2">
        <v>0.96926000000000001</v>
      </c>
      <c r="V155" s="2">
        <v>0.96079999999999999</v>
      </c>
      <c r="W155" s="2">
        <v>0.95052999999999999</v>
      </c>
      <c r="X155" s="2">
        <v>0.93822000000000005</v>
      </c>
      <c r="Y155" s="2">
        <v>0.92506999999999995</v>
      </c>
      <c r="Z155" s="2">
        <v>0.90824000000000005</v>
      </c>
      <c r="AA155" s="2">
        <v>0.88876999999999995</v>
      </c>
      <c r="AB155" s="2">
        <v>0.86650000000000005</v>
      </c>
      <c r="AC155" s="2">
        <v>0.84133999999999998</v>
      </c>
      <c r="AD155" s="2">
        <v>0.81327000000000005</v>
      </c>
      <c r="AE155" s="2">
        <v>0.7823</v>
      </c>
      <c r="AF155" s="2">
        <v>0.74856999999999996</v>
      </c>
      <c r="AG155" s="2">
        <v>0.71565999999999996</v>
      </c>
      <c r="AH155" s="2">
        <v>0.67723999999999995</v>
      </c>
      <c r="AI155" s="2">
        <v>0.63683000000000001</v>
      </c>
      <c r="AJ155" s="2">
        <v>0.59482999999999997</v>
      </c>
      <c r="AK155" s="2">
        <v>0.55171999999999999</v>
      </c>
      <c r="AL155" s="2">
        <v>0.50797999999999999</v>
      </c>
      <c r="AM155" s="2">
        <v>0.46414</v>
      </c>
      <c r="AN155" s="2">
        <v>0.42074</v>
      </c>
      <c r="AO155" s="2">
        <v>0.38208999999999999</v>
      </c>
      <c r="AP155" s="2">
        <v>0.34089999999999998</v>
      </c>
      <c r="AQ155" s="2">
        <v>0.30153000000000002</v>
      </c>
      <c r="AR155" s="2">
        <v>0.26434999999999997</v>
      </c>
      <c r="AS155" s="2">
        <v>0.22964999999999999</v>
      </c>
      <c r="AT155" s="2">
        <v>0.19766</v>
      </c>
      <c r="AU155" s="2">
        <v>0.16853000000000001</v>
      </c>
      <c r="AV155" s="2">
        <v>0.14230999999999999</v>
      </c>
      <c r="AW155" s="2">
        <v>0.121</v>
      </c>
      <c r="AX155" s="2">
        <v>0.10027</v>
      </c>
      <c r="AY155" s="2">
        <v>8.226E-2</v>
      </c>
      <c r="AZ155" s="2">
        <v>6.6809999999999994E-2</v>
      </c>
      <c r="BA155" s="2">
        <v>5.3699999999999998E-2</v>
      </c>
      <c r="BB155" s="2">
        <v>4.2720000000000001E-2</v>
      </c>
      <c r="BC155" s="2">
        <v>3.3619999999999997E-2</v>
      </c>
      <c r="BD155" s="2">
        <v>2.6190000000000001E-2</v>
      </c>
      <c r="BE155" s="2">
        <v>2.068E-2</v>
      </c>
      <c r="BF155" s="2">
        <v>1.5779999999999999E-2</v>
      </c>
      <c r="BG155" s="2">
        <v>1.191E-2</v>
      </c>
      <c r="BH155" s="2">
        <v>8.8900000000000003E-3</v>
      </c>
      <c r="BI155" s="2">
        <v>6.5700000000000003E-3</v>
      </c>
      <c r="BJ155" s="2">
        <v>4.7999999999999996E-3</v>
      </c>
      <c r="BK155" s="2">
        <v>3.47E-3</v>
      </c>
      <c r="BL155" s="2">
        <v>2.48E-3</v>
      </c>
      <c r="BM155" s="2">
        <v>1.81E-3</v>
      </c>
      <c r="BN155" s="2">
        <v>1.2600000000000001E-3</v>
      </c>
      <c r="BO155" s="2">
        <v>8.7000000000000001E-4</v>
      </c>
      <c r="BP155" s="2">
        <v>5.9999999999999995E-4</v>
      </c>
    </row>
    <row r="156" spans="1:68" hidden="1" x14ac:dyDescent="0.25">
      <c r="A156">
        <v>22400622</v>
      </c>
      <c r="B156" t="s">
        <v>72</v>
      </c>
      <c r="C156" t="s">
        <v>71</v>
      </c>
      <c r="D156" s="1">
        <v>45680.791666666664</v>
      </c>
      <c r="E156" t="str">
        <f>HYPERLINK("https://www.nba.com/stats/player/1629021/boxscores-traditional", "Moritz Wagner")</f>
        <v>Moritz Wagner</v>
      </c>
      <c r="F156" t="s">
        <v>91</v>
      </c>
      <c r="G156">
        <v>22</v>
      </c>
      <c r="H156">
        <v>9.2089999999999996</v>
      </c>
      <c r="I156" s="2">
        <v>0.98870000000000002</v>
      </c>
      <c r="J156" s="2">
        <v>0.98499999999999999</v>
      </c>
      <c r="K156" s="2">
        <v>0.98029999999999995</v>
      </c>
      <c r="L156" s="2">
        <v>0.97441</v>
      </c>
      <c r="M156" s="2">
        <v>0.96784000000000003</v>
      </c>
      <c r="N156" s="2">
        <v>0.95906999999999998</v>
      </c>
      <c r="O156" s="2">
        <v>0.94845000000000002</v>
      </c>
      <c r="P156" s="2">
        <v>0.93574000000000002</v>
      </c>
      <c r="Q156" s="2">
        <v>0.92073000000000005</v>
      </c>
      <c r="R156" s="2">
        <v>0.9032</v>
      </c>
      <c r="S156" s="2">
        <v>0.88297999999999999</v>
      </c>
      <c r="T156" s="2">
        <v>0.86214000000000002</v>
      </c>
      <c r="U156" s="2">
        <v>0.83645999999999998</v>
      </c>
      <c r="V156" s="2">
        <v>0.80784999999999996</v>
      </c>
      <c r="W156" s="2">
        <v>0.77637</v>
      </c>
      <c r="X156" s="2">
        <v>0.74214999999999998</v>
      </c>
      <c r="Y156" s="2">
        <v>0.70540000000000003</v>
      </c>
      <c r="Z156" s="2">
        <v>0.66639999999999999</v>
      </c>
      <c r="AA156" s="2">
        <v>0.62929999999999997</v>
      </c>
      <c r="AB156" s="2">
        <v>0.58706000000000003</v>
      </c>
      <c r="AC156" s="2">
        <v>0.54379999999999995</v>
      </c>
      <c r="AD156" s="2">
        <v>0.5</v>
      </c>
      <c r="AE156" s="2">
        <v>0.45619999999999999</v>
      </c>
      <c r="AF156" s="2">
        <v>0.41293999999999997</v>
      </c>
      <c r="AG156" s="2">
        <v>0.37069999999999997</v>
      </c>
      <c r="AH156" s="2">
        <v>0.33360000000000001</v>
      </c>
      <c r="AI156" s="2">
        <v>0.29459999999999997</v>
      </c>
      <c r="AJ156" s="2">
        <v>0.25785000000000002</v>
      </c>
      <c r="AK156" s="2">
        <v>0.22363</v>
      </c>
      <c r="AL156" s="2">
        <v>0.19214999999999999</v>
      </c>
      <c r="AM156" s="2">
        <v>0.16353999999999999</v>
      </c>
      <c r="AN156" s="2">
        <v>0.13786000000000001</v>
      </c>
      <c r="AO156" s="2">
        <v>0.11702</v>
      </c>
      <c r="AP156" s="2">
        <v>9.6799999999999997E-2</v>
      </c>
      <c r="AQ156" s="2">
        <v>7.9269999999999993E-2</v>
      </c>
      <c r="AR156" s="2">
        <v>6.4259999999999998E-2</v>
      </c>
      <c r="AS156" s="2">
        <v>5.1549999999999999E-2</v>
      </c>
      <c r="AT156" s="2">
        <v>4.0930000000000001E-2</v>
      </c>
      <c r="AU156" s="2">
        <v>3.2160000000000001E-2</v>
      </c>
      <c r="AV156" s="2">
        <v>2.5590000000000002E-2</v>
      </c>
      <c r="AW156" s="2">
        <v>1.9699999999999999E-2</v>
      </c>
      <c r="AX156" s="2">
        <v>1.4999999999999999E-2</v>
      </c>
      <c r="AY156" s="2">
        <v>1.1299999999999999E-2</v>
      </c>
      <c r="AZ156" s="2">
        <v>8.4200000000000004E-3</v>
      </c>
      <c r="BA156" s="2">
        <v>6.2100000000000002E-3</v>
      </c>
      <c r="BB156" s="2">
        <v>4.5300000000000002E-3</v>
      </c>
      <c r="BC156" s="2">
        <v>3.3600000000000001E-3</v>
      </c>
      <c r="BD156" s="2">
        <v>2.3999999999999998E-3</v>
      </c>
      <c r="BE156" s="2">
        <v>1.6900000000000001E-3</v>
      </c>
      <c r="BF156" s="2">
        <v>1.1800000000000001E-3</v>
      </c>
      <c r="BG156" s="2">
        <v>8.1999999999999998E-4</v>
      </c>
      <c r="BH156" s="2">
        <v>5.5999999999999995E-4</v>
      </c>
      <c r="BI156" s="2">
        <v>3.8000000000000002E-4</v>
      </c>
      <c r="BJ156" s="2">
        <v>2.5999999999999998E-4</v>
      </c>
      <c r="BK156" s="2">
        <v>1.7000000000000001E-4</v>
      </c>
      <c r="BL156" s="2">
        <v>1.1E-4</v>
      </c>
      <c r="BM156" s="2">
        <v>6.9999999999999994E-5</v>
      </c>
      <c r="BN156" s="2">
        <v>5.0000000000000002E-5</v>
      </c>
      <c r="BO156" s="2">
        <v>0</v>
      </c>
      <c r="BP156" s="2">
        <v>0</v>
      </c>
    </row>
    <row r="157" spans="1:68" hidden="1" x14ac:dyDescent="0.25">
      <c r="A157">
        <v>22400622</v>
      </c>
      <c r="B157" t="s">
        <v>71</v>
      </c>
      <c r="C157" t="s">
        <v>72</v>
      </c>
      <c r="D157" s="1">
        <v>45680.791666666664</v>
      </c>
      <c r="E157" t="str">
        <f>HYPERLINK("https://www.nba.com/stats/player/1629014/boxscores-traditional", "Anfernee Simons")</f>
        <v>Anfernee Simons</v>
      </c>
      <c r="F157" t="s">
        <v>92</v>
      </c>
      <c r="G157">
        <v>19</v>
      </c>
      <c r="H157">
        <v>9.2089999999999996</v>
      </c>
      <c r="I157" s="2">
        <v>0.97441</v>
      </c>
      <c r="J157" s="2">
        <v>0.96784000000000003</v>
      </c>
      <c r="K157" s="2">
        <v>0.95906999999999998</v>
      </c>
      <c r="L157" s="2">
        <v>0.94845000000000002</v>
      </c>
      <c r="M157" s="2">
        <v>0.93574000000000002</v>
      </c>
      <c r="N157" s="2">
        <v>0.92073000000000005</v>
      </c>
      <c r="O157" s="2">
        <v>0.9032</v>
      </c>
      <c r="P157" s="2">
        <v>0.88297999999999999</v>
      </c>
      <c r="Q157" s="2">
        <v>0.86214000000000002</v>
      </c>
      <c r="R157" s="2">
        <v>0.83645999999999998</v>
      </c>
      <c r="S157" s="2">
        <v>0.80784999999999996</v>
      </c>
      <c r="T157" s="2">
        <v>0.77637</v>
      </c>
      <c r="U157" s="2">
        <v>0.74214999999999998</v>
      </c>
      <c r="V157" s="2">
        <v>0.70540000000000003</v>
      </c>
      <c r="W157" s="2">
        <v>0.66639999999999999</v>
      </c>
      <c r="X157" s="2">
        <v>0.62929999999999997</v>
      </c>
      <c r="Y157" s="2">
        <v>0.58706000000000003</v>
      </c>
      <c r="Z157" s="2">
        <v>0.54379999999999995</v>
      </c>
      <c r="AA157" s="2">
        <v>0.5</v>
      </c>
      <c r="AB157" s="2">
        <v>0.45619999999999999</v>
      </c>
      <c r="AC157" s="2">
        <v>0.41293999999999997</v>
      </c>
      <c r="AD157" s="2">
        <v>0.37069999999999997</v>
      </c>
      <c r="AE157" s="2">
        <v>0.33360000000000001</v>
      </c>
      <c r="AF157" s="2">
        <v>0.29459999999999997</v>
      </c>
      <c r="AG157" s="2">
        <v>0.25785000000000002</v>
      </c>
      <c r="AH157" s="2">
        <v>0.22363</v>
      </c>
      <c r="AI157" s="2">
        <v>0.19214999999999999</v>
      </c>
      <c r="AJ157" s="2">
        <v>0.16353999999999999</v>
      </c>
      <c r="AK157" s="2">
        <v>0.13786000000000001</v>
      </c>
      <c r="AL157" s="2">
        <v>0.11702</v>
      </c>
      <c r="AM157" s="2">
        <v>9.6799999999999997E-2</v>
      </c>
      <c r="AN157" s="2">
        <v>7.9269999999999993E-2</v>
      </c>
      <c r="AO157" s="2">
        <v>6.4259999999999998E-2</v>
      </c>
      <c r="AP157" s="2">
        <v>5.1549999999999999E-2</v>
      </c>
      <c r="AQ157" s="2">
        <v>4.0930000000000001E-2</v>
      </c>
      <c r="AR157" s="2">
        <v>3.2160000000000001E-2</v>
      </c>
      <c r="AS157" s="2">
        <v>2.5590000000000002E-2</v>
      </c>
      <c r="AT157" s="2">
        <v>1.9699999999999999E-2</v>
      </c>
      <c r="AU157" s="2">
        <v>1.4999999999999999E-2</v>
      </c>
      <c r="AV157" s="2">
        <v>1.1299999999999999E-2</v>
      </c>
      <c r="AW157" s="2">
        <v>8.4200000000000004E-3</v>
      </c>
      <c r="AX157" s="2">
        <v>6.2100000000000002E-3</v>
      </c>
      <c r="AY157" s="2">
        <v>4.5300000000000002E-3</v>
      </c>
      <c r="AZ157" s="2">
        <v>3.3600000000000001E-3</v>
      </c>
      <c r="BA157" s="2">
        <v>2.3999999999999998E-3</v>
      </c>
      <c r="BB157" s="2">
        <v>1.6900000000000001E-3</v>
      </c>
      <c r="BC157" s="2">
        <v>1.1800000000000001E-3</v>
      </c>
      <c r="BD157" s="2">
        <v>8.1999999999999998E-4</v>
      </c>
      <c r="BE157" s="2">
        <v>5.5999999999999995E-4</v>
      </c>
      <c r="BF157" s="2">
        <v>3.8000000000000002E-4</v>
      </c>
      <c r="BG157" s="2">
        <v>2.5999999999999998E-4</v>
      </c>
      <c r="BH157" s="2">
        <v>1.7000000000000001E-4</v>
      </c>
      <c r="BI157" s="2">
        <v>1.1E-4</v>
      </c>
      <c r="BJ157" s="2">
        <v>6.9999999999999994E-5</v>
      </c>
      <c r="BK157" s="2">
        <v>5.0000000000000002E-5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</row>
    <row r="158" spans="1:68" hidden="1" x14ac:dyDescent="0.25">
      <c r="A158">
        <v>22400622</v>
      </c>
      <c r="B158" t="s">
        <v>71</v>
      </c>
      <c r="C158" t="s">
        <v>72</v>
      </c>
      <c r="D158" s="1">
        <v>45680.791666666664</v>
      </c>
      <c r="E158" t="str">
        <f>HYPERLINK("https://www.nba.com/stats/player/1641739/boxscores-traditional", "Toumani Camara")</f>
        <v>Toumani Camara</v>
      </c>
      <c r="F158" t="s">
        <v>93</v>
      </c>
      <c r="G158">
        <v>9.1999999999999993</v>
      </c>
      <c r="H158">
        <v>9.282</v>
      </c>
      <c r="I158" s="2">
        <v>0.81057000000000001</v>
      </c>
      <c r="J158" s="2">
        <v>0.7823</v>
      </c>
      <c r="K158" s="2">
        <v>0.74856999999999996</v>
      </c>
      <c r="L158" s="2">
        <v>0.71226</v>
      </c>
      <c r="M158" s="2">
        <v>0.67364000000000002</v>
      </c>
      <c r="N158" s="2">
        <v>0.63307000000000002</v>
      </c>
      <c r="O158" s="2">
        <v>0.59482999999999997</v>
      </c>
      <c r="P158" s="2">
        <v>0.55171999999999999</v>
      </c>
      <c r="Q158" s="2">
        <v>0.50797999999999999</v>
      </c>
      <c r="R158" s="2">
        <v>0.46414</v>
      </c>
      <c r="S158" s="2">
        <v>0.42465000000000003</v>
      </c>
      <c r="T158" s="2">
        <v>0.38208999999999999</v>
      </c>
      <c r="U158" s="2">
        <v>0.34089999999999998</v>
      </c>
      <c r="V158" s="2">
        <v>0.30153000000000002</v>
      </c>
      <c r="W158" s="2">
        <v>0.26762999999999998</v>
      </c>
      <c r="X158" s="2">
        <v>0.23269999999999999</v>
      </c>
      <c r="Y158" s="2">
        <v>0.20044999999999999</v>
      </c>
      <c r="Z158" s="2">
        <v>0.17105999999999999</v>
      </c>
      <c r="AA158" s="2">
        <v>0.14457</v>
      </c>
      <c r="AB158" s="2">
        <v>0.12302</v>
      </c>
      <c r="AC158" s="2">
        <v>0.10204000000000001</v>
      </c>
      <c r="AD158" s="2">
        <v>8.3790000000000003E-2</v>
      </c>
      <c r="AE158" s="2">
        <v>6.8110000000000004E-2</v>
      </c>
      <c r="AF158" s="2">
        <v>5.5919999999999997E-2</v>
      </c>
      <c r="AG158" s="2">
        <v>4.4569999999999999E-2</v>
      </c>
      <c r="AH158" s="2">
        <v>3.5150000000000001E-2</v>
      </c>
      <c r="AI158" s="2">
        <v>2.743E-2</v>
      </c>
      <c r="AJ158" s="2">
        <v>2.1180000000000001E-2</v>
      </c>
      <c r="AK158" s="2">
        <v>1.6590000000000001E-2</v>
      </c>
      <c r="AL158" s="2">
        <v>1.255E-2</v>
      </c>
      <c r="AM158" s="2">
        <v>9.3900000000000008E-3</v>
      </c>
      <c r="AN158" s="2">
        <v>6.9499999999999996E-3</v>
      </c>
      <c r="AO158" s="2">
        <v>5.2300000000000003E-3</v>
      </c>
      <c r="AP158" s="2">
        <v>3.79E-3</v>
      </c>
      <c r="AQ158" s="2">
        <v>2.7200000000000002E-3</v>
      </c>
      <c r="AR158" s="2">
        <v>1.9300000000000001E-3</v>
      </c>
      <c r="AS158" s="2">
        <v>1.3500000000000001E-3</v>
      </c>
      <c r="AT158" s="2">
        <v>9.7000000000000005E-4</v>
      </c>
      <c r="AU158" s="2">
        <v>6.6E-4</v>
      </c>
      <c r="AV158" s="2">
        <v>4.4999999999999999E-4</v>
      </c>
      <c r="AW158" s="2">
        <v>2.9999999999999997E-4</v>
      </c>
      <c r="AX158" s="2">
        <v>2.1000000000000001E-4</v>
      </c>
      <c r="AY158" s="2">
        <v>1.3999999999999999E-4</v>
      </c>
      <c r="AZ158" s="2">
        <v>9.0000000000000006E-5</v>
      </c>
      <c r="BA158" s="2">
        <v>6.0000000000000002E-5</v>
      </c>
      <c r="BB158" s="2">
        <v>4.0000000000000003E-5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</row>
    <row r="159" spans="1:68" hidden="1" x14ac:dyDescent="0.25">
      <c r="A159">
        <v>22400621</v>
      </c>
      <c r="B159" t="s">
        <v>69</v>
      </c>
      <c r="C159" t="s">
        <v>68</v>
      </c>
      <c r="D159" s="1">
        <v>45680.583333333336</v>
      </c>
      <c r="E159" t="str">
        <f>HYPERLINK("https://www.nba.com/stats/player/1628418/boxscores-traditional", "Thomas Bryant")</f>
        <v>Thomas Bryant</v>
      </c>
      <c r="F159" t="s">
        <v>76</v>
      </c>
      <c r="G159">
        <v>4.5999999999999996</v>
      </c>
      <c r="H159">
        <v>1.3560000000000001</v>
      </c>
      <c r="I159">
        <v>0.99597999999999998</v>
      </c>
      <c r="J159">
        <v>0.97257000000000005</v>
      </c>
      <c r="K159">
        <v>0.88100000000000001</v>
      </c>
      <c r="L159">
        <v>0.67003000000000001</v>
      </c>
      <c r="M159">
        <v>0.38590999999999998</v>
      </c>
      <c r="N159">
        <v>0.15151000000000001</v>
      </c>
      <c r="O159">
        <v>3.8359999999999998E-2</v>
      </c>
      <c r="P159">
        <v>6.0400000000000002E-3</v>
      </c>
      <c r="Q159">
        <v>5.9999999999999995E-4</v>
      </c>
      <c r="R159">
        <v>3.0000000000000001E-5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1:68" hidden="1" x14ac:dyDescent="0.25">
      <c r="A160">
        <v>22400621</v>
      </c>
      <c r="B160" t="s">
        <v>68</v>
      </c>
      <c r="C160" t="s">
        <v>69</v>
      </c>
      <c r="D160" s="1">
        <v>45680.583333333336</v>
      </c>
      <c r="E160" t="str">
        <f>HYPERLINK("https://www.nba.com/stats/player/1642264/boxscores-traditional", "Stephon Castle")</f>
        <v>Stephon Castle</v>
      </c>
      <c r="F160" t="s">
        <v>73</v>
      </c>
      <c r="G160">
        <v>2.6</v>
      </c>
      <c r="H160">
        <v>1.3560000000000001</v>
      </c>
      <c r="I160">
        <v>0.88100000000000001</v>
      </c>
      <c r="J160">
        <v>0.67003000000000001</v>
      </c>
      <c r="K160">
        <v>0.38590999999999998</v>
      </c>
      <c r="L160">
        <v>0.15151000000000001</v>
      </c>
      <c r="M160">
        <v>3.8359999999999998E-2</v>
      </c>
      <c r="N160">
        <v>6.0400000000000002E-3</v>
      </c>
      <c r="O160">
        <v>5.9999999999999995E-4</v>
      </c>
      <c r="P160">
        <v>3.0000000000000001E-5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</row>
    <row r="161" spans="1:68" hidden="1" x14ac:dyDescent="0.25">
      <c r="A161">
        <v>22400622</v>
      </c>
      <c r="B161" t="s">
        <v>71</v>
      </c>
      <c r="C161" t="s">
        <v>72</v>
      </c>
      <c r="D161" s="1">
        <v>45680.791666666664</v>
      </c>
      <c r="E161" t="str">
        <f>HYPERLINK("https://www.nba.com/stats/player/1641739/boxscores-traditional", "Toumani Camara")</f>
        <v>Toumani Camara</v>
      </c>
      <c r="F161" t="s">
        <v>92</v>
      </c>
      <c r="G161">
        <v>11.4</v>
      </c>
      <c r="H161">
        <v>9.4570000000000007</v>
      </c>
      <c r="I161" s="2">
        <v>0.86433000000000004</v>
      </c>
      <c r="J161" s="2">
        <v>0.83891000000000004</v>
      </c>
      <c r="K161" s="2">
        <v>0.81327000000000005</v>
      </c>
      <c r="L161" s="2">
        <v>0.7823</v>
      </c>
      <c r="M161" s="2">
        <v>0.75175000000000003</v>
      </c>
      <c r="N161" s="2">
        <v>0.71565999999999996</v>
      </c>
      <c r="O161" s="2">
        <v>0.68081999999999998</v>
      </c>
      <c r="P161" s="2">
        <v>0.64058000000000004</v>
      </c>
      <c r="Q161" s="2">
        <v>0.59870999999999996</v>
      </c>
      <c r="R161" s="2">
        <v>0.55962000000000001</v>
      </c>
      <c r="S161" s="2">
        <v>0.51595000000000002</v>
      </c>
      <c r="T161" s="2">
        <v>0.47608</v>
      </c>
      <c r="U161" s="2">
        <v>0.43251000000000001</v>
      </c>
      <c r="V161" s="2">
        <v>0.39357999999999999</v>
      </c>
      <c r="W161" s="2">
        <v>0.35197000000000001</v>
      </c>
      <c r="X161" s="2">
        <v>0.31207000000000001</v>
      </c>
      <c r="Y161" s="2">
        <v>0.27760000000000001</v>
      </c>
      <c r="Z161" s="2">
        <v>0.24196000000000001</v>
      </c>
      <c r="AA161" s="2">
        <v>0.21185999999999999</v>
      </c>
      <c r="AB161" s="2">
        <v>0.18140999999999999</v>
      </c>
      <c r="AC161" s="2">
        <v>0.15386</v>
      </c>
      <c r="AD161" s="2">
        <v>0.13136</v>
      </c>
      <c r="AE161" s="2">
        <v>0.10935</v>
      </c>
      <c r="AF161" s="2">
        <v>9.1759999999999994E-2</v>
      </c>
      <c r="AG161" s="2">
        <v>7.4929999999999997E-2</v>
      </c>
      <c r="AH161" s="2">
        <v>6.1780000000000002E-2</v>
      </c>
      <c r="AI161" s="2">
        <v>4.947E-2</v>
      </c>
      <c r="AJ161" s="2">
        <v>3.9199999999999999E-2</v>
      </c>
      <c r="AK161" s="2">
        <v>3.1440000000000003E-2</v>
      </c>
      <c r="AL161" s="2">
        <v>2.4420000000000001E-2</v>
      </c>
      <c r="AM161" s="2">
        <v>1.9230000000000001E-2</v>
      </c>
      <c r="AN161" s="2">
        <v>1.4630000000000001E-2</v>
      </c>
      <c r="AO161" s="2">
        <v>1.1299999999999999E-2</v>
      </c>
      <c r="AP161" s="2">
        <v>8.4200000000000004E-3</v>
      </c>
      <c r="AQ161" s="2">
        <v>6.2100000000000002E-3</v>
      </c>
      <c r="AR161" s="2">
        <v>4.6600000000000001E-3</v>
      </c>
      <c r="AS161" s="2">
        <v>3.3600000000000001E-3</v>
      </c>
      <c r="AT161" s="2">
        <v>2.48E-3</v>
      </c>
      <c r="AU161" s="2">
        <v>1.75E-3</v>
      </c>
      <c r="AV161" s="2">
        <v>1.2600000000000001E-3</v>
      </c>
      <c r="AW161" s="2">
        <v>8.7000000000000001E-4</v>
      </c>
      <c r="AX161" s="2">
        <v>5.9999999999999995E-4</v>
      </c>
      <c r="AY161" s="2">
        <v>4.2000000000000002E-4</v>
      </c>
      <c r="AZ161" s="2">
        <v>2.7999999999999998E-4</v>
      </c>
      <c r="BA161" s="2">
        <v>1.9000000000000001E-4</v>
      </c>
      <c r="BB161" s="2">
        <v>1.2999999999999999E-4</v>
      </c>
      <c r="BC161" s="2">
        <v>8.0000000000000007E-5</v>
      </c>
      <c r="BD161" s="2">
        <v>5.0000000000000002E-5</v>
      </c>
      <c r="BE161" s="2">
        <v>3.0000000000000001E-5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</row>
    <row r="162" spans="1:68" hidden="1" x14ac:dyDescent="0.25">
      <c r="A162">
        <v>22400622</v>
      </c>
      <c r="B162" t="s">
        <v>71</v>
      </c>
      <c r="C162" t="s">
        <v>72</v>
      </c>
      <c r="D162" s="1">
        <v>45680.791666666664</v>
      </c>
      <c r="E162" t="str">
        <f>HYPERLINK("https://www.nba.com/stats/player/1630703/boxscores-traditional", "Scoot Henderson")</f>
        <v>Scoot Henderson</v>
      </c>
      <c r="F162" t="s">
        <v>93</v>
      </c>
      <c r="G162">
        <v>22.4</v>
      </c>
      <c r="H162">
        <v>9.5410000000000004</v>
      </c>
      <c r="I162" s="2">
        <v>0.98745000000000005</v>
      </c>
      <c r="J162" s="2">
        <v>0.98382000000000003</v>
      </c>
      <c r="K162" s="2">
        <v>0.97882000000000002</v>
      </c>
      <c r="L162" s="2">
        <v>0.97319999999999995</v>
      </c>
      <c r="M162" s="2">
        <v>0.96562000000000003</v>
      </c>
      <c r="N162" s="2">
        <v>0.95728000000000002</v>
      </c>
      <c r="O162" s="2">
        <v>0.94630000000000003</v>
      </c>
      <c r="P162" s="2">
        <v>0.93447999999999998</v>
      </c>
      <c r="Q162" s="2">
        <v>0.91923999999999995</v>
      </c>
      <c r="R162" s="2">
        <v>0.9032</v>
      </c>
      <c r="S162" s="2">
        <v>0.88297999999999999</v>
      </c>
      <c r="T162" s="2">
        <v>0.86214000000000002</v>
      </c>
      <c r="U162" s="2">
        <v>0.83891000000000004</v>
      </c>
      <c r="V162" s="2">
        <v>0.81057000000000001</v>
      </c>
      <c r="W162" s="2">
        <v>0.7823</v>
      </c>
      <c r="X162" s="2">
        <v>0.74856999999999996</v>
      </c>
      <c r="Y162" s="2">
        <v>0.71565999999999996</v>
      </c>
      <c r="Z162" s="2">
        <v>0.67723999999999995</v>
      </c>
      <c r="AA162" s="2">
        <v>0.64058000000000004</v>
      </c>
      <c r="AB162" s="2">
        <v>0.59870999999999996</v>
      </c>
      <c r="AC162" s="2">
        <v>0.55962000000000001</v>
      </c>
      <c r="AD162" s="2">
        <v>0.51595000000000002</v>
      </c>
      <c r="AE162" s="2">
        <v>0.47608</v>
      </c>
      <c r="AF162" s="2">
        <v>0.43251000000000001</v>
      </c>
      <c r="AG162" s="2">
        <v>0.39357999999999999</v>
      </c>
      <c r="AH162" s="2">
        <v>0.35197000000000001</v>
      </c>
      <c r="AI162" s="2">
        <v>0.31561</v>
      </c>
      <c r="AJ162" s="2">
        <v>0.27760000000000001</v>
      </c>
      <c r="AK162" s="2">
        <v>0.24510000000000001</v>
      </c>
      <c r="AL162" s="2">
        <v>0.21185999999999999</v>
      </c>
      <c r="AM162" s="2">
        <v>0.18406</v>
      </c>
      <c r="AN162" s="2">
        <v>0.15625</v>
      </c>
      <c r="AO162" s="2">
        <v>0.13350000000000001</v>
      </c>
      <c r="AP162" s="2">
        <v>0.11123</v>
      </c>
      <c r="AQ162" s="2">
        <v>9.3420000000000003E-2</v>
      </c>
      <c r="AR162" s="2">
        <v>7.6359999999999997E-2</v>
      </c>
      <c r="AS162" s="2">
        <v>6.3009999999999997E-2</v>
      </c>
      <c r="AT162" s="2">
        <v>5.0500000000000003E-2</v>
      </c>
      <c r="AU162" s="2">
        <v>4.0930000000000001E-2</v>
      </c>
      <c r="AV162" s="2">
        <v>3.288E-2</v>
      </c>
      <c r="AW162" s="2">
        <v>2.5590000000000002E-2</v>
      </c>
      <c r="AX162" s="2">
        <v>2.018E-2</v>
      </c>
      <c r="AY162" s="2">
        <v>1.5389999999999999E-2</v>
      </c>
      <c r="AZ162" s="2">
        <v>1.191E-2</v>
      </c>
      <c r="BA162" s="2">
        <v>8.8900000000000003E-3</v>
      </c>
      <c r="BB162" s="2">
        <v>6.7600000000000004E-3</v>
      </c>
      <c r="BC162" s="2">
        <v>4.9399999999999999E-3</v>
      </c>
      <c r="BD162" s="2">
        <v>3.6800000000000001E-3</v>
      </c>
      <c r="BE162" s="2">
        <v>2.64E-3</v>
      </c>
      <c r="BF162" s="2">
        <v>1.9300000000000001E-3</v>
      </c>
      <c r="BG162" s="2">
        <v>1.3500000000000001E-3</v>
      </c>
      <c r="BH162" s="2">
        <v>9.7000000000000005E-4</v>
      </c>
      <c r="BI162" s="2">
        <v>6.6E-4</v>
      </c>
      <c r="BJ162" s="2">
        <v>4.6999999999999999E-4</v>
      </c>
      <c r="BK162" s="2">
        <v>3.1E-4</v>
      </c>
      <c r="BL162" s="2">
        <v>2.2000000000000001E-4</v>
      </c>
      <c r="BM162" s="2">
        <v>1.3999999999999999E-4</v>
      </c>
      <c r="BN162" s="2">
        <v>1E-4</v>
      </c>
      <c r="BO162" s="2">
        <v>6.0000000000000002E-5</v>
      </c>
      <c r="BP162" s="2">
        <v>4.0000000000000003E-5</v>
      </c>
    </row>
    <row r="163" spans="1:68" hidden="1" x14ac:dyDescent="0.25">
      <c r="A163">
        <v>22400622</v>
      </c>
      <c r="B163" t="s">
        <v>72</v>
      </c>
      <c r="C163" t="s">
        <v>71</v>
      </c>
      <c r="D163" s="1">
        <v>45680.791666666664</v>
      </c>
      <c r="E163" t="str">
        <f>HYPERLINK("https://www.nba.com/stats/player/1629021/boxscores-traditional", "Moritz Wagner")</f>
        <v>Moritz Wagner</v>
      </c>
      <c r="F163" t="s">
        <v>87</v>
      </c>
      <c r="G163">
        <v>20.2</v>
      </c>
      <c r="H163">
        <v>9.5579999999999998</v>
      </c>
      <c r="I163" s="2">
        <v>0.97777999999999998</v>
      </c>
      <c r="J163" s="2">
        <v>0.97128000000000003</v>
      </c>
      <c r="K163" s="2">
        <v>0.96406999999999998</v>
      </c>
      <c r="L163" s="2">
        <v>0.95448999999999995</v>
      </c>
      <c r="M163" s="2">
        <v>0.94408000000000003</v>
      </c>
      <c r="N163" s="2">
        <v>0.93189</v>
      </c>
      <c r="O163" s="2">
        <v>0.91620999999999997</v>
      </c>
      <c r="P163" s="2">
        <v>0.89973000000000003</v>
      </c>
      <c r="Q163" s="2">
        <v>0.879</v>
      </c>
      <c r="R163" s="2">
        <v>0.85768999999999995</v>
      </c>
      <c r="S163" s="2">
        <v>0.83147000000000004</v>
      </c>
      <c r="T163" s="2">
        <v>0.80510999999999999</v>
      </c>
      <c r="U163" s="2">
        <v>0.77337</v>
      </c>
      <c r="V163" s="2">
        <v>0.74214999999999998</v>
      </c>
      <c r="W163" s="2">
        <v>0.70540000000000003</v>
      </c>
      <c r="X163" s="2">
        <v>0.67003000000000001</v>
      </c>
      <c r="Y163" s="2">
        <v>0.62929999999999997</v>
      </c>
      <c r="Z163" s="2">
        <v>0.59094999999999998</v>
      </c>
      <c r="AA163" s="2">
        <v>0.55171999999999999</v>
      </c>
      <c r="AB163" s="2">
        <v>0.50797999999999999</v>
      </c>
      <c r="AC163" s="2">
        <v>0.46811999999999998</v>
      </c>
      <c r="AD163" s="2">
        <v>0.42465000000000003</v>
      </c>
      <c r="AE163" s="2">
        <v>0.38590999999999998</v>
      </c>
      <c r="AF163" s="2">
        <v>0.34458</v>
      </c>
      <c r="AG163" s="2">
        <v>0.30853999999999998</v>
      </c>
      <c r="AH163" s="2">
        <v>0.27093</v>
      </c>
      <c r="AI163" s="2">
        <v>0.23885000000000001</v>
      </c>
      <c r="AJ163" s="2">
        <v>0.20610999999999999</v>
      </c>
      <c r="AK163" s="2">
        <v>0.17879</v>
      </c>
      <c r="AL163" s="2">
        <v>0.15151000000000001</v>
      </c>
      <c r="AM163" s="2">
        <v>0.12923999999999999</v>
      </c>
      <c r="AN163" s="2">
        <v>0.10935</v>
      </c>
      <c r="AO163" s="2">
        <v>9.0120000000000006E-2</v>
      </c>
      <c r="AP163" s="2">
        <v>7.4929999999999997E-2</v>
      </c>
      <c r="AQ163" s="2">
        <v>6.0569999999999999E-2</v>
      </c>
      <c r="AR163" s="2">
        <v>4.947E-2</v>
      </c>
      <c r="AS163" s="2">
        <v>3.9199999999999999E-2</v>
      </c>
      <c r="AT163" s="2">
        <v>3.1440000000000003E-2</v>
      </c>
      <c r="AU163" s="2">
        <v>2.4420000000000001E-2</v>
      </c>
      <c r="AV163" s="2">
        <v>1.9230000000000001E-2</v>
      </c>
      <c r="AW163" s="2">
        <v>1.4630000000000001E-2</v>
      </c>
      <c r="AX163" s="2">
        <v>1.1299999999999999E-2</v>
      </c>
      <c r="AY163" s="2">
        <v>8.4200000000000004E-3</v>
      </c>
      <c r="AZ163" s="2">
        <v>6.3899999999999998E-3</v>
      </c>
      <c r="BA163" s="2">
        <v>4.7999999999999996E-3</v>
      </c>
      <c r="BB163" s="2">
        <v>3.47E-3</v>
      </c>
      <c r="BC163" s="2">
        <v>2.5600000000000002E-3</v>
      </c>
      <c r="BD163" s="2">
        <v>1.81E-3</v>
      </c>
      <c r="BE163" s="2">
        <v>1.31E-3</v>
      </c>
      <c r="BF163" s="2">
        <v>8.9999999999999998E-4</v>
      </c>
      <c r="BG163" s="2">
        <v>6.4000000000000005E-4</v>
      </c>
      <c r="BH163" s="2">
        <v>4.2999999999999999E-4</v>
      </c>
      <c r="BI163" s="2">
        <v>2.9999999999999997E-4</v>
      </c>
      <c r="BJ163" s="2">
        <v>2.0000000000000001E-4</v>
      </c>
      <c r="BK163" s="2">
        <v>1.3999999999999999E-4</v>
      </c>
      <c r="BL163" s="2">
        <v>9.0000000000000006E-5</v>
      </c>
      <c r="BM163" s="2">
        <v>6.0000000000000002E-5</v>
      </c>
      <c r="BN163" s="2">
        <v>4.0000000000000003E-5</v>
      </c>
      <c r="BO163" s="2">
        <v>0</v>
      </c>
      <c r="BP163" s="2">
        <v>0</v>
      </c>
    </row>
    <row r="164" spans="1:68" hidden="1" x14ac:dyDescent="0.25">
      <c r="A164">
        <v>22400622</v>
      </c>
      <c r="B164" t="s">
        <v>72</v>
      </c>
      <c r="C164" t="s">
        <v>71</v>
      </c>
      <c r="D164" s="1">
        <v>45680.791666666664</v>
      </c>
      <c r="E164" t="str">
        <f>HYPERLINK("https://www.nba.com/stats/player/1641724/boxscores-traditional", "Jett Howard")</f>
        <v>Jett Howard</v>
      </c>
      <c r="F164" t="s">
        <v>91</v>
      </c>
      <c r="G164">
        <v>13.2</v>
      </c>
      <c r="H164">
        <v>9.7859999999999996</v>
      </c>
      <c r="I164" s="2">
        <v>0.89434999999999998</v>
      </c>
      <c r="J164" s="2">
        <v>0.87285999999999997</v>
      </c>
      <c r="K164" s="2">
        <v>0.85082999999999998</v>
      </c>
      <c r="L164" s="2">
        <v>0.82638999999999996</v>
      </c>
      <c r="M164" s="2">
        <v>0.79954999999999998</v>
      </c>
      <c r="N164" s="2">
        <v>0.77034999999999998</v>
      </c>
      <c r="O164" s="2">
        <v>0.73565000000000003</v>
      </c>
      <c r="P164" s="2">
        <v>0.70194000000000001</v>
      </c>
      <c r="Q164" s="2">
        <v>0.66639999999999999</v>
      </c>
      <c r="R164" s="2">
        <v>0.62929999999999997</v>
      </c>
      <c r="S164" s="2">
        <v>0.58706000000000003</v>
      </c>
      <c r="T164" s="2">
        <v>0.54776000000000002</v>
      </c>
      <c r="U164" s="2">
        <v>0.50797999999999999</v>
      </c>
      <c r="V164" s="2">
        <v>0.46811999999999998</v>
      </c>
      <c r="W164" s="2">
        <v>0.42858000000000002</v>
      </c>
      <c r="X164" s="2">
        <v>0.38590999999999998</v>
      </c>
      <c r="Y164" s="2">
        <v>0.34827000000000002</v>
      </c>
      <c r="Z164" s="2">
        <v>0.31207000000000001</v>
      </c>
      <c r="AA164" s="2">
        <v>0.27760000000000001</v>
      </c>
      <c r="AB164" s="2">
        <v>0.24510000000000001</v>
      </c>
      <c r="AC164" s="2">
        <v>0.21185999999999999</v>
      </c>
      <c r="AD164" s="2">
        <v>0.18406</v>
      </c>
      <c r="AE164" s="2">
        <v>0.15866</v>
      </c>
      <c r="AF164" s="2">
        <v>0.13567000000000001</v>
      </c>
      <c r="AG164" s="2">
        <v>0.11314</v>
      </c>
      <c r="AH164" s="2">
        <v>9.5100000000000004E-2</v>
      </c>
      <c r="AI164" s="2">
        <v>7.9269999999999993E-2</v>
      </c>
      <c r="AJ164" s="2">
        <v>6.5519999999999995E-2</v>
      </c>
      <c r="AK164" s="2">
        <v>5.3699999999999998E-2</v>
      </c>
      <c r="AL164" s="2">
        <v>4.2720000000000001E-2</v>
      </c>
      <c r="AM164" s="2">
        <v>3.4380000000000001E-2</v>
      </c>
      <c r="AN164" s="2">
        <v>2.743E-2</v>
      </c>
      <c r="AO164" s="2">
        <v>2.1690000000000001E-2</v>
      </c>
      <c r="AP164" s="2">
        <v>1.6590000000000001E-2</v>
      </c>
      <c r="AQ164" s="2">
        <v>1.2869999999999999E-2</v>
      </c>
      <c r="AR164" s="2">
        <v>9.9000000000000008E-3</v>
      </c>
      <c r="AS164" s="2">
        <v>7.5500000000000003E-3</v>
      </c>
      <c r="AT164" s="2">
        <v>5.7000000000000002E-3</v>
      </c>
      <c r="AU164" s="2">
        <v>4.15E-3</v>
      </c>
      <c r="AV164" s="2">
        <v>3.0699999999999998E-3</v>
      </c>
      <c r="AW164" s="2">
        <v>2.2599999999999999E-3</v>
      </c>
      <c r="AX164" s="2">
        <v>1.64E-3</v>
      </c>
      <c r="AY164" s="2">
        <v>1.14E-3</v>
      </c>
      <c r="AZ164" s="2">
        <v>8.1999999999999998E-4</v>
      </c>
      <c r="BA164" s="2">
        <v>5.8E-4</v>
      </c>
      <c r="BB164" s="2">
        <v>4.0000000000000002E-4</v>
      </c>
      <c r="BC164" s="2">
        <v>2.7999999999999998E-4</v>
      </c>
      <c r="BD164" s="2">
        <v>1.9000000000000001E-4</v>
      </c>
      <c r="BE164" s="2">
        <v>1.2999999999999999E-4</v>
      </c>
      <c r="BF164" s="2">
        <v>8.0000000000000007E-5</v>
      </c>
      <c r="BG164" s="2">
        <v>6.0000000000000002E-5</v>
      </c>
      <c r="BH164" s="2">
        <v>4.0000000000000003E-5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</row>
    <row r="165" spans="1:68" hidden="1" x14ac:dyDescent="0.25">
      <c r="A165">
        <v>22400622</v>
      </c>
      <c r="B165" t="s">
        <v>71</v>
      </c>
      <c r="C165" t="s">
        <v>72</v>
      </c>
      <c r="D165" s="1">
        <v>45680.791666666664</v>
      </c>
      <c r="E165" t="str">
        <f>HYPERLINK("https://www.nba.com/stats/player/1629014/boxscores-traditional", "Anfernee Simons")</f>
        <v>Anfernee Simons</v>
      </c>
      <c r="F165" t="s">
        <v>93</v>
      </c>
      <c r="G165">
        <v>15.2</v>
      </c>
      <c r="H165">
        <v>9.9480000000000004</v>
      </c>
      <c r="I165" s="2">
        <v>0.92364000000000002</v>
      </c>
      <c r="J165" s="2">
        <v>0.90824000000000005</v>
      </c>
      <c r="K165" s="2">
        <v>0.89065000000000005</v>
      </c>
      <c r="L165" s="2">
        <v>0.87075999999999998</v>
      </c>
      <c r="M165" s="2">
        <v>0.84848999999999997</v>
      </c>
      <c r="N165" s="2">
        <v>0.82121</v>
      </c>
      <c r="O165" s="2">
        <v>0.79388999999999998</v>
      </c>
      <c r="P165" s="2">
        <v>0.76424000000000003</v>
      </c>
      <c r="Q165" s="2">
        <v>0.73236999999999997</v>
      </c>
      <c r="R165" s="2">
        <v>0.69847000000000004</v>
      </c>
      <c r="S165" s="2">
        <v>0.66276000000000002</v>
      </c>
      <c r="T165" s="2">
        <v>0.62551999999999996</v>
      </c>
      <c r="U165" s="2">
        <v>0.58706000000000003</v>
      </c>
      <c r="V165" s="2">
        <v>0.54776000000000002</v>
      </c>
      <c r="W165" s="2">
        <v>0.50797999999999999</v>
      </c>
      <c r="X165" s="2">
        <v>0.46811999999999998</v>
      </c>
      <c r="Y165" s="2">
        <v>0.42858000000000002</v>
      </c>
      <c r="Z165" s="2">
        <v>0.38973999999999998</v>
      </c>
      <c r="AA165" s="2">
        <v>0.35197000000000001</v>
      </c>
      <c r="AB165" s="2">
        <v>0.31561</v>
      </c>
      <c r="AC165" s="2">
        <v>0.28095999999999999</v>
      </c>
      <c r="AD165" s="2">
        <v>0.24825</v>
      </c>
      <c r="AE165" s="2">
        <v>0.2177</v>
      </c>
      <c r="AF165" s="2">
        <v>0.18942999999999999</v>
      </c>
      <c r="AG165" s="2">
        <v>0.16109000000000001</v>
      </c>
      <c r="AH165" s="2">
        <v>0.13786000000000001</v>
      </c>
      <c r="AI165" s="2">
        <v>0.11702</v>
      </c>
      <c r="AJ165" s="2">
        <v>9.8530000000000006E-2</v>
      </c>
      <c r="AK165" s="2">
        <v>8.226E-2</v>
      </c>
      <c r="AL165" s="2">
        <v>6.8110000000000004E-2</v>
      </c>
      <c r="AM165" s="2">
        <v>5.5919999999999997E-2</v>
      </c>
      <c r="AN165" s="2">
        <v>4.5510000000000002E-2</v>
      </c>
      <c r="AO165" s="2">
        <v>3.6729999999999999E-2</v>
      </c>
      <c r="AP165" s="2">
        <v>2.938E-2</v>
      </c>
      <c r="AQ165" s="2">
        <v>2.3300000000000001E-2</v>
      </c>
      <c r="AR165" s="2">
        <v>1.831E-2</v>
      </c>
      <c r="AS165" s="2">
        <v>1.426E-2</v>
      </c>
      <c r="AT165" s="2">
        <v>1.1010000000000001E-2</v>
      </c>
      <c r="AU165" s="2">
        <v>8.4200000000000004E-3</v>
      </c>
      <c r="AV165" s="2">
        <v>6.3899999999999998E-3</v>
      </c>
      <c r="AW165" s="2">
        <v>4.7999999999999996E-3</v>
      </c>
      <c r="AX165" s="2">
        <v>3.5699999999999998E-3</v>
      </c>
      <c r="AY165" s="2">
        <v>2.64E-3</v>
      </c>
      <c r="AZ165" s="2">
        <v>1.8699999999999999E-3</v>
      </c>
      <c r="BA165" s="2">
        <v>1.3500000000000001E-3</v>
      </c>
      <c r="BB165" s="2">
        <v>9.7000000000000005E-4</v>
      </c>
      <c r="BC165" s="2">
        <v>6.8999999999999997E-4</v>
      </c>
      <c r="BD165" s="2">
        <v>4.8000000000000001E-4</v>
      </c>
      <c r="BE165" s="2">
        <v>3.4000000000000002E-4</v>
      </c>
      <c r="BF165" s="2">
        <v>2.3000000000000001E-4</v>
      </c>
      <c r="BG165" s="2">
        <v>1.6000000000000001E-4</v>
      </c>
      <c r="BH165" s="2">
        <v>1.1E-4</v>
      </c>
      <c r="BI165" s="2">
        <v>6.9999999999999994E-5</v>
      </c>
      <c r="BJ165" s="2">
        <v>5.0000000000000002E-5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</row>
    <row r="166" spans="1:68" hidden="1" x14ac:dyDescent="0.25">
      <c r="A166">
        <v>22400622</v>
      </c>
      <c r="B166" t="s">
        <v>71</v>
      </c>
      <c r="C166" t="s">
        <v>72</v>
      </c>
      <c r="D166" s="1">
        <v>45680.791666666664</v>
      </c>
      <c r="E166" t="str">
        <f>HYPERLINK("https://www.nba.com/stats/player/1641739/boxscores-traditional", "Toumani Camara")</f>
        <v>Toumani Camara</v>
      </c>
      <c r="F166" t="s">
        <v>87</v>
      </c>
      <c r="G166">
        <v>14.6</v>
      </c>
      <c r="H166">
        <v>9.952</v>
      </c>
      <c r="I166" s="2">
        <v>0.91466000000000003</v>
      </c>
      <c r="J166" s="2">
        <v>0.89795999999999998</v>
      </c>
      <c r="K166" s="2">
        <v>0.879</v>
      </c>
      <c r="L166" s="2">
        <v>0.85768999999999995</v>
      </c>
      <c r="M166" s="2">
        <v>0.83147000000000004</v>
      </c>
      <c r="N166" s="2">
        <v>0.80510999999999999</v>
      </c>
      <c r="O166" s="2">
        <v>0.77637</v>
      </c>
      <c r="P166" s="2">
        <v>0.74536999999999998</v>
      </c>
      <c r="Q166" s="2">
        <v>0.71226</v>
      </c>
      <c r="R166" s="2">
        <v>0.67723999999999995</v>
      </c>
      <c r="S166" s="2">
        <v>0.64058000000000004</v>
      </c>
      <c r="T166" s="2">
        <v>0.60257000000000005</v>
      </c>
      <c r="U166" s="2">
        <v>0.56355999999999995</v>
      </c>
      <c r="V166" s="2">
        <v>0.52392000000000005</v>
      </c>
      <c r="W166" s="2">
        <v>0.48404999999999998</v>
      </c>
      <c r="X166" s="2">
        <v>0.44433</v>
      </c>
      <c r="Y166" s="2">
        <v>0.40516999999999997</v>
      </c>
      <c r="Z166" s="2">
        <v>0.36692999999999998</v>
      </c>
      <c r="AA166" s="2">
        <v>0.32996999999999999</v>
      </c>
      <c r="AB166" s="2">
        <v>0.29459999999999997</v>
      </c>
      <c r="AC166" s="2">
        <v>0.26108999999999999</v>
      </c>
      <c r="AD166" s="2">
        <v>0.22964999999999999</v>
      </c>
      <c r="AE166" s="2">
        <v>0.20044999999999999</v>
      </c>
      <c r="AF166" s="2">
        <v>0.17360999999999999</v>
      </c>
      <c r="AG166" s="2">
        <v>0.14685999999999999</v>
      </c>
      <c r="AH166" s="2">
        <v>0.12506999999999999</v>
      </c>
      <c r="AI166" s="2">
        <v>0.10564999999999999</v>
      </c>
      <c r="AJ166" s="2">
        <v>8.8510000000000005E-2</v>
      </c>
      <c r="AK166" s="2">
        <v>7.3529999999999998E-2</v>
      </c>
      <c r="AL166" s="2">
        <v>6.0569999999999999E-2</v>
      </c>
      <c r="AM166" s="2">
        <v>4.947E-2</v>
      </c>
      <c r="AN166" s="2">
        <v>4.0059999999999998E-2</v>
      </c>
      <c r="AO166" s="2">
        <v>3.2160000000000001E-2</v>
      </c>
      <c r="AP166" s="2">
        <v>2.5590000000000002E-2</v>
      </c>
      <c r="AQ166" s="2">
        <v>2.018E-2</v>
      </c>
      <c r="AR166" s="2">
        <v>1.5779999999999999E-2</v>
      </c>
      <c r="AS166" s="2">
        <v>1.222E-2</v>
      </c>
      <c r="AT166" s="2">
        <v>9.3900000000000008E-3</v>
      </c>
      <c r="AU166" s="2">
        <v>7.1399999999999996E-3</v>
      </c>
      <c r="AV166" s="2">
        <v>5.3899999999999998E-3</v>
      </c>
      <c r="AW166" s="2">
        <v>4.0200000000000001E-3</v>
      </c>
      <c r="AX166" s="2">
        <v>2.98E-3</v>
      </c>
      <c r="AY166" s="2">
        <v>2.1900000000000001E-3</v>
      </c>
      <c r="AZ166" s="2">
        <v>1.5900000000000001E-3</v>
      </c>
      <c r="BA166" s="2">
        <v>1.14E-3</v>
      </c>
      <c r="BB166" s="2">
        <v>7.9000000000000001E-4</v>
      </c>
      <c r="BC166" s="2">
        <v>5.5999999999999995E-4</v>
      </c>
      <c r="BD166" s="2">
        <v>3.8999999999999999E-4</v>
      </c>
      <c r="BE166" s="2">
        <v>2.7E-4</v>
      </c>
      <c r="BF166" s="2">
        <v>1.9000000000000001E-4</v>
      </c>
      <c r="BG166" s="2">
        <v>1.2999999999999999E-4</v>
      </c>
      <c r="BH166" s="2">
        <v>8.0000000000000007E-5</v>
      </c>
      <c r="BI166" s="2">
        <v>6.0000000000000002E-5</v>
      </c>
      <c r="BJ166" s="2">
        <v>4.0000000000000003E-5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</row>
    <row r="167" spans="1:68" hidden="1" x14ac:dyDescent="0.25">
      <c r="A167">
        <v>22400622</v>
      </c>
      <c r="B167" t="s">
        <v>71</v>
      </c>
      <c r="C167" t="s">
        <v>72</v>
      </c>
      <c r="D167" s="1">
        <v>45680.791666666664</v>
      </c>
      <c r="E167" t="str">
        <f>HYPERLINK("https://www.nba.com/stats/player/1629028/boxscores-traditional", "Deandre Ayton")</f>
        <v>Deandre Ayton</v>
      </c>
      <c r="F167" t="s">
        <v>87</v>
      </c>
      <c r="G167">
        <v>21.6</v>
      </c>
      <c r="H167">
        <v>10.052</v>
      </c>
      <c r="I167" s="2">
        <v>0.97982000000000002</v>
      </c>
      <c r="J167" s="2">
        <v>0.97441</v>
      </c>
      <c r="K167" s="2">
        <v>0.96784000000000003</v>
      </c>
      <c r="L167" s="2">
        <v>0.95994000000000002</v>
      </c>
      <c r="M167" s="2">
        <v>0.95052999999999999</v>
      </c>
      <c r="N167" s="2">
        <v>0.93942999999999999</v>
      </c>
      <c r="O167" s="2">
        <v>0.92647000000000002</v>
      </c>
      <c r="P167" s="2">
        <v>0.91149000000000002</v>
      </c>
      <c r="Q167" s="2">
        <v>0.89434999999999998</v>
      </c>
      <c r="R167" s="2">
        <v>0.87492999999999999</v>
      </c>
      <c r="S167" s="2">
        <v>0.85314000000000001</v>
      </c>
      <c r="T167" s="2">
        <v>0.83147000000000004</v>
      </c>
      <c r="U167" s="2">
        <v>0.80510999999999999</v>
      </c>
      <c r="V167" s="2">
        <v>0.77637</v>
      </c>
      <c r="W167" s="2">
        <v>0.74536999999999998</v>
      </c>
      <c r="X167" s="2">
        <v>0.71226</v>
      </c>
      <c r="Y167" s="2">
        <v>0.67723999999999995</v>
      </c>
      <c r="Z167" s="2">
        <v>0.64058000000000004</v>
      </c>
      <c r="AA167" s="2">
        <v>0.60257000000000005</v>
      </c>
      <c r="AB167" s="2">
        <v>0.56355999999999995</v>
      </c>
      <c r="AC167" s="2">
        <v>0.52392000000000005</v>
      </c>
      <c r="AD167" s="2">
        <v>0.48404999999999998</v>
      </c>
      <c r="AE167" s="2">
        <v>0.44433</v>
      </c>
      <c r="AF167" s="2">
        <v>0.40516999999999997</v>
      </c>
      <c r="AG167" s="2">
        <v>0.36692999999999998</v>
      </c>
      <c r="AH167" s="2">
        <v>0.32996999999999999</v>
      </c>
      <c r="AI167" s="2">
        <v>0.29459999999999997</v>
      </c>
      <c r="AJ167" s="2">
        <v>0.26108999999999999</v>
      </c>
      <c r="AK167" s="2">
        <v>0.22964999999999999</v>
      </c>
      <c r="AL167" s="2">
        <v>0.20044999999999999</v>
      </c>
      <c r="AM167" s="2">
        <v>0.17360999999999999</v>
      </c>
      <c r="AN167" s="2">
        <v>0.15151000000000001</v>
      </c>
      <c r="AO167" s="2">
        <v>0.12923999999999999</v>
      </c>
      <c r="AP167" s="2">
        <v>0.10935</v>
      </c>
      <c r="AQ167" s="2">
        <v>9.1759999999999994E-2</v>
      </c>
      <c r="AR167" s="2">
        <v>7.6359999999999997E-2</v>
      </c>
      <c r="AS167" s="2">
        <v>6.3009999999999997E-2</v>
      </c>
      <c r="AT167" s="2">
        <v>5.1549999999999999E-2</v>
      </c>
      <c r="AU167" s="2">
        <v>4.1820000000000003E-2</v>
      </c>
      <c r="AV167" s="2">
        <v>3.3619999999999997E-2</v>
      </c>
      <c r="AW167" s="2">
        <v>2.6800000000000001E-2</v>
      </c>
      <c r="AX167" s="2">
        <v>2.1180000000000001E-2</v>
      </c>
      <c r="AY167" s="2">
        <v>1.6590000000000001E-2</v>
      </c>
      <c r="AZ167" s="2">
        <v>1.2869999999999999E-2</v>
      </c>
      <c r="BA167" s="2">
        <v>9.9000000000000008E-3</v>
      </c>
      <c r="BB167" s="2">
        <v>7.5500000000000003E-3</v>
      </c>
      <c r="BC167" s="2">
        <v>5.7000000000000002E-3</v>
      </c>
      <c r="BD167" s="2">
        <v>4.2700000000000004E-3</v>
      </c>
      <c r="BE167" s="2">
        <v>3.1700000000000001E-3</v>
      </c>
      <c r="BF167" s="2">
        <v>2.33E-3</v>
      </c>
      <c r="BG167" s="2">
        <v>1.75E-3</v>
      </c>
      <c r="BH167" s="2">
        <v>1.2600000000000001E-3</v>
      </c>
      <c r="BI167" s="2">
        <v>8.9999999999999998E-4</v>
      </c>
      <c r="BJ167" s="2">
        <v>6.4000000000000005E-4</v>
      </c>
      <c r="BK167" s="2">
        <v>4.4999999999999999E-4</v>
      </c>
      <c r="BL167" s="2">
        <v>3.1E-4</v>
      </c>
      <c r="BM167" s="2">
        <v>2.2000000000000001E-4</v>
      </c>
      <c r="BN167" s="2">
        <v>1.4999999999999999E-4</v>
      </c>
      <c r="BO167" s="2">
        <v>1E-4</v>
      </c>
      <c r="BP167" s="2">
        <v>6.9999999999999994E-5</v>
      </c>
    </row>
    <row r="168" spans="1:68" hidden="1" x14ac:dyDescent="0.25">
      <c r="A168">
        <v>22400622</v>
      </c>
      <c r="B168" t="s">
        <v>71</v>
      </c>
      <c r="C168" t="s">
        <v>72</v>
      </c>
      <c r="D168" s="1">
        <v>45680.791666666664</v>
      </c>
      <c r="E168" t="str">
        <f>HYPERLINK("https://www.nba.com/stats/player/1641739/boxscores-traditional", "Toumani Camara")</f>
        <v>Toumani Camara</v>
      </c>
      <c r="F168" t="s">
        <v>91</v>
      </c>
      <c r="G168">
        <v>16.8</v>
      </c>
      <c r="H168">
        <v>10.106999999999999</v>
      </c>
      <c r="I168" s="2">
        <v>0.94062000000000001</v>
      </c>
      <c r="J168" s="2">
        <v>0.92784999999999995</v>
      </c>
      <c r="K168" s="2">
        <v>0.91466000000000003</v>
      </c>
      <c r="L168" s="2">
        <v>0.89795999999999998</v>
      </c>
      <c r="M168" s="2">
        <v>0.879</v>
      </c>
      <c r="N168" s="2">
        <v>0.85768999999999995</v>
      </c>
      <c r="O168" s="2">
        <v>0.83398000000000005</v>
      </c>
      <c r="P168" s="2">
        <v>0.80784999999999996</v>
      </c>
      <c r="Q168" s="2">
        <v>0.77934999999999999</v>
      </c>
      <c r="R168" s="2">
        <v>0.74856999999999996</v>
      </c>
      <c r="S168" s="2">
        <v>0.71565999999999996</v>
      </c>
      <c r="T168" s="2">
        <v>0.68081999999999998</v>
      </c>
      <c r="U168" s="2">
        <v>0.64802999999999999</v>
      </c>
      <c r="V168" s="2">
        <v>0.61026000000000002</v>
      </c>
      <c r="W168" s="2">
        <v>0.57142000000000004</v>
      </c>
      <c r="X168" s="2">
        <v>0.53188000000000002</v>
      </c>
      <c r="Y168" s="2">
        <v>0.49202000000000001</v>
      </c>
      <c r="Z168" s="2">
        <v>0.45223999999999998</v>
      </c>
      <c r="AA168" s="2">
        <v>0.41293999999999997</v>
      </c>
      <c r="AB168" s="2">
        <v>0.37447999999999998</v>
      </c>
      <c r="AC168" s="2">
        <v>0.33723999999999998</v>
      </c>
      <c r="AD168" s="2">
        <v>0.30503000000000002</v>
      </c>
      <c r="AE168" s="2">
        <v>0.27093</v>
      </c>
      <c r="AF168" s="2">
        <v>0.23885000000000001</v>
      </c>
      <c r="AG168" s="2">
        <v>0.20896999999999999</v>
      </c>
      <c r="AH168" s="2">
        <v>0.18140999999999999</v>
      </c>
      <c r="AI168" s="2">
        <v>0.15625</v>
      </c>
      <c r="AJ168" s="2">
        <v>0.13350000000000001</v>
      </c>
      <c r="AK168" s="2">
        <v>0.11314</v>
      </c>
      <c r="AL168" s="2">
        <v>9.5100000000000004E-2</v>
      </c>
      <c r="AM168" s="2">
        <v>8.0759999999999998E-2</v>
      </c>
      <c r="AN168" s="2">
        <v>6.6809999999999994E-2</v>
      </c>
      <c r="AO168" s="2">
        <v>5.4800000000000001E-2</v>
      </c>
      <c r="AP168" s="2">
        <v>4.4569999999999999E-2</v>
      </c>
      <c r="AQ168" s="2">
        <v>3.5929999999999997E-2</v>
      </c>
      <c r="AR168" s="2">
        <v>2.8719999999999999E-2</v>
      </c>
      <c r="AS168" s="2">
        <v>2.2749999999999999E-2</v>
      </c>
      <c r="AT168" s="2">
        <v>1.7860000000000001E-2</v>
      </c>
      <c r="AU168" s="2">
        <v>1.3899999999999999E-2</v>
      </c>
      <c r="AV168" s="2">
        <v>1.072E-2</v>
      </c>
      <c r="AW168" s="2">
        <v>8.4200000000000004E-3</v>
      </c>
      <c r="AX168" s="2">
        <v>6.3899999999999998E-3</v>
      </c>
      <c r="AY168" s="2">
        <v>4.7999999999999996E-3</v>
      </c>
      <c r="AZ168" s="2">
        <v>3.5699999999999998E-3</v>
      </c>
      <c r="BA168" s="2">
        <v>2.64E-3</v>
      </c>
      <c r="BB168" s="2">
        <v>1.9300000000000001E-3</v>
      </c>
      <c r="BC168" s="2">
        <v>1.39E-3</v>
      </c>
      <c r="BD168" s="2">
        <v>1E-3</v>
      </c>
      <c r="BE168" s="2">
        <v>7.1000000000000002E-4</v>
      </c>
      <c r="BF168" s="2">
        <v>5.1999999999999995E-4</v>
      </c>
      <c r="BG168" s="2">
        <v>3.6000000000000002E-4</v>
      </c>
      <c r="BH168" s="2">
        <v>2.5000000000000001E-4</v>
      </c>
      <c r="BI168" s="2">
        <v>1.7000000000000001E-4</v>
      </c>
      <c r="BJ168" s="2">
        <v>1.2E-4</v>
      </c>
      <c r="BK168" s="2">
        <v>8.0000000000000007E-5</v>
      </c>
      <c r="BL168" s="2">
        <v>5.0000000000000002E-5</v>
      </c>
      <c r="BM168" s="2">
        <v>3.0000000000000001E-5</v>
      </c>
      <c r="BN168" s="2">
        <v>0</v>
      </c>
      <c r="BO168" s="2">
        <v>0</v>
      </c>
      <c r="BP168" s="2">
        <v>0</v>
      </c>
    </row>
    <row r="169" spans="1:68" hidden="1" x14ac:dyDescent="0.25">
      <c r="A169">
        <v>22400622</v>
      </c>
      <c r="B169" t="s">
        <v>71</v>
      </c>
      <c r="C169" t="s">
        <v>72</v>
      </c>
      <c r="D169" s="1">
        <v>45680.791666666664</v>
      </c>
      <c r="E169" t="str">
        <f>HYPERLINK("https://www.nba.com/stats/player/1630703/boxscores-traditional", "Scoot Henderson")</f>
        <v>Scoot Henderson</v>
      </c>
      <c r="F169" t="s">
        <v>91</v>
      </c>
      <c r="G169">
        <v>34.200000000000003</v>
      </c>
      <c r="H169">
        <v>10.381</v>
      </c>
      <c r="I169" s="2">
        <v>0.99931000000000003</v>
      </c>
      <c r="J169" s="2">
        <v>0.99902999999999997</v>
      </c>
      <c r="K169" s="2">
        <v>0.99868999999999997</v>
      </c>
      <c r="L169" s="2">
        <v>0.99819000000000002</v>
      </c>
      <c r="M169" s="2">
        <v>0.99751999999999996</v>
      </c>
      <c r="N169" s="2">
        <v>0.99673999999999996</v>
      </c>
      <c r="O169" s="2">
        <v>0.99560000000000004</v>
      </c>
      <c r="P169" s="2">
        <v>0.99412999999999996</v>
      </c>
      <c r="Q169" s="2">
        <v>0.99245000000000005</v>
      </c>
      <c r="R169" s="2">
        <v>0.99009999999999998</v>
      </c>
      <c r="S169" s="2">
        <v>0.98712999999999995</v>
      </c>
      <c r="T169" s="2">
        <v>0.98382000000000003</v>
      </c>
      <c r="U169" s="2">
        <v>0.97931999999999997</v>
      </c>
      <c r="V169" s="2">
        <v>0.97441</v>
      </c>
      <c r="W169" s="2">
        <v>0.96784000000000003</v>
      </c>
      <c r="X169" s="2">
        <v>0.95994000000000002</v>
      </c>
      <c r="Y169" s="2">
        <v>0.95154000000000005</v>
      </c>
      <c r="Z169" s="2">
        <v>0.94062000000000001</v>
      </c>
      <c r="AA169" s="2">
        <v>0.92784999999999995</v>
      </c>
      <c r="AB169" s="2">
        <v>0.91466000000000003</v>
      </c>
      <c r="AC169" s="2">
        <v>0.89795999999999998</v>
      </c>
      <c r="AD169" s="2">
        <v>0.88100000000000001</v>
      </c>
      <c r="AE169" s="2">
        <v>0.85992999999999997</v>
      </c>
      <c r="AF169" s="2">
        <v>0.83645999999999998</v>
      </c>
      <c r="AG169" s="2">
        <v>0.81327000000000005</v>
      </c>
      <c r="AH169" s="2">
        <v>0.78524000000000005</v>
      </c>
      <c r="AI169" s="2">
        <v>0.75490000000000002</v>
      </c>
      <c r="AJ169" s="2">
        <v>0.72575000000000001</v>
      </c>
      <c r="AK169" s="2">
        <v>0.69145999999999996</v>
      </c>
      <c r="AL169" s="2">
        <v>0.65542</v>
      </c>
      <c r="AM169" s="2">
        <v>0.62172000000000005</v>
      </c>
      <c r="AN169" s="2">
        <v>0.58316999999999997</v>
      </c>
      <c r="AO169" s="2">
        <v>0.54776000000000002</v>
      </c>
      <c r="AP169" s="2">
        <v>0.50797999999999999</v>
      </c>
      <c r="AQ169" s="2">
        <v>0.46811999999999998</v>
      </c>
      <c r="AR169" s="2">
        <v>0.43251000000000001</v>
      </c>
      <c r="AS169" s="2">
        <v>0.39357999999999999</v>
      </c>
      <c r="AT169" s="2">
        <v>0.35569000000000001</v>
      </c>
      <c r="AU169" s="2">
        <v>0.32275999999999999</v>
      </c>
      <c r="AV169" s="2">
        <v>0.28774</v>
      </c>
      <c r="AW169" s="2">
        <v>0.25463000000000002</v>
      </c>
      <c r="AX169" s="2">
        <v>0.22663</v>
      </c>
      <c r="AY169" s="2">
        <v>0.19766</v>
      </c>
      <c r="AZ169" s="2">
        <v>0.17360999999999999</v>
      </c>
      <c r="BA169" s="2">
        <v>0.14917</v>
      </c>
      <c r="BB169" s="2">
        <v>0.12714</v>
      </c>
      <c r="BC169" s="2">
        <v>0.10935</v>
      </c>
      <c r="BD169" s="2">
        <v>9.1759999999999994E-2</v>
      </c>
      <c r="BE169" s="2">
        <v>7.6359999999999997E-2</v>
      </c>
      <c r="BF169" s="2">
        <v>6.4259999999999998E-2</v>
      </c>
      <c r="BG169" s="2">
        <v>5.262E-2</v>
      </c>
      <c r="BH169" s="2">
        <v>4.3630000000000002E-2</v>
      </c>
      <c r="BI169" s="2">
        <v>3.5150000000000001E-2</v>
      </c>
      <c r="BJ169" s="2">
        <v>2.8070000000000001E-2</v>
      </c>
      <c r="BK169" s="2">
        <v>2.2749999999999999E-2</v>
      </c>
      <c r="BL169" s="2">
        <v>1.7860000000000001E-2</v>
      </c>
      <c r="BM169" s="2">
        <v>1.3899999999999999E-2</v>
      </c>
      <c r="BN169" s="2">
        <v>1.1010000000000001E-2</v>
      </c>
      <c r="BO169" s="2">
        <v>8.4200000000000004E-3</v>
      </c>
      <c r="BP169" s="2">
        <v>6.3899999999999998E-3</v>
      </c>
    </row>
    <row r="170" spans="1:68" hidden="1" x14ac:dyDescent="0.25">
      <c r="A170">
        <v>22400622</v>
      </c>
      <c r="B170" t="s">
        <v>71</v>
      </c>
      <c r="C170" t="s">
        <v>72</v>
      </c>
      <c r="D170" s="1">
        <v>45680.791666666664</v>
      </c>
      <c r="E170" t="str">
        <f>HYPERLINK("https://www.nba.com/stats/player/1629014/boxscores-traditional", "Anfernee Simons")</f>
        <v>Anfernee Simons</v>
      </c>
      <c r="F170" t="s">
        <v>91</v>
      </c>
      <c r="G170">
        <v>21.8</v>
      </c>
      <c r="H170">
        <v>10.419</v>
      </c>
      <c r="I170" s="2">
        <v>0.97724999999999995</v>
      </c>
      <c r="J170" s="2">
        <v>0.97128000000000003</v>
      </c>
      <c r="K170" s="2">
        <v>0.96406999999999998</v>
      </c>
      <c r="L170" s="2">
        <v>0.95637000000000005</v>
      </c>
      <c r="M170" s="2">
        <v>0.94630000000000003</v>
      </c>
      <c r="N170" s="2">
        <v>0.93574000000000002</v>
      </c>
      <c r="O170" s="2">
        <v>0.92220000000000002</v>
      </c>
      <c r="P170" s="2">
        <v>0.90658000000000005</v>
      </c>
      <c r="Q170" s="2">
        <v>0.89065000000000005</v>
      </c>
      <c r="R170" s="2">
        <v>0.87075999999999998</v>
      </c>
      <c r="S170" s="2">
        <v>0.85082999999999998</v>
      </c>
      <c r="T170" s="2">
        <v>0.82638999999999996</v>
      </c>
      <c r="U170" s="2">
        <v>0.79954999999999998</v>
      </c>
      <c r="V170" s="2">
        <v>0.77337</v>
      </c>
      <c r="W170" s="2">
        <v>0.74214999999999998</v>
      </c>
      <c r="X170" s="2">
        <v>0.71226</v>
      </c>
      <c r="Y170" s="2">
        <v>0.67723999999999995</v>
      </c>
      <c r="Z170" s="2">
        <v>0.64058000000000004</v>
      </c>
      <c r="AA170" s="2">
        <v>0.60641999999999996</v>
      </c>
      <c r="AB170" s="2">
        <v>0.56749000000000005</v>
      </c>
      <c r="AC170" s="2">
        <v>0.53188000000000002</v>
      </c>
      <c r="AD170" s="2">
        <v>0.49202000000000001</v>
      </c>
      <c r="AE170" s="2">
        <v>0.45223999999999998</v>
      </c>
      <c r="AF170" s="2">
        <v>0.41682999999999998</v>
      </c>
      <c r="AG170" s="2">
        <v>0.37828000000000001</v>
      </c>
      <c r="AH170" s="2">
        <v>0.34458</v>
      </c>
      <c r="AI170" s="2">
        <v>0.30853999999999998</v>
      </c>
      <c r="AJ170" s="2">
        <v>0.27424999999999999</v>
      </c>
      <c r="AK170" s="2">
        <v>0.24510000000000001</v>
      </c>
      <c r="AL170" s="2">
        <v>0.21476000000000001</v>
      </c>
      <c r="AM170" s="2">
        <v>0.18942999999999999</v>
      </c>
      <c r="AN170" s="2">
        <v>0.16353999999999999</v>
      </c>
      <c r="AO170" s="2">
        <v>0.14230999999999999</v>
      </c>
      <c r="AP170" s="2">
        <v>0.121</v>
      </c>
      <c r="AQ170" s="2">
        <v>0.10204000000000001</v>
      </c>
      <c r="AR170" s="2">
        <v>8.6910000000000001E-2</v>
      </c>
      <c r="AS170" s="2">
        <v>7.2150000000000006E-2</v>
      </c>
      <c r="AT170" s="2">
        <v>6.0569999999999999E-2</v>
      </c>
      <c r="AU170" s="2">
        <v>4.947E-2</v>
      </c>
      <c r="AV170" s="2">
        <v>4.0059999999999998E-2</v>
      </c>
      <c r="AW170" s="2">
        <v>3.288E-2</v>
      </c>
      <c r="AX170" s="2">
        <v>2.6190000000000001E-2</v>
      </c>
      <c r="AY170" s="2">
        <v>2.1180000000000001E-2</v>
      </c>
      <c r="AZ170" s="2">
        <v>1.6590000000000001E-2</v>
      </c>
      <c r="BA170" s="2">
        <v>1.2869999999999999E-2</v>
      </c>
      <c r="BB170" s="2">
        <v>1.017E-2</v>
      </c>
      <c r="BC170" s="2">
        <v>7.7600000000000004E-3</v>
      </c>
      <c r="BD170" s="2">
        <v>6.0400000000000002E-3</v>
      </c>
      <c r="BE170" s="2">
        <v>4.5300000000000002E-3</v>
      </c>
      <c r="BF170" s="2">
        <v>3.3600000000000001E-3</v>
      </c>
      <c r="BG170" s="2">
        <v>2.5600000000000002E-3</v>
      </c>
      <c r="BH170" s="2">
        <v>1.8699999999999999E-3</v>
      </c>
      <c r="BI170" s="2">
        <v>1.39E-3</v>
      </c>
      <c r="BJ170" s="2">
        <v>1E-3</v>
      </c>
      <c r="BK170" s="2">
        <v>7.1000000000000002E-4</v>
      </c>
      <c r="BL170" s="2">
        <v>5.1999999999999995E-4</v>
      </c>
      <c r="BM170" s="2">
        <v>3.6000000000000002E-4</v>
      </c>
      <c r="BN170" s="2">
        <v>2.5999999999999998E-4</v>
      </c>
      <c r="BO170" s="2">
        <v>1.8000000000000001E-4</v>
      </c>
      <c r="BP170" s="2">
        <v>1.2E-4</v>
      </c>
    </row>
    <row r="171" spans="1:68" hidden="1" x14ac:dyDescent="0.25">
      <c r="A171">
        <v>22400622</v>
      </c>
      <c r="B171" t="s">
        <v>71</v>
      </c>
      <c r="C171" t="s">
        <v>72</v>
      </c>
      <c r="D171" s="1">
        <v>45680.791666666664</v>
      </c>
      <c r="E171" t="str">
        <f>HYPERLINK("https://www.nba.com/stats/player/1630703/boxscores-traditional", "Scoot Henderson")</f>
        <v>Scoot Henderson</v>
      </c>
      <c r="F171" t="s">
        <v>87</v>
      </c>
      <c r="G171">
        <v>26.4</v>
      </c>
      <c r="H171">
        <v>10.557</v>
      </c>
      <c r="I171" s="2">
        <v>0.99202000000000001</v>
      </c>
      <c r="J171" s="2">
        <v>0.98956</v>
      </c>
      <c r="K171" s="2">
        <v>0.98678999999999994</v>
      </c>
      <c r="L171" s="2">
        <v>0.98299999999999998</v>
      </c>
      <c r="M171" s="2">
        <v>0.97882000000000002</v>
      </c>
      <c r="N171" s="2">
        <v>0.97319999999999995</v>
      </c>
      <c r="O171" s="2">
        <v>0.96711999999999998</v>
      </c>
      <c r="P171" s="2">
        <v>0.95906999999999998</v>
      </c>
      <c r="Q171" s="2">
        <v>0.95052999999999999</v>
      </c>
      <c r="R171" s="2">
        <v>0.93942999999999999</v>
      </c>
      <c r="S171" s="2">
        <v>0.92784999999999995</v>
      </c>
      <c r="T171" s="2">
        <v>0.91308999999999996</v>
      </c>
      <c r="U171" s="2">
        <v>0.89795999999999998</v>
      </c>
      <c r="V171" s="2">
        <v>0.879</v>
      </c>
      <c r="W171" s="2">
        <v>0.85992999999999997</v>
      </c>
      <c r="X171" s="2">
        <v>0.83891000000000004</v>
      </c>
      <c r="Y171" s="2">
        <v>0.81327000000000005</v>
      </c>
      <c r="Z171" s="2">
        <v>0.78813999999999995</v>
      </c>
      <c r="AA171" s="2">
        <v>0.75804000000000005</v>
      </c>
      <c r="AB171" s="2">
        <v>0.72907</v>
      </c>
      <c r="AC171" s="2">
        <v>0.69496999999999998</v>
      </c>
      <c r="AD171" s="2">
        <v>0.66276000000000002</v>
      </c>
      <c r="AE171" s="2">
        <v>0.62551999999999996</v>
      </c>
      <c r="AF171" s="2">
        <v>0.59094999999999998</v>
      </c>
      <c r="AG171" s="2">
        <v>0.55171999999999999</v>
      </c>
      <c r="AH171" s="2">
        <v>0.51595000000000002</v>
      </c>
      <c r="AI171" s="2">
        <v>0.47608</v>
      </c>
      <c r="AJ171" s="2">
        <v>0.44037999999999999</v>
      </c>
      <c r="AK171" s="2">
        <v>0.40128999999999998</v>
      </c>
      <c r="AL171" s="2">
        <v>0.36692999999999998</v>
      </c>
      <c r="AM171" s="2">
        <v>0.32996999999999999</v>
      </c>
      <c r="AN171" s="2">
        <v>0.29805999999999999</v>
      </c>
      <c r="AO171" s="2">
        <v>0.26434999999999997</v>
      </c>
      <c r="AP171" s="2">
        <v>0.23576</v>
      </c>
      <c r="AQ171" s="2">
        <v>0.20896999999999999</v>
      </c>
      <c r="AR171" s="2">
        <v>0.18140999999999999</v>
      </c>
      <c r="AS171" s="2">
        <v>0.15866</v>
      </c>
      <c r="AT171" s="2">
        <v>0.13567000000000001</v>
      </c>
      <c r="AU171" s="2">
        <v>0.11702</v>
      </c>
      <c r="AV171" s="2">
        <v>9.8530000000000006E-2</v>
      </c>
      <c r="AW171" s="2">
        <v>8.3790000000000003E-2</v>
      </c>
      <c r="AX171" s="2">
        <v>6.9440000000000002E-2</v>
      </c>
      <c r="AY171" s="2">
        <v>5.8209999999999998E-2</v>
      </c>
      <c r="AZ171" s="2">
        <v>4.7460000000000002E-2</v>
      </c>
      <c r="BA171" s="2">
        <v>3.9199999999999999E-2</v>
      </c>
      <c r="BB171" s="2">
        <v>3.1440000000000003E-2</v>
      </c>
      <c r="BC171" s="2">
        <v>2.5590000000000002E-2</v>
      </c>
      <c r="BD171" s="2">
        <v>2.018E-2</v>
      </c>
      <c r="BE171" s="2">
        <v>1.618E-2</v>
      </c>
      <c r="BF171" s="2">
        <v>1.255E-2</v>
      </c>
      <c r="BG171" s="2">
        <v>9.9000000000000008E-3</v>
      </c>
      <c r="BH171" s="2">
        <v>7.7600000000000004E-3</v>
      </c>
      <c r="BI171" s="2">
        <v>5.8700000000000002E-3</v>
      </c>
      <c r="BJ171" s="2">
        <v>4.5300000000000002E-3</v>
      </c>
      <c r="BK171" s="2">
        <v>3.3600000000000001E-3</v>
      </c>
      <c r="BL171" s="2">
        <v>2.5600000000000002E-3</v>
      </c>
      <c r="BM171" s="2">
        <v>1.8699999999999999E-3</v>
      </c>
      <c r="BN171" s="2">
        <v>1.39E-3</v>
      </c>
      <c r="BO171" s="2">
        <v>1E-3</v>
      </c>
      <c r="BP171" s="2">
        <v>7.3999999999999999E-4</v>
      </c>
    </row>
    <row r="172" spans="1:68" hidden="1" x14ac:dyDescent="0.25">
      <c r="A172">
        <v>22400622</v>
      </c>
      <c r="B172" t="s">
        <v>71</v>
      </c>
      <c r="C172" t="s">
        <v>72</v>
      </c>
      <c r="D172" s="1">
        <v>45680.791666666664</v>
      </c>
      <c r="E172" t="str">
        <f>HYPERLINK("https://www.nba.com/stats/player/1629028/boxscores-traditional", "Deandre Ayton")</f>
        <v>Deandre Ayton</v>
      </c>
      <c r="F172" t="s">
        <v>91</v>
      </c>
      <c r="G172">
        <v>22.8</v>
      </c>
      <c r="H172">
        <v>10.722</v>
      </c>
      <c r="I172" s="2">
        <v>0.97882000000000002</v>
      </c>
      <c r="J172" s="2">
        <v>0.97380999999999995</v>
      </c>
      <c r="K172" s="2">
        <v>0.96784000000000003</v>
      </c>
      <c r="L172" s="2">
        <v>0.95994000000000002</v>
      </c>
      <c r="M172" s="2">
        <v>0.95154000000000005</v>
      </c>
      <c r="N172" s="2">
        <v>0.94179000000000002</v>
      </c>
      <c r="O172" s="2">
        <v>0.92922000000000005</v>
      </c>
      <c r="P172" s="2">
        <v>0.91620999999999997</v>
      </c>
      <c r="Q172" s="2">
        <v>0.90146999999999999</v>
      </c>
      <c r="R172" s="2">
        <v>0.88297999999999999</v>
      </c>
      <c r="S172" s="2">
        <v>0.86433000000000004</v>
      </c>
      <c r="T172" s="2">
        <v>0.84375</v>
      </c>
      <c r="U172" s="2">
        <v>0.81859000000000004</v>
      </c>
      <c r="V172" s="2">
        <v>0.79388999999999998</v>
      </c>
      <c r="W172" s="2">
        <v>0.76729999999999998</v>
      </c>
      <c r="X172" s="2">
        <v>0.73565000000000003</v>
      </c>
      <c r="Y172" s="2">
        <v>0.70540000000000003</v>
      </c>
      <c r="Z172" s="2">
        <v>0.67364000000000002</v>
      </c>
      <c r="AA172" s="2">
        <v>0.63683000000000001</v>
      </c>
      <c r="AB172" s="2">
        <v>0.60257000000000005</v>
      </c>
      <c r="AC172" s="2">
        <v>0.56749000000000005</v>
      </c>
      <c r="AD172" s="2">
        <v>0.52790000000000004</v>
      </c>
      <c r="AE172" s="2">
        <v>0.49202000000000001</v>
      </c>
      <c r="AF172" s="2">
        <v>0.45619999999999999</v>
      </c>
      <c r="AG172" s="2">
        <v>0.41682999999999998</v>
      </c>
      <c r="AH172" s="2">
        <v>0.38208999999999999</v>
      </c>
      <c r="AI172" s="2">
        <v>0.34827000000000002</v>
      </c>
      <c r="AJ172" s="2">
        <v>0.31561</v>
      </c>
      <c r="AK172" s="2">
        <v>0.28095999999999999</v>
      </c>
      <c r="AL172" s="2">
        <v>0.25142999999999999</v>
      </c>
      <c r="AM172" s="2">
        <v>0.22363</v>
      </c>
      <c r="AN172" s="2">
        <v>0.19489000000000001</v>
      </c>
      <c r="AO172" s="2">
        <v>0.17105999999999999</v>
      </c>
      <c r="AP172" s="2">
        <v>0.14917</v>
      </c>
      <c r="AQ172" s="2">
        <v>0.12714</v>
      </c>
      <c r="AR172" s="2">
        <v>0.10935</v>
      </c>
      <c r="AS172" s="2">
        <v>9.3420000000000003E-2</v>
      </c>
      <c r="AT172" s="2">
        <v>7.7799999999999994E-2</v>
      </c>
      <c r="AU172" s="2">
        <v>6.5519999999999995E-2</v>
      </c>
      <c r="AV172" s="2">
        <v>5.4800000000000001E-2</v>
      </c>
      <c r="AW172" s="2">
        <v>4.4569999999999999E-2</v>
      </c>
      <c r="AX172" s="2">
        <v>3.6729999999999999E-2</v>
      </c>
      <c r="AY172" s="2">
        <v>3.005E-2</v>
      </c>
      <c r="AZ172" s="2">
        <v>2.385E-2</v>
      </c>
      <c r="BA172" s="2">
        <v>1.9230000000000001E-2</v>
      </c>
      <c r="BB172" s="2">
        <v>1.5389999999999999E-2</v>
      </c>
      <c r="BC172" s="2">
        <v>1.191E-2</v>
      </c>
      <c r="BD172" s="2">
        <v>9.3900000000000008E-3</v>
      </c>
      <c r="BE172" s="2">
        <v>7.3400000000000002E-3</v>
      </c>
      <c r="BF172" s="2">
        <v>5.5399999999999998E-3</v>
      </c>
      <c r="BG172" s="2">
        <v>4.2700000000000004E-3</v>
      </c>
      <c r="BH172" s="2">
        <v>3.2599999999999999E-3</v>
      </c>
      <c r="BI172" s="2">
        <v>2.3999999999999998E-3</v>
      </c>
      <c r="BJ172" s="2">
        <v>1.81E-3</v>
      </c>
      <c r="BK172" s="2">
        <v>1.3500000000000001E-3</v>
      </c>
      <c r="BL172" s="2">
        <v>9.7000000000000005E-4</v>
      </c>
      <c r="BM172" s="2">
        <v>7.1000000000000002E-4</v>
      </c>
      <c r="BN172" s="2">
        <v>5.1999999999999995E-4</v>
      </c>
      <c r="BO172" s="2">
        <v>3.6000000000000002E-4</v>
      </c>
      <c r="BP172" s="2">
        <v>2.5999999999999998E-4</v>
      </c>
    </row>
    <row r="173" spans="1:68" hidden="1" x14ac:dyDescent="0.25">
      <c r="A173">
        <v>22400622</v>
      </c>
      <c r="B173" t="s">
        <v>71</v>
      </c>
      <c r="C173" t="s">
        <v>72</v>
      </c>
      <c r="D173" s="1">
        <v>45680.791666666664</v>
      </c>
      <c r="E173" t="str">
        <f>HYPERLINK("https://www.nba.com/stats/player/1629014/boxscores-traditional", "Anfernee Simons")</f>
        <v>Anfernee Simons</v>
      </c>
      <c r="F173" t="s">
        <v>87</v>
      </c>
      <c r="G173">
        <v>18</v>
      </c>
      <c r="H173">
        <v>11.153</v>
      </c>
      <c r="I173" s="2">
        <v>0.93574000000000002</v>
      </c>
      <c r="J173" s="2">
        <v>0.92364000000000002</v>
      </c>
      <c r="K173" s="2">
        <v>0.90988000000000002</v>
      </c>
      <c r="L173" s="2">
        <v>0.89617000000000002</v>
      </c>
      <c r="M173" s="2">
        <v>0.879</v>
      </c>
      <c r="N173" s="2">
        <v>0.85992999999999997</v>
      </c>
      <c r="O173" s="2">
        <v>0.83891000000000004</v>
      </c>
      <c r="P173" s="2">
        <v>0.81594</v>
      </c>
      <c r="Q173" s="2">
        <v>0.79103000000000001</v>
      </c>
      <c r="R173" s="2">
        <v>0.76424000000000003</v>
      </c>
      <c r="S173" s="2">
        <v>0.73565000000000003</v>
      </c>
      <c r="T173" s="2">
        <v>0.70540000000000003</v>
      </c>
      <c r="U173" s="2">
        <v>0.67364000000000002</v>
      </c>
      <c r="V173" s="2">
        <v>0.64058000000000004</v>
      </c>
      <c r="W173" s="2">
        <v>0.60641999999999996</v>
      </c>
      <c r="X173" s="2">
        <v>0.57142000000000004</v>
      </c>
      <c r="Y173" s="2">
        <v>0.53586</v>
      </c>
      <c r="Z173" s="2">
        <v>0.5</v>
      </c>
      <c r="AA173" s="2">
        <v>0.46414</v>
      </c>
      <c r="AB173" s="2">
        <v>0.42858000000000002</v>
      </c>
      <c r="AC173" s="2">
        <v>0.39357999999999999</v>
      </c>
      <c r="AD173" s="2">
        <v>0.35942000000000002</v>
      </c>
      <c r="AE173" s="2">
        <v>0.32635999999999998</v>
      </c>
      <c r="AF173" s="2">
        <v>0.29459999999999997</v>
      </c>
      <c r="AG173" s="2">
        <v>0.26434999999999997</v>
      </c>
      <c r="AH173" s="2">
        <v>0.23576</v>
      </c>
      <c r="AI173" s="2">
        <v>0.20896999999999999</v>
      </c>
      <c r="AJ173" s="2">
        <v>0.18406</v>
      </c>
      <c r="AK173" s="2">
        <v>0.16109000000000001</v>
      </c>
      <c r="AL173" s="2">
        <v>0.14007</v>
      </c>
      <c r="AM173" s="2">
        <v>0.121</v>
      </c>
      <c r="AN173" s="2">
        <v>0.10383000000000001</v>
      </c>
      <c r="AO173" s="2">
        <v>9.0120000000000006E-2</v>
      </c>
      <c r="AP173" s="2">
        <v>7.6359999999999997E-2</v>
      </c>
      <c r="AQ173" s="2">
        <v>6.4259999999999998E-2</v>
      </c>
      <c r="AR173" s="2">
        <v>5.3699999999999998E-2</v>
      </c>
      <c r="AS173" s="2">
        <v>4.4569999999999999E-2</v>
      </c>
      <c r="AT173" s="2">
        <v>3.6729999999999999E-2</v>
      </c>
      <c r="AU173" s="2">
        <v>3.005E-2</v>
      </c>
      <c r="AV173" s="2">
        <v>2.4420000000000001E-2</v>
      </c>
      <c r="AW173" s="2">
        <v>1.9699999999999999E-2</v>
      </c>
      <c r="AX173" s="2">
        <v>1.5779999999999999E-2</v>
      </c>
      <c r="AY173" s="2">
        <v>1.255E-2</v>
      </c>
      <c r="AZ173" s="2">
        <v>9.9000000000000008E-3</v>
      </c>
      <c r="BA173" s="2">
        <v>7.7600000000000004E-3</v>
      </c>
      <c r="BB173" s="2">
        <v>6.0400000000000002E-3</v>
      </c>
      <c r="BC173" s="2">
        <v>4.6600000000000001E-3</v>
      </c>
      <c r="BD173" s="2">
        <v>3.5699999999999998E-3</v>
      </c>
      <c r="BE173" s="2">
        <v>2.7200000000000002E-3</v>
      </c>
      <c r="BF173" s="2">
        <v>2.0500000000000002E-3</v>
      </c>
      <c r="BG173" s="2">
        <v>1.5399999999999999E-3</v>
      </c>
      <c r="BH173" s="2">
        <v>1.14E-3</v>
      </c>
      <c r="BI173" s="2">
        <v>8.4000000000000003E-4</v>
      </c>
      <c r="BJ173" s="2">
        <v>6.2E-4</v>
      </c>
      <c r="BK173" s="2">
        <v>4.4999999999999999E-4</v>
      </c>
      <c r="BL173" s="2">
        <v>3.2000000000000003E-4</v>
      </c>
      <c r="BM173" s="2">
        <v>2.3000000000000001E-4</v>
      </c>
      <c r="BN173" s="2">
        <v>1.7000000000000001E-4</v>
      </c>
      <c r="BO173" s="2">
        <v>1.2E-4</v>
      </c>
      <c r="BP173" s="2">
        <v>8.0000000000000007E-5</v>
      </c>
    </row>
    <row r="174" spans="1:68" hidden="1" x14ac:dyDescent="0.25">
      <c r="A174">
        <v>22400623</v>
      </c>
      <c r="B174" t="s">
        <v>74</v>
      </c>
      <c r="C174" t="s">
        <v>75</v>
      </c>
      <c r="D174" s="1">
        <v>45680.8125</v>
      </c>
      <c r="E174" t="str">
        <f>HYPERLINK("https://www.nba.com/stats/player/1630534/boxscores-traditional", "Ochai Agbaji")</f>
        <v>Ochai Agbaji</v>
      </c>
      <c r="F174" t="s">
        <v>76</v>
      </c>
      <c r="G174">
        <v>3.2</v>
      </c>
      <c r="H174">
        <v>0.4</v>
      </c>
      <c r="I174" s="2">
        <v>1</v>
      </c>
      <c r="J174" s="2">
        <v>0.99865000000000004</v>
      </c>
      <c r="K174" s="2">
        <v>0.69145999999999996</v>
      </c>
      <c r="L174" s="2">
        <v>2.2749999999999999E-2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</row>
    <row r="175" spans="1:68" hidden="1" x14ac:dyDescent="0.25">
      <c r="A175">
        <v>22400623</v>
      </c>
      <c r="B175" t="s">
        <v>75</v>
      </c>
      <c r="C175" t="s">
        <v>74</v>
      </c>
      <c r="D175" s="1">
        <v>45680.8125</v>
      </c>
      <c r="E175" t="str">
        <f>HYPERLINK("https://www.nba.com/stats/player/1630700/boxscores-traditional", "Dyson Daniels")</f>
        <v>Dyson Daniels</v>
      </c>
      <c r="F175" t="s">
        <v>73</v>
      </c>
      <c r="G175">
        <v>3</v>
      </c>
      <c r="H175">
        <v>0.63200000000000001</v>
      </c>
      <c r="I175" s="2">
        <v>0.99921000000000004</v>
      </c>
      <c r="J175" s="2">
        <v>0.94294999999999995</v>
      </c>
      <c r="K175" s="2">
        <v>0.5</v>
      </c>
      <c r="L175" s="2">
        <v>5.7049999999999997E-2</v>
      </c>
      <c r="M175" s="2">
        <v>7.9000000000000001E-4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</row>
    <row r="176" spans="1:68" hidden="1" x14ac:dyDescent="0.25">
      <c r="A176">
        <v>22400623</v>
      </c>
      <c r="B176" t="s">
        <v>74</v>
      </c>
      <c r="C176" t="s">
        <v>75</v>
      </c>
      <c r="D176" s="1">
        <v>45680.8125</v>
      </c>
      <c r="E176" t="str">
        <f>HYPERLINK("https://www.nba.com/stats/player/1630567/boxscores-traditional", "Scottie Barnes")</f>
        <v>Scottie Barnes</v>
      </c>
      <c r="F176" t="s">
        <v>70</v>
      </c>
      <c r="G176">
        <v>1</v>
      </c>
      <c r="H176">
        <v>0.63200000000000001</v>
      </c>
      <c r="I176" s="2">
        <v>0.5</v>
      </c>
      <c r="J176" s="2">
        <v>5.7049999999999997E-2</v>
      </c>
      <c r="K176" s="2">
        <v>7.9000000000000001E-4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</row>
    <row r="177" spans="1:68" hidden="1" x14ac:dyDescent="0.25">
      <c r="A177">
        <v>22400623</v>
      </c>
      <c r="B177" t="s">
        <v>75</v>
      </c>
      <c r="C177" t="s">
        <v>74</v>
      </c>
      <c r="D177" s="1">
        <v>45680.8125</v>
      </c>
      <c r="E177" t="str">
        <f>HYPERLINK("https://www.nba.com/stats/player/203991/boxscores-traditional", "Clint Capela")</f>
        <v>Clint Capela</v>
      </c>
      <c r="F177" t="s">
        <v>76</v>
      </c>
      <c r="G177">
        <v>9.1999999999999993</v>
      </c>
      <c r="H177">
        <v>0.748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0.99836000000000003</v>
      </c>
      <c r="P177" s="2">
        <v>0.94520000000000004</v>
      </c>
      <c r="Q177" s="2">
        <v>0.60641999999999996</v>
      </c>
      <c r="R177" s="2">
        <v>0.14230999999999999</v>
      </c>
      <c r="S177" s="2">
        <v>7.9799999999999992E-3</v>
      </c>
      <c r="T177" s="2">
        <v>9.0000000000000006E-5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</row>
    <row r="178" spans="1:68" hidden="1" x14ac:dyDescent="0.25">
      <c r="A178">
        <v>22400624</v>
      </c>
      <c r="B178" t="s">
        <v>88</v>
      </c>
      <c r="C178" t="s">
        <v>89</v>
      </c>
      <c r="D178" s="1">
        <v>45680.8125</v>
      </c>
      <c r="E178" t="str">
        <f>HYPERLINK("https://www.nba.com/stats/player/203114/boxscores-traditional", "Khris Middleton")</f>
        <v>Khris Middleton</v>
      </c>
      <c r="F178" t="s">
        <v>70</v>
      </c>
      <c r="G178">
        <v>1.2</v>
      </c>
      <c r="H178">
        <v>0.748</v>
      </c>
      <c r="I178" s="2">
        <v>0.60641999999999996</v>
      </c>
      <c r="J178" s="2">
        <v>0.14230999999999999</v>
      </c>
      <c r="K178" s="2">
        <v>7.9799999999999992E-3</v>
      </c>
      <c r="L178" s="2">
        <v>9.0000000000000006E-5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</row>
    <row r="179" spans="1:68" hidden="1" x14ac:dyDescent="0.25">
      <c r="A179">
        <v>22400624</v>
      </c>
      <c r="B179" t="s">
        <v>88</v>
      </c>
      <c r="C179" t="s">
        <v>89</v>
      </c>
      <c r="D179" s="1">
        <v>45680.8125</v>
      </c>
      <c r="E179" t="str">
        <f>HYPERLINK("https://www.nba.com/stats/player/203114/boxscores-traditional", "Khris Middleton")</f>
        <v>Khris Middleton</v>
      </c>
      <c r="F179" t="s">
        <v>87</v>
      </c>
      <c r="G179">
        <v>16</v>
      </c>
      <c r="H179">
        <v>1.2649999999999999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0.99995999999999996</v>
      </c>
      <c r="T179" s="2">
        <v>0.99921000000000004</v>
      </c>
      <c r="U179" s="2">
        <v>0.99111000000000005</v>
      </c>
      <c r="V179" s="2">
        <v>0.94294999999999995</v>
      </c>
      <c r="W179" s="2">
        <v>0.78524000000000005</v>
      </c>
      <c r="X179" s="2">
        <v>0.5</v>
      </c>
      <c r="Y179" s="2">
        <v>0.21476000000000001</v>
      </c>
      <c r="Z179" s="2">
        <v>5.7049999999999997E-2</v>
      </c>
      <c r="AA179" s="2">
        <v>8.8900000000000003E-3</v>
      </c>
      <c r="AB179" s="2">
        <v>7.9000000000000001E-4</v>
      </c>
      <c r="AC179" s="2">
        <v>4.0000000000000003E-5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</row>
    <row r="180" spans="1:68" hidden="1" x14ac:dyDescent="0.25">
      <c r="A180">
        <v>22400624</v>
      </c>
      <c r="B180" t="s">
        <v>89</v>
      </c>
      <c r="C180" t="s">
        <v>88</v>
      </c>
      <c r="D180" s="1">
        <v>45680.8125</v>
      </c>
      <c r="E180" t="str">
        <f>HYPERLINK("https://www.nba.com/stats/player/1631170/boxscores-traditional", "Jaime Jaquez Jr.")</f>
        <v>Jaime Jaquez Jr.</v>
      </c>
      <c r="F180" t="s">
        <v>70</v>
      </c>
      <c r="G180">
        <v>1.4</v>
      </c>
      <c r="H180">
        <v>0.8</v>
      </c>
      <c r="I180" s="2">
        <v>0.69145999999999996</v>
      </c>
      <c r="J180" s="2">
        <v>0.22663</v>
      </c>
      <c r="K180" s="2">
        <v>2.2749999999999999E-2</v>
      </c>
      <c r="L180" s="2">
        <v>5.8E-4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</row>
    <row r="181" spans="1:68" hidden="1" x14ac:dyDescent="0.25">
      <c r="A181">
        <v>22400623</v>
      </c>
      <c r="B181" t="s">
        <v>74</v>
      </c>
      <c r="C181" t="s">
        <v>75</v>
      </c>
      <c r="D181" s="1">
        <v>45680.8125</v>
      </c>
      <c r="E181" t="str">
        <f>HYPERLINK("https://www.nba.com/stats/player/203482/boxscores-traditional", "Kelly Olynyk")</f>
        <v>Kelly Olynyk</v>
      </c>
      <c r="F181" t="s">
        <v>70</v>
      </c>
      <c r="G181">
        <v>1</v>
      </c>
      <c r="H181">
        <v>0.89400000000000002</v>
      </c>
      <c r="I181" s="2">
        <v>0.5</v>
      </c>
      <c r="J181" s="2">
        <v>0.13136</v>
      </c>
      <c r="K181" s="2">
        <v>1.255E-2</v>
      </c>
      <c r="L181" s="2">
        <v>3.8999999999999999E-4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</row>
    <row r="182" spans="1:68" hidden="1" x14ac:dyDescent="0.25">
      <c r="A182">
        <v>22400624</v>
      </c>
      <c r="B182" t="s">
        <v>89</v>
      </c>
      <c r="C182" t="s">
        <v>88</v>
      </c>
      <c r="D182" s="1">
        <v>45680.8125</v>
      </c>
      <c r="E182" t="str">
        <f>HYPERLINK("https://www.nba.com/stats/player/1626196/boxscores-traditional", "Josh Richardson")</f>
        <v>Josh Richardson</v>
      </c>
      <c r="F182" t="s">
        <v>70</v>
      </c>
      <c r="G182">
        <v>1</v>
      </c>
      <c r="H182">
        <v>0.89400000000000002</v>
      </c>
      <c r="I182" s="2">
        <v>0.5</v>
      </c>
      <c r="J182" s="2">
        <v>0.13136</v>
      </c>
      <c r="K182" s="2">
        <v>1.255E-2</v>
      </c>
      <c r="L182" s="2">
        <v>3.8999999999999999E-4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</row>
    <row r="183" spans="1:68" hidden="1" x14ac:dyDescent="0.25">
      <c r="A183">
        <v>22400624</v>
      </c>
      <c r="B183" t="s">
        <v>89</v>
      </c>
      <c r="C183" t="s">
        <v>88</v>
      </c>
      <c r="D183" s="1">
        <v>45680.8125</v>
      </c>
      <c r="E183" t="str">
        <f>HYPERLINK("https://www.nba.com/stats/player/1630696/boxscores-traditional", "Dru Smith")</f>
        <v>Dru Smith</v>
      </c>
      <c r="F183" t="s">
        <v>70</v>
      </c>
      <c r="G183">
        <v>2</v>
      </c>
      <c r="H183">
        <v>0.89400000000000002</v>
      </c>
      <c r="I183" s="2">
        <v>0.86863999999999997</v>
      </c>
      <c r="J183" s="2">
        <v>0.5</v>
      </c>
      <c r="K183" s="2">
        <v>0.13136</v>
      </c>
      <c r="L183" s="2">
        <v>1.255E-2</v>
      </c>
      <c r="M183" s="2">
        <v>3.8999999999999999E-4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</row>
    <row r="184" spans="1:68" hidden="1" x14ac:dyDescent="0.25">
      <c r="A184">
        <v>22400623</v>
      </c>
      <c r="B184" t="s">
        <v>75</v>
      </c>
      <c r="C184" t="s">
        <v>74</v>
      </c>
      <c r="D184" s="1">
        <v>45680.8125</v>
      </c>
      <c r="E184" t="str">
        <f>HYPERLINK("https://www.nba.com/stats/player/1630249/boxscores-traditional", "Vít Krejcí")</f>
        <v>Vít Krejcí</v>
      </c>
      <c r="F184" t="s">
        <v>70</v>
      </c>
      <c r="G184">
        <v>2.2000000000000002</v>
      </c>
      <c r="H184">
        <v>0.98</v>
      </c>
      <c r="I184" s="2">
        <v>0.88876999999999995</v>
      </c>
      <c r="J184" s="2">
        <v>0.57926</v>
      </c>
      <c r="K184" s="2">
        <v>0.20610999999999999</v>
      </c>
      <c r="L184" s="2">
        <v>3.288E-2</v>
      </c>
      <c r="M184" s="2">
        <v>2.1199999999999999E-3</v>
      </c>
      <c r="N184" s="2">
        <v>5.0000000000000002E-5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</row>
    <row r="185" spans="1:68" hidden="1" x14ac:dyDescent="0.25">
      <c r="A185">
        <v>22400623</v>
      </c>
      <c r="B185" t="s">
        <v>74</v>
      </c>
      <c r="C185" t="s">
        <v>75</v>
      </c>
      <c r="D185" s="1">
        <v>45680.8125</v>
      </c>
      <c r="E185" t="str">
        <f>HYPERLINK("https://www.nba.com/stats/player/1628971/boxscores-traditional", "Bruce Brown")</f>
        <v>Bruce Brown</v>
      </c>
      <c r="F185" t="s">
        <v>70</v>
      </c>
      <c r="G185">
        <v>1.2</v>
      </c>
      <c r="H185">
        <v>0.98</v>
      </c>
      <c r="I185" s="2">
        <v>0.57926</v>
      </c>
      <c r="J185" s="2">
        <v>0.20610999999999999</v>
      </c>
      <c r="K185" s="2">
        <v>3.288E-2</v>
      </c>
      <c r="L185" s="2">
        <v>2.1199999999999999E-3</v>
      </c>
      <c r="M185" s="2">
        <v>5.0000000000000002E-5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</row>
    <row r="186" spans="1:68" hidden="1" x14ac:dyDescent="0.25">
      <c r="A186">
        <v>22400624</v>
      </c>
      <c r="B186" t="s">
        <v>88</v>
      </c>
      <c r="C186" t="s">
        <v>89</v>
      </c>
      <c r="D186" s="1">
        <v>45680.8125</v>
      </c>
      <c r="E186" t="str">
        <f>HYPERLINK("https://www.nba.com/stats/player/1627752/boxscores-traditional", "Taurean Prince")</f>
        <v>Taurean Prince</v>
      </c>
      <c r="F186" t="s">
        <v>70</v>
      </c>
      <c r="G186">
        <v>1.8</v>
      </c>
      <c r="H186">
        <v>0.98</v>
      </c>
      <c r="I186" s="2">
        <v>0.79388999999999998</v>
      </c>
      <c r="J186" s="2">
        <v>0.42074</v>
      </c>
      <c r="K186" s="2">
        <v>0.11123</v>
      </c>
      <c r="L186" s="2">
        <v>1.255E-2</v>
      </c>
      <c r="M186" s="2">
        <v>5.4000000000000001E-4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</row>
    <row r="187" spans="1:68" hidden="1" x14ac:dyDescent="0.25">
      <c r="A187">
        <v>22400624</v>
      </c>
      <c r="B187" t="s">
        <v>89</v>
      </c>
      <c r="C187" t="s">
        <v>88</v>
      </c>
      <c r="D187" s="1">
        <v>45680.8125</v>
      </c>
      <c r="E187" t="str">
        <f>HYPERLINK("https://www.nba.com/stats/player/1631107/boxscores-traditional", "Nikola Jovic")</f>
        <v>Nikola Jovic</v>
      </c>
      <c r="F187" t="s">
        <v>70</v>
      </c>
      <c r="G187">
        <v>2.2000000000000002</v>
      </c>
      <c r="H187">
        <v>0.98</v>
      </c>
      <c r="I187" s="2">
        <v>0.88876999999999995</v>
      </c>
      <c r="J187" s="2">
        <v>0.57926</v>
      </c>
      <c r="K187" s="2">
        <v>0.20610999999999999</v>
      </c>
      <c r="L187" s="2">
        <v>3.288E-2</v>
      </c>
      <c r="M187" s="2">
        <v>2.1199999999999999E-3</v>
      </c>
      <c r="N187" s="2">
        <v>5.0000000000000002E-5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</row>
    <row r="188" spans="1:68" hidden="1" x14ac:dyDescent="0.25">
      <c r="A188">
        <v>22400624</v>
      </c>
      <c r="B188" t="s">
        <v>89</v>
      </c>
      <c r="C188" t="s">
        <v>88</v>
      </c>
      <c r="D188" s="1">
        <v>45680.8125</v>
      </c>
      <c r="E188" t="str">
        <f>HYPERLINK("https://www.nba.com/stats/player/1631170/boxscores-traditional", "Jaime Jaquez Jr.")</f>
        <v>Jaime Jaquez Jr.</v>
      </c>
      <c r="F188" t="s">
        <v>92</v>
      </c>
      <c r="G188">
        <v>13</v>
      </c>
      <c r="H188">
        <v>1.4139999999999999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0.99980000000000002</v>
      </c>
      <c r="Q188" s="2">
        <v>0.99766999999999995</v>
      </c>
      <c r="R188" s="2">
        <v>0.98299999999999998</v>
      </c>
      <c r="S188" s="2">
        <v>0.92073000000000005</v>
      </c>
      <c r="T188" s="2">
        <v>0.76114999999999999</v>
      </c>
      <c r="U188" s="2">
        <v>0.5</v>
      </c>
      <c r="V188" s="2">
        <v>0.23885000000000001</v>
      </c>
      <c r="W188" s="2">
        <v>7.9269999999999993E-2</v>
      </c>
      <c r="X188" s="2">
        <v>1.7000000000000001E-2</v>
      </c>
      <c r="Y188" s="2">
        <v>2.33E-3</v>
      </c>
      <c r="Z188" s="2">
        <v>2.0000000000000001E-4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</row>
    <row r="189" spans="1:68" hidden="1" x14ac:dyDescent="0.25">
      <c r="A189">
        <v>22400623</v>
      </c>
      <c r="B189" t="s">
        <v>75</v>
      </c>
      <c r="C189" t="s">
        <v>74</v>
      </c>
      <c r="D189" s="1">
        <v>45680.8125</v>
      </c>
      <c r="E189" t="str">
        <f>HYPERLINK("https://www.nba.com/stats/player/203991/boxscores-traditional", "Clint Capela")</f>
        <v>Clint Capela</v>
      </c>
      <c r="F189" t="s">
        <v>90</v>
      </c>
      <c r="G189">
        <v>9.6</v>
      </c>
      <c r="H189">
        <v>1.02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0.99978999999999996</v>
      </c>
      <c r="O189" s="2">
        <v>0.99460999999999999</v>
      </c>
      <c r="P189" s="2">
        <v>0.94179000000000002</v>
      </c>
      <c r="Q189" s="2">
        <v>0.72240000000000004</v>
      </c>
      <c r="R189" s="2">
        <v>0.34827000000000002</v>
      </c>
      <c r="S189" s="2">
        <v>8.5339999999999999E-2</v>
      </c>
      <c r="T189" s="2">
        <v>9.3900000000000008E-3</v>
      </c>
      <c r="U189" s="2">
        <v>4.2999999999999999E-4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</row>
    <row r="190" spans="1:68" hidden="1" x14ac:dyDescent="0.25">
      <c r="A190">
        <v>22400623</v>
      </c>
      <c r="B190" t="s">
        <v>74</v>
      </c>
      <c r="C190" t="s">
        <v>75</v>
      </c>
      <c r="D190" s="1">
        <v>45680.8125</v>
      </c>
      <c r="E190" t="str">
        <f>HYPERLINK("https://www.nba.com/stats/player/1629628/boxscores-traditional", "RJ Barrett")</f>
        <v>RJ Barrett</v>
      </c>
      <c r="F190" t="s">
        <v>70</v>
      </c>
      <c r="G190">
        <v>1.4</v>
      </c>
      <c r="H190">
        <v>1.02</v>
      </c>
      <c r="I190" s="2">
        <v>0.65173000000000003</v>
      </c>
      <c r="J190" s="2">
        <v>0.27760000000000001</v>
      </c>
      <c r="K190" s="2">
        <v>5.8209999999999998E-2</v>
      </c>
      <c r="L190" s="2">
        <v>5.3899999999999998E-3</v>
      </c>
      <c r="M190" s="2">
        <v>2.1000000000000001E-4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</row>
    <row r="191" spans="1:68" hidden="1" x14ac:dyDescent="0.25">
      <c r="A191">
        <v>22400623</v>
      </c>
      <c r="B191" t="s">
        <v>74</v>
      </c>
      <c r="C191" t="s">
        <v>75</v>
      </c>
      <c r="D191" s="1">
        <v>45680.8125</v>
      </c>
      <c r="E191" t="str">
        <f>HYPERLINK("https://www.nba.com/stats/player/1642347/boxscores-traditional", "Jamal Shead")</f>
        <v>Jamal Shead</v>
      </c>
      <c r="F191" t="s">
        <v>70</v>
      </c>
      <c r="G191">
        <v>1.6</v>
      </c>
      <c r="H191">
        <v>1.02</v>
      </c>
      <c r="I191" s="2">
        <v>0.72240000000000004</v>
      </c>
      <c r="J191" s="2">
        <v>0.34827000000000002</v>
      </c>
      <c r="K191" s="2">
        <v>8.5339999999999999E-2</v>
      </c>
      <c r="L191" s="2">
        <v>9.3900000000000008E-3</v>
      </c>
      <c r="M191" s="2">
        <v>4.2999999999999999E-4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</row>
    <row r="192" spans="1:68" hidden="1" x14ac:dyDescent="0.25">
      <c r="A192">
        <v>22400621</v>
      </c>
      <c r="B192" t="s">
        <v>69</v>
      </c>
      <c r="C192" t="s">
        <v>68</v>
      </c>
      <c r="D192" s="1">
        <v>45680.583333333336</v>
      </c>
      <c r="E192" t="str">
        <f>HYPERLINK("https://www.nba.com/stats/player/1627783/boxscores-traditional", "Pascal Siakam")</f>
        <v>Pascal Siakam</v>
      </c>
      <c r="F192" t="s">
        <v>90</v>
      </c>
      <c r="G192">
        <v>11.8</v>
      </c>
      <c r="H192">
        <v>1.47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0.99995999999999996</v>
      </c>
      <c r="O192">
        <v>0.99946000000000002</v>
      </c>
      <c r="P192">
        <v>0.99519999999999997</v>
      </c>
      <c r="Q192">
        <v>0.97128000000000003</v>
      </c>
      <c r="R192">
        <v>0.88876999999999995</v>
      </c>
      <c r="S192">
        <v>0.70540000000000003</v>
      </c>
      <c r="T192">
        <v>0.44433</v>
      </c>
      <c r="U192">
        <v>0.20610999999999999</v>
      </c>
      <c r="V192">
        <v>6.6809999999999994E-2</v>
      </c>
      <c r="W192">
        <v>1.4630000000000001E-2</v>
      </c>
      <c r="X192">
        <v>2.1199999999999999E-3</v>
      </c>
      <c r="Y192">
        <v>2.0000000000000001E-4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1:68" hidden="1" x14ac:dyDescent="0.25">
      <c r="A193">
        <v>22400621</v>
      </c>
      <c r="B193" t="s">
        <v>68</v>
      </c>
      <c r="C193" t="s">
        <v>69</v>
      </c>
      <c r="D193" s="1">
        <v>45680.583333333336</v>
      </c>
      <c r="E193" t="str">
        <f>HYPERLINK("https://www.nba.com/stats/player/1630170/boxscores-traditional", "Devin Vassell")</f>
        <v>Devin Vassell</v>
      </c>
      <c r="F193" t="s">
        <v>76</v>
      </c>
      <c r="G193">
        <v>3.8</v>
      </c>
      <c r="H193">
        <v>1.47</v>
      </c>
      <c r="I193">
        <v>0.97128000000000003</v>
      </c>
      <c r="J193">
        <v>0.88876999999999995</v>
      </c>
      <c r="K193">
        <v>0.70540000000000003</v>
      </c>
      <c r="L193">
        <v>0.44433</v>
      </c>
      <c r="M193">
        <v>0.20610999999999999</v>
      </c>
      <c r="N193">
        <v>6.6809999999999994E-2</v>
      </c>
      <c r="O193">
        <v>1.4630000000000001E-2</v>
      </c>
      <c r="P193">
        <v>2.1199999999999999E-3</v>
      </c>
      <c r="Q193">
        <v>2.0000000000000001E-4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  <row r="194" spans="1:68" hidden="1" x14ac:dyDescent="0.25">
      <c r="A194">
        <v>22400621</v>
      </c>
      <c r="B194" t="s">
        <v>68</v>
      </c>
      <c r="C194" t="s">
        <v>69</v>
      </c>
      <c r="D194" s="1">
        <v>45680.583333333336</v>
      </c>
      <c r="E194" t="str">
        <f>HYPERLINK("https://www.nba.com/stats/player/1641705/boxscores-traditional", "Victor Wembanyama")</f>
        <v>Victor Wembanyama</v>
      </c>
      <c r="F194" t="s">
        <v>73</v>
      </c>
      <c r="G194">
        <v>3.8</v>
      </c>
      <c r="H194">
        <v>1.47</v>
      </c>
      <c r="I194">
        <v>0.97128000000000003</v>
      </c>
      <c r="J194">
        <v>0.88876999999999995</v>
      </c>
      <c r="K194">
        <v>0.70540000000000003</v>
      </c>
      <c r="L194">
        <v>0.44433</v>
      </c>
      <c r="M194">
        <v>0.20610999999999999</v>
      </c>
      <c r="N194">
        <v>6.6809999999999994E-2</v>
      </c>
      <c r="O194">
        <v>1.4630000000000001E-2</v>
      </c>
      <c r="P194">
        <v>2.1199999999999999E-3</v>
      </c>
      <c r="Q194">
        <v>2.0000000000000001E-4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</row>
    <row r="195" spans="1:68" hidden="1" x14ac:dyDescent="0.25">
      <c r="A195">
        <v>22400621</v>
      </c>
      <c r="B195" t="s">
        <v>68</v>
      </c>
      <c r="C195" t="s">
        <v>69</v>
      </c>
      <c r="D195" s="1">
        <v>45680.583333333336</v>
      </c>
      <c r="E195" t="str">
        <f>HYPERLINK("https://www.nba.com/stats/player/203084/boxscores-traditional", "Harrison Barnes")</f>
        <v>Harrison Barnes</v>
      </c>
      <c r="F195" t="s">
        <v>90</v>
      </c>
      <c r="G195">
        <v>8.1999999999999993</v>
      </c>
      <c r="H195">
        <v>1.47</v>
      </c>
      <c r="I195">
        <v>1</v>
      </c>
      <c r="J195">
        <v>1</v>
      </c>
      <c r="K195">
        <v>0.99980000000000002</v>
      </c>
      <c r="L195">
        <v>0.99787999999999999</v>
      </c>
      <c r="M195">
        <v>0.98536999999999997</v>
      </c>
      <c r="N195">
        <v>0.93318999999999996</v>
      </c>
      <c r="O195">
        <v>0.79388999999999998</v>
      </c>
      <c r="P195">
        <v>0.55567</v>
      </c>
      <c r="Q195">
        <v>0.29459999999999997</v>
      </c>
      <c r="R195">
        <v>0.11123</v>
      </c>
      <c r="S195">
        <v>2.8719999999999999E-2</v>
      </c>
      <c r="T195">
        <v>4.7999999999999996E-3</v>
      </c>
      <c r="U195">
        <v>5.4000000000000001E-4</v>
      </c>
      <c r="V195">
        <v>4.0000000000000003E-5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</row>
    <row r="196" spans="1:68" hidden="1" x14ac:dyDescent="0.25">
      <c r="A196">
        <v>22400621</v>
      </c>
      <c r="B196" t="s">
        <v>68</v>
      </c>
      <c r="C196" t="s">
        <v>69</v>
      </c>
      <c r="D196" s="1">
        <v>45680.583333333336</v>
      </c>
      <c r="E196" t="str">
        <f>HYPERLINK("https://www.nba.com/stats/player/203084/boxscores-traditional", "Harrison Barnes")</f>
        <v>Harrison Barnes</v>
      </c>
      <c r="F196" t="s">
        <v>73</v>
      </c>
      <c r="G196">
        <v>3.2</v>
      </c>
      <c r="H196">
        <v>1.47</v>
      </c>
      <c r="I196">
        <v>0.93318999999999996</v>
      </c>
      <c r="J196">
        <v>0.79388999999999998</v>
      </c>
      <c r="K196">
        <v>0.55567</v>
      </c>
      <c r="L196">
        <v>0.29459999999999997</v>
      </c>
      <c r="M196">
        <v>0.11123</v>
      </c>
      <c r="N196">
        <v>2.8719999999999999E-2</v>
      </c>
      <c r="O196">
        <v>4.7999999999999996E-3</v>
      </c>
      <c r="P196">
        <v>5.4000000000000001E-4</v>
      </c>
      <c r="Q196">
        <v>4.0000000000000003E-5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</row>
    <row r="197" spans="1:68" hidden="1" x14ac:dyDescent="0.25">
      <c r="A197">
        <v>22400624</v>
      </c>
      <c r="B197" t="s">
        <v>88</v>
      </c>
      <c r="C197" t="s">
        <v>89</v>
      </c>
      <c r="D197" s="1">
        <v>45680.8125</v>
      </c>
      <c r="E197" t="str">
        <f>HYPERLINK("https://www.nba.com/stats/player/1629018/boxscores-traditional", "Gary Trent Jr.")</f>
        <v>Gary Trent Jr.</v>
      </c>
      <c r="F197" t="s">
        <v>70</v>
      </c>
      <c r="G197">
        <v>2.4</v>
      </c>
      <c r="H197">
        <v>1.02</v>
      </c>
      <c r="I197" s="2">
        <v>0.91466000000000003</v>
      </c>
      <c r="J197" s="2">
        <v>0.65173000000000003</v>
      </c>
      <c r="K197" s="2">
        <v>0.27760000000000001</v>
      </c>
      <c r="L197" s="2">
        <v>5.8209999999999998E-2</v>
      </c>
      <c r="M197" s="2">
        <v>5.3899999999999998E-3</v>
      </c>
      <c r="N197" s="2">
        <v>2.1000000000000001E-4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</row>
    <row r="198" spans="1:68" hidden="1" x14ac:dyDescent="0.25">
      <c r="A198">
        <v>22400624</v>
      </c>
      <c r="B198" t="s">
        <v>88</v>
      </c>
      <c r="C198" t="s">
        <v>89</v>
      </c>
      <c r="D198" s="1">
        <v>45680.8125</v>
      </c>
      <c r="E198" t="str">
        <f>HYPERLINK("https://www.nba.com/stats/player/201572/boxscores-traditional", "Brook Lopez")</f>
        <v>Brook Lopez</v>
      </c>
      <c r="F198" t="s">
        <v>70</v>
      </c>
      <c r="G198">
        <v>1.4</v>
      </c>
      <c r="H198">
        <v>1.02</v>
      </c>
      <c r="I198" s="2">
        <v>0.65173000000000003</v>
      </c>
      <c r="J198" s="2">
        <v>0.27760000000000001</v>
      </c>
      <c r="K198" s="2">
        <v>5.8209999999999998E-2</v>
      </c>
      <c r="L198" s="2">
        <v>5.3899999999999998E-3</v>
      </c>
      <c r="M198" s="2">
        <v>2.1000000000000001E-4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</row>
    <row r="199" spans="1:68" hidden="1" x14ac:dyDescent="0.25">
      <c r="A199">
        <v>22400624</v>
      </c>
      <c r="B199" t="s">
        <v>88</v>
      </c>
      <c r="C199" t="s">
        <v>89</v>
      </c>
      <c r="D199" s="1">
        <v>45680.8125</v>
      </c>
      <c r="E199" t="str">
        <f>HYPERLINK("https://www.nba.com/stats/player/203081/boxscores-traditional", "Damian Lillard")</f>
        <v>Damian Lillard</v>
      </c>
      <c r="F199" t="s">
        <v>70</v>
      </c>
      <c r="G199">
        <v>3.6</v>
      </c>
      <c r="H199">
        <v>1.02</v>
      </c>
      <c r="I199" s="2">
        <v>0.99460999999999999</v>
      </c>
      <c r="J199" s="2">
        <v>0.94179000000000002</v>
      </c>
      <c r="K199" s="2">
        <v>0.72240000000000004</v>
      </c>
      <c r="L199" s="2">
        <v>0.34827000000000002</v>
      </c>
      <c r="M199" s="2">
        <v>8.5339999999999999E-2</v>
      </c>
      <c r="N199" s="2">
        <v>9.3900000000000008E-3</v>
      </c>
      <c r="O199" s="2">
        <v>4.2999999999999999E-4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</row>
    <row r="200" spans="1:68" hidden="1" x14ac:dyDescent="0.25">
      <c r="A200">
        <v>22400624</v>
      </c>
      <c r="B200" t="s">
        <v>89</v>
      </c>
      <c r="C200" t="s">
        <v>88</v>
      </c>
      <c r="D200" s="1">
        <v>45680.8125</v>
      </c>
      <c r="E200" t="str">
        <f>HYPERLINK("https://www.nba.com/stats/player/1642276/boxscores-traditional", "Kel'el Ware")</f>
        <v>Kel'el Ware</v>
      </c>
      <c r="F200" t="s">
        <v>70</v>
      </c>
      <c r="G200">
        <v>1.4</v>
      </c>
      <c r="H200">
        <v>1.02</v>
      </c>
      <c r="I200" s="2">
        <v>0.65173000000000003</v>
      </c>
      <c r="J200" s="2">
        <v>0.27760000000000001</v>
      </c>
      <c r="K200" s="2">
        <v>5.8209999999999998E-2</v>
      </c>
      <c r="L200" s="2">
        <v>5.3899999999999998E-3</v>
      </c>
      <c r="M200" s="2">
        <v>2.1000000000000001E-4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</row>
    <row r="201" spans="1:68" hidden="1" x14ac:dyDescent="0.25">
      <c r="A201">
        <v>22400624</v>
      </c>
      <c r="B201" t="s">
        <v>89</v>
      </c>
      <c r="C201" t="s">
        <v>88</v>
      </c>
      <c r="D201" s="1">
        <v>45680.8125</v>
      </c>
      <c r="E201" t="str">
        <f>HYPERLINK("https://www.nba.com/stats/player/1631170/boxscores-traditional", "Jaime Jaquez Jr.")</f>
        <v>Jaime Jaquez Jr.</v>
      </c>
      <c r="F201" t="s">
        <v>91</v>
      </c>
      <c r="G201">
        <v>17.399999999999999</v>
      </c>
      <c r="H201">
        <v>1.4970000000000001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0.99985000000000002</v>
      </c>
      <c r="U201" s="2">
        <v>0.99836000000000003</v>
      </c>
      <c r="V201" s="2">
        <v>0.98839999999999995</v>
      </c>
      <c r="W201" s="2">
        <v>0.94520000000000004</v>
      </c>
      <c r="X201" s="2">
        <v>0.82638999999999996</v>
      </c>
      <c r="Y201" s="2">
        <v>0.60641999999999996</v>
      </c>
      <c r="Z201" s="2">
        <v>0.34458</v>
      </c>
      <c r="AA201" s="2">
        <v>0.14230999999999999</v>
      </c>
      <c r="AB201" s="2">
        <v>4.0930000000000001E-2</v>
      </c>
      <c r="AC201" s="2">
        <v>8.2000000000000007E-3</v>
      </c>
      <c r="AD201" s="2">
        <v>1.07E-3</v>
      </c>
      <c r="AE201" s="2">
        <v>9.0000000000000006E-5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</row>
    <row r="202" spans="1:68" hidden="1" x14ac:dyDescent="0.25">
      <c r="A202">
        <v>22400623</v>
      </c>
      <c r="B202" t="s">
        <v>75</v>
      </c>
      <c r="C202" t="s">
        <v>74</v>
      </c>
      <c r="D202" s="1">
        <v>45680.8125</v>
      </c>
      <c r="E202" t="str">
        <f>HYPERLINK("https://www.nba.com/stats/player/1626204/boxscores-traditional", "Larry Nance Jr.")</f>
        <v>Larry Nance Jr.</v>
      </c>
      <c r="F202" t="s">
        <v>73</v>
      </c>
      <c r="G202">
        <v>2</v>
      </c>
      <c r="H202">
        <v>1.095</v>
      </c>
      <c r="I202" s="2">
        <v>0.81859000000000004</v>
      </c>
      <c r="J202" s="2">
        <v>0.5</v>
      </c>
      <c r="K202" s="2">
        <v>0.18140999999999999</v>
      </c>
      <c r="L202" s="2">
        <v>3.3619999999999997E-2</v>
      </c>
      <c r="M202" s="2">
        <v>3.0699999999999998E-3</v>
      </c>
      <c r="N202" s="2">
        <v>1.2999999999999999E-4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</row>
    <row r="203" spans="1:68" hidden="1" x14ac:dyDescent="0.25">
      <c r="A203">
        <v>22400623</v>
      </c>
      <c r="B203" t="s">
        <v>75</v>
      </c>
      <c r="C203" t="s">
        <v>74</v>
      </c>
      <c r="D203" s="1">
        <v>45680.8125</v>
      </c>
      <c r="E203" t="str">
        <f>HYPERLINK("https://www.nba.com/stats/player/1630552/boxscores-traditional", "Jalen Johnson")</f>
        <v>Jalen Johnson</v>
      </c>
      <c r="F203" t="s">
        <v>73</v>
      </c>
      <c r="G203">
        <v>3</v>
      </c>
      <c r="H203">
        <v>1.095</v>
      </c>
      <c r="I203" s="2">
        <v>0.96638000000000002</v>
      </c>
      <c r="J203" s="2">
        <v>0.81859000000000004</v>
      </c>
      <c r="K203" s="2">
        <v>0.5</v>
      </c>
      <c r="L203" s="2">
        <v>0.18140999999999999</v>
      </c>
      <c r="M203" s="2">
        <v>3.3619999999999997E-2</v>
      </c>
      <c r="N203" s="2">
        <v>3.0699999999999998E-3</v>
      </c>
      <c r="O203" s="2">
        <v>1.2999999999999999E-4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</row>
    <row r="204" spans="1:68" hidden="1" x14ac:dyDescent="0.25">
      <c r="A204">
        <v>22400624</v>
      </c>
      <c r="B204" t="s">
        <v>88</v>
      </c>
      <c r="C204" t="s">
        <v>89</v>
      </c>
      <c r="D204" s="1">
        <v>45680.8125</v>
      </c>
      <c r="E204" t="str">
        <f>HYPERLINK("https://www.nba.com/stats/player/203507/boxscores-traditional", "Giannis Antetokounmpo")</f>
        <v>Giannis Antetokounmpo</v>
      </c>
      <c r="F204" t="s">
        <v>76</v>
      </c>
      <c r="G204">
        <v>12.6</v>
      </c>
      <c r="H204">
        <v>1.4970000000000001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0.99990999999999997</v>
      </c>
      <c r="P204" s="2">
        <v>0.99892999999999998</v>
      </c>
      <c r="Q204" s="2">
        <v>0.99180000000000001</v>
      </c>
      <c r="R204" s="2">
        <v>0.95906999999999998</v>
      </c>
      <c r="S204" s="2">
        <v>0.85768999999999995</v>
      </c>
      <c r="T204" s="2">
        <v>0.65542</v>
      </c>
      <c r="U204" s="2">
        <v>0.39357999999999999</v>
      </c>
      <c r="V204" s="2">
        <v>0.17360999999999999</v>
      </c>
      <c r="W204" s="2">
        <v>5.4800000000000001E-2</v>
      </c>
      <c r="X204" s="2">
        <v>1.1599999999999999E-2</v>
      </c>
      <c r="Y204" s="2">
        <v>1.64E-3</v>
      </c>
      <c r="Z204" s="2">
        <v>1.4999999999999999E-4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</row>
    <row r="205" spans="1:68" hidden="1" x14ac:dyDescent="0.25">
      <c r="A205">
        <v>22400623</v>
      </c>
      <c r="B205" t="s">
        <v>74</v>
      </c>
      <c r="C205" t="s">
        <v>75</v>
      </c>
      <c r="D205" s="1">
        <v>45680.8125</v>
      </c>
      <c r="E205" t="str">
        <f>HYPERLINK("https://www.nba.com/stats/player/1630193/boxscores-traditional", "Immanuel Quickley")</f>
        <v>Immanuel Quickley</v>
      </c>
      <c r="F205" t="s">
        <v>70</v>
      </c>
      <c r="G205">
        <v>2.2000000000000002</v>
      </c>
      <c r="H205">
        <v>1.1659999999999999</v>
      </c>
      <c r="I205" s="2">
        <v>0.84848999999999997</v>
      </c>
      <c r="J205" s="2">
        <v>0.56749000000000005</v>
      </c>
      <c r="K205" s="2">
        <v>0.24510000000000001</v>
      </c>
      <c r="L205" s="2">
        <v>6.1780000000000002E-2</v>
      </c>
      <c r="M205" s="2">
        <v>8.2000000000000007E-3</v>
      </c>
      <c r="N205" s="2">
        <v>5.5999999999999995E-4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</row>
    <row r="206" spans="1:68" hidden="1" x14ac:dyDescent="0.25">
      <c r="A206">
        <v>22400623</v>
      </c>
      <c r="B206" t="s">
        <v>74</v>
      </c>
      <c r="C206" t="s">
        <v>75</v>
      </c>
      <c r="D206" s="1">
        <v>45680.8125</v>
      </c>
      <c r="E206" t="str">
        <f>HYPERLINK("https://www.nba.com/stats/player/1641711/boxscores-traditional", "Gradey Dick")</f>
        <v>Gradey Dick</v>
      </c>
      <c r="F206" t="s">
        <v>73</v>
      </c>
      <c r="G206">
        <v>2.2000000000000002</v>
      </c>
      <c r="H206">
        <v>1.1659999999999999</v>
      </c>
      <c r="I206" s="2">
        <v>0.84848999999999997</v>
      </c>
      <c r="J206" s="2">
        <v>0.56749000000000005</v>
      </c>
      <c r="K206" s="2">
        <v>0.24510000000000001</v>
      </c>
      <c r="L206" s="2">
        <v>6.1780000000000002E-2</v>
      </c>
      <c r="M206" s="2">
        <v>8.2000000000000007E-3</v>
      </c>
      <c r="N206" s="2">
        <v>5.5999999999999995E-4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</row>
    <row r="207" spans="1:68" hidden="1" x14ac:dyDescent="0.25">
      <c r="A207">
        <v>22400623</v>
      </c>
      <c r="B207" t="s">
        <v>74</v>
      </c>
      <c r="C207" t="s">
        <v>75</v>
      </c>
      <c r="D207" s="1">
        <v>45680.8125</v>
      </c>
      <c r="E207" t="str">
        <f>HYPERLINK("https://www.nba.com/stats/player/1641711/boxscores-traditional", "Gradey Dick")</f>
        <v>Gradey Dick</v>
      </c>
      <c r="F207" t="s">
        <v>91</v>
      </c>
      <c r="G207">
        <v>17.8</v>
      </c>
      <c r="H207">
        <v>1.1659999999999999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0.99944</v>
      </c>
      <c r="W207" s="2">
        <v>0.99180000000000001</v>
      </c>
      <c r="X207" s="2">
        <v>0.93822000000000005</v>
      </c>
      <c r="Y207" s="2">
        <v>0.75490000000000002</v>
      </c>
      <c r="Z207" s="2">
        <v>0.43251000000000001</v>
      </c>
      <c r="AA207" s="2">
        <v>0.15151000000000001</v>
      </c>
      <c r="AB207" s="2">
        <v>2.938E-2</v>
      </c>
      <c r="AC207" s="2">
        <v>3.0699999999999998E-3</v>
      </c>
      <c r="AD207" s="2">
        <v>1.6000000000000001E-4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</row>
    <row r="208" spans="1:68" hidden="1" x14ac:dyDescent="0.25">
      <c r="A208">
        <v>22400623</v>
      </c>
      <c r="B208" t="s">
        <v>74</v>
      </c>
      <c r="C208" t="s">
        <v>75</v>
      </c>
      <c r="D208" s="1">
        <v>45680.8125</v>
      </c>
      <c r="E208" t="str">
        <f>HYPERLINK("https://www.nba.com/stats/player/203482/boxscores-traditional", "Kelly Olynyk")</f>
        <v>Kelly Olynyk</v>
      </c>
      <c r="F208" t="s">
        <v>73</v>
      </c>
      <c r="G208">
        <v>3.2</v>
      </c>
      <c r="H208">
        <v>1.1659999999999999</v>
      </c>
      <c r="I208" s="2">
        <v>0.97062000000000004</v>
      </c>
      <c r="J208" s="2">
        <v>0.84848999999999997</v>
      </c>
      <c r="K208" s="2">
        <v>0.56749000000000005</v>
      </c>
      <c r="L208" s="2">
        <v>0.24510000000000001</v>
      </c>
      <c r="M208" s="2">
        <v>6.1780000000000002E-2</v>
      </c>
      <c r="N208" s="2">
        <v>8.2000000000000007E-3</v>
      </c>
      <c r="O208" s="2">
        <v>5.5999999999999995E-4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</row>
    <row r="209" spans="1:68" hidden="1" x14ac:dyDescent="0.25">
      <c r="A209">
        <v>22400623</v>
      </c>
      <c r="B209" t="s">
        <v>74</v>
      </c>
      <c r="C209" t="s">
        <v>75</v>
      </c>
      <c r="D209" s="1">
        <v>45680.8125</v>
      </c>
      <c r="E209" t="str">
        <f>HYPERLINK("https://www.nba.com/stats/player/1630534/boxscores-traditional", "Ochai Agbaji")</f>
        <v>Ochai Agbaji</v>
      </c>
      <c r="F209" t="s">
        <v>70</v>
      </c>
      <c r="G209">
        <v>1.4</v>
      </c>
      <c r="H209">
        <v>1.2</v>
      </c>
      <c r="I209" s="2">
        <v>0.62929999999999997</v>
      </c>
      <c r="J209" s="2">
        <v>0.30853999999999998</v>
      </c>
      <c r="K209" s="2">
        <v>9.1759999999999994E-2</v>
      </c>
      <c r="L209" s="2">
        <v>1.4999999999999999E-2</v>
      </c>
      <c r="M209" s="2">
        <v>1.3500000000000001E-3</v>
      </c>
      <c r="N209" s="2">
        <v>6.0000000000000002E-5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</row>
    <row r="210" spans="1:68" hidden="1" x14ac:dyDescent="0.25">
      <c r="A210">
        <v>22400624</v>
      </c>
      <c r="B210" t="s">
        <v>89</v>
      </c>
      <c r="C210" t="s">
        <v>88</v>
      </c>
      <c r="D210" s="1">
        <v>45680.8125</v>
      </c>
      <c r="E210" t="str">
        <f>HYPERLINK("https://www.nba.com/stats/player/202692/boxscores-traditional", "Alec Burks")</f>
        <v>Alec Burks</v>
      </c>
      <c r="F210" t="s">
        <v>70</v>
      </c>
      <c r="G210">
        <v>1.4</v>
      </c>
      <c r="H210">
        <v>1.2</v>
      </c>
      <c r="I210" s="2">
        <v>0.62929999999999997</v>
      </c>
      <c r="J210" s="2">
        <v>0.30853999999999998</v>
      </c>
      <c r="K210" s="2">
        <v>9.1759999999999994E-2</v>
      </c>
      <c r="L210" s="2">
        <v>1.4999999999999999E-2</v>
      </c>
      <c r="M210" s="2">
        <v>1.3500000000000001E-3</v>
      </c>
      <c r="N210" s="2">
        <v>6.0000000000000002E-5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</row>
    <row r="211" spans="1:68" hidden="1" x14ac:dyDescent="0.25">
      <c r="A211">
        <v>22400621</v>
      </c>
      <c r="B211" t="s">
        <v>68</v>
      </c>
      <c r="C211" t="s">
        <v>69</v>
      </c>
      <c r="D211" s="1">
        <v>45680.583333333336</v>
      </c>
      <c r="E211" t="str">
        <f>HYPERLINK("https://www.nba.com/stats/player/1630170/boxscores-traditional", "Devin Vassell")</f>
        <v>Devin Vassell</v>
      </c>
      <c r="F211" t="s">
        <v>93</v>
      </c>
      <c r="G211">
        <v>22.6</v>
      </c>
      <c r="H211">
        <v>1.4970000000000001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0.99990999999999997</v>
      </c>
      <c r="Z211">
        <v>0.99892999999999998</v>
      </c>
      <c r="AA211">
        <v>0.99180000000000001</v>
      </c>
      <c r="AB211">
        <v>0.95906999999999998</v>
      </c>
      <c r="AC211">
        <v>0.85768999999999995</v>
      </c>
      <c r="AD211">
        <v>0.65542</v>
      </c>
      <c r="AE211">
        <v>0.39357999999999999</v>
      </c>
      <c r="AF211">
        <v>0.17360999999999999</v>
      </c>
      <c r="AG211">
        <v>5.4800000000000001E-2</v>
      </c>
      <c r="AH211">
        <v>1.1599999999999999E-2</v>
      </c>
      <c r="AI211">
        <v>1.64E-3</v>
      </c>
      <c r="AJ211">
        <v>1.4999999999999999E-4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hidden="1" x14ac:dyDescent="0.25">
      <c r="A212">
        <v>22400621</v>
      </c>
      <c r="B212" t="s">
        <v>68</v>
      </c>
      <c r="C212" t="s">
        <v>69</v>
      </c>
      <c r="D212" s="1">
        <v>45680.583333333336</v>
      </c>
      <c r="E212" t="str">
        <f>HYPERLINK("https://www.nba.com/stats/player/1641705/boxscores-traditional", "Victor Wembanyama")</f>
        <v>Victor Wembanyama</v>
      </c>
      <c r="F212" t="s">
        <v>90</v>
      </c>
      <c r="G212">
        <v>14.4</v>
      </c>
      <c r="H212">
        <v>1.4970000000000001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0.99985000000000002</v>
      </c>
      <c r="R212">
        <v>0.99836000000000003</v>
      </c>
      <c r="S212">
        <v>0.98839999999999995</v>
      </c>
      <c r="T212">
        <v>0.94520000000000004</v>
      </c>
      <c r="U212">
        <v>0.82638999999999996</v>
      </c>
      <c r="V212">
        <v>0.60641999999999996</v>
      </c>
      <c r="W212">
        <v>0.34458</v>
      </c>
      <c r="X212">
        <v>0.14230999999999999</v>
      </c>
      <c r="Y212">
        <v>4.0930000000000001E-2</v>
      </c>
      <c r="Z212">
        <v>8.2000000000000007E-3</v>
      </c>
      <c r="AA212">
        <v>1.07E-3</v>
      </c>
      <c r="AB212">
        <v>9.0000000000000006E-5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</row>
    <row r="213" spans="1:68" hidden="1" x14ac:dyDescent="0.25">
      <c r="A213">
        <v>22400621</v>
      </c>
      <c r="B213" t="s">
        <v>68</v>
      </c>
      <c r="C213" t="s">
        <v>69</v>
      </c>
      <c r="D213" s="1">
        <v>45680.583333333336</v>
      </c>
      <c r="E213" t="str">
        <f>HYPERLINK("https://www.nba.com/stats/player/1641705/boxscores-traditional", "Victor Wembanyama")</f>
        <v>Victor Wembanyama</v>
      </c>
      <c r="F213" t="s">
        <v>76</v>
      </c>
      <c r="G213">
        <v>10.6</v>
      </c>
      <c r="H213">
        <v>1.4970000000000001</v>
      </c>
      <c r="I213">
        <v>1</v>
      </c>
      <c r="J213">
        <v>1</v>
      </c>
      <c r="K213">
        <v>1</v>
      </c>
      <c r="L213">
        <v>1</v>
      </c>
      <c r="M213">
        <v>0.99990999999999997</v>
      </c>
      <c r="N213">
        <v>0.99892999999999998</v>
      </c>
      <c r="O213">
        <v>0.99180000000000001</v>
      </c>
      <c r="P213">
        <v>0.95906999999999998</v>
      </c>
      <c r="Q213">
        <v>0.85768999999999995</v>
      </c>
      <c r="R213">
        <v>0.65542</v>
      </c>
      <c r="S213">
        <v>0.39357999999999999</v>
      </c>
      <c r="T213">
        <v>0.17360999999999999</v>
      </c>
      <c r="U213">
        <v>5.4800000000000001E-2</v>
      </c>
      <c r="V213">
        <v>1.1599999999999999E-2</v>
      </c>
      <c r="W213">
        <v>1.64E-3</v>
      </c>
      <c r="X213">
        <v>1.4999999999999999E-4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</row>
    <row r="214" spans="1:68" hidden="1" x14ac:dyDescent="0.25">
      <c r="A214">
        <v>22400623</v>
      </c>
      <c r="B214" t="s">
        <v>75</v>
      </c>
      <c r="C214" t="s">
        <v>74</v>
      </c>
      <c r="D214" s="1">
        <v>45680.8125</v>
      </c>
      <c r="E214" t="str">
        <f>HYPERLINK("https://www.nba.com/stats/player/1629631/boxscores-traditional", "De'Andre Hunter")</f>
        <v>De'Andre Hunter</v>
      </c>
      <c r="F214" t="s">
        <v>73</v>
      </c>
      <c r="G214">
        <v>2</v>
      </c>
      <c r="H214">
        <v>1.2649999999999999</v>
      </c>
      <c r="I214" s="2">
        <v>0.78524000000000005</v>
      </c>
      <c r="J214" s="2">
        <v>0.5</v>
      </c>
      <c r="K214" s="2">
        <v>0.21476000000000001</v>
      </c>
      <c r="L214" s="2">
        <v>5.7049999999999997E-2</v>
      </c>
      <c r="M214" s="2">
        <v>8.8900000000000003E-3</v>
      </c>
      <c r="N214" s="2">
        <v>7.9000000000000001E-4</v>
      </c>
      <c r="O214" s="2">
        <v>4.0000000000000003E-5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</row>
    <row r="215" spans="1:68" hidden="1" x14ac:dyDescent="0.25">
      <c r="A215">
        <v>22400623</v>
      </c>
      <c r="B215" t="s">
        <v>75</v>
      </c>
      <c r="C215" t="s">
        <v>74</v>
      </c>
      <c r="D215" s="1">
        <v>45680.8125</v>
      </c>
      <c r="E215" t="str">
        <f>HYPERLINK("https://www.nba.com/stats/player/1631223/boxscores-traditional", "David Roddy")</f>
        <v>David Roddy</v>
      </c>
      <c r="F215" t="s">
        <v>70</v>
      </c>
      <c r="G215">
        <v>1</v>
      </c>
      <c r="H215">
        <v>1.2649999999999999</v>
      </c>
      <c r="I215" s="2">
        <v>0.5</v>
      </c>
      <c r="J215" s="2">
        <v>0.21476000000000001</v>
      </c>
      <c r="K215" s="2">
        <v>5.7049999999999997E-2</v>
      </c>
      <c r="L215" s="2">
        <v>8.8900000000000003E-3</v>
      </c>
      <c r="M215" s="2">
        <v>7.9000000000000001E-4</v>
      </c>
      <c r="N215" s="2">
        <v>4.0000000000000003E-5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</row>
    <row r="216" spans="1:68" hidden="1" x14ac:dyDescent="0.25">
      <c r="A216">
        <v>22400623</v>
      </c>
      <c r="B216" t="s">
        <v>74</v>
      </c>
      <c r="C216" t="s">
        <v>75</v>
      </c>
      <c r="D216" s="1">
        <v>45680.8125</v>
      </c>
      <c r="E216" t="str">
        <f>HYPERLINK("https://www.nba.com/stats/player/1641711/boxscores-traditional", "Gradey Dick")</f>
        <v>Gradey Dick</v>
      </c>
      <c r="F216" t="s">
        <v>70</v>
      </c>
      <c r="G216">
        <v>2</v>
      </c>
      <c r="H216">
        <v>1.2649999999999999</v>
      </c>
      <c r="I216" s="2">
        <v>0.78524000000000005</v>
      </c>
      <c r="J216" s="2">
        <v>0.5</v>
      </c>
      <c r="K216" s="2">
        <v>0.21476000000000001</v>
      </c>
      <c r="L216" s="2">
        <v>5.7049999999999997E-2</v>
      </c>
      <c r="M216" s="2">
        <v>8.8900000000000003E-3</v>
      </c>
      <c r="N216" s="2">
        <v>7.9000000000000001E-4</v>
      </c>
      <c r="O216" s="2">
        <v>4.0000000000000003E-5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</row>
    <row r="217" spans="1:68" hidden="1" x14ac:dyDescent="0.25">
      <c r="A217">
        <v>22400624</v>
      </c>
      <c r="B217" t="s">
        <v>88</v>
      </c>
      <c r="C217" t="s">
        <v>89</v>
      </c>
      <c r="D217" s="1">
        <v>45680.8125</v>
      </c>
      <c r="E217" t="str">
        <f>HYPERLINK("https://www.nba.com/stats/player/203114/boxscores-traditional", "Khris Middleton")</f>
        <v>Khris Middleton</v>
      </c>
      <c r="F217" t="s">
        <v>93</v>
      </c>
      <c r="G217">
        <v>13.4</v>
      </c>
      <c r="H217">
        <v>1.625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0.99995999999999996</v>
      </c>
      <c r="P217" s="2">
        <v>0.99955000000000005</v>
      </c>
      <c r="Q217" s="2">
        <v>0.99663999999999997</v>
      </c>
      <c r="R217" s="2">
        <v>0.98168999999999995</v>
      </c>
      <c r="S217" s="2">
        <v>0.93056000000000005</v>
      </c>
      <c r="T217" s="2">
        <v>0.80510999999999999</v>
      </c>
      <c r="U217" s="2">
        <v>0.59870999999999996</v>
      </c>
      <c r="V217" s="2">
        <v>0.35569000000000001</v>
      </c>
      <c r="W217" s="2">
        <v>0.16353999999999999</v>
      </c>
      <c r="X217" s="2">
        <v>5.4800000000000001E-2</v>
      </c>
      <c r="Y217" s="2">
        <v>1.321E-2</v>
      </c>
      <c r="Z217" s="2">
        <v>2.33E-3</v>
      </c>
      <c r="AA217" s="2">
        <v>2.7999999999999998E-4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</row>
    <row r="218" spans="1:68" hidden="1" x14ac:dyDescent="0.25">
      <c r="A218">
        <v>22400624</v>
      </c>
      <c r="B218" t="s">
        <v>88</v>
      </c>
      <c r="C218" t="s">
        <v>89</v>
      </c>
      <c r="D218" s="1">
        <v>45680.8125</v>
      </c>
      <c r="E218" t="str">
        <f>HYPERLINK("https://www.nba.com/stats/player/203114/boxscores-traditional", "Khris Middleton")</f>
        <v>Khris Middleton</v>
      </c>
      <c r="F218" t="s">
        <v>92</v>
      </c>
      <c r="G218">
        <v>19</v>
      </c>
      <c r="H218">
        <v>2.2799999999999998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0.99995999999999996</v>
      </c>
      <c r="S218" s="2">
        <v>0.99978</v>
      </c>
      <c r="T218" s="2">
        <v>0.99892999999999998</v>
      </c>
      <c r="U218" s="2">
        <v>0.99573</v>
      </c>
      <c r="V218" s="2">
        <v>0.98573999999999995</v>
      </c>
      <c r="W218" s="2">
        <v>0.95994000000000002</v>
      </c>
      <c r="X218" s="2">
        <v>0.90658000000000005</v>
      </c>
      <c r="Y218" s="2">
        <v>0.81057000000000001</v>
      </c>
      <c r="Z218" s="2">
        <v>0.67003000000000001</v>
      </c>
      <c r="AA218" s="2">
        <v>0.5</v>
      </c>
      <c r="AB218" s="2">
        <v>0.32996999999999999</v>
      </c>
      <c r="AC218" s="2">
        <v>0.18942999999999999</v>
      </c>
      <c r="AD218" s="2">
        <v>9.3420000000000003E-2</v>
      </c>
      <c r="AE218" s="2">
        <v>4.0059999999999998E-2</v>
      </c>
      <c r="AF218" s="2">
        <v>1.426E-2</v>
      </c>
      <c r="AG218" s="2">
        <v>4.2700000000000004E-3</v>
      </c>
      <c r="AH218" s="2">
        <v>1.07E-3</v>
      </c>
      <c r="AI218" s="2">
        <v>2.2000000000000001E-4</v>
      </c>
      <c r="AJ218" s="2">
        <v>4.0000000000000003E-5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</row>
    <row r="219" spans="1:68" hidden="1" x14ac:dyDescent="0.25">
      <c r="A219">
        <v>22400624</v>
      </c>
      <c r="B219" t="s">
        <v>88</v>
      </c>
      <c r="C219" t="s">
        <v>89</v>
      </c>
      <c r="D219" s="1">
        <v>45680.8125</v>
      </c>
      <c r="E219" t="str">
        <f>HYPERLINK("https://www.nba.com/stats/player/203114/boxscores-traditional", "Khris Middleton")</f>
        <v>Khris Middleton</v>
      </c>
      <c r="F219" t="s">
        <v>91</v>
      </c>
      <c r="G219">
        <v>21.6</v>
      </c>
      <c r="H219">
        <v>2.577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0.99990000000000001</v>
      </c>
      <c r="U219" s="2">
        <v>0.99958000000000002</v>
      </c>
      <c r="V219" s="2">
        <v>0.99841000000000002</v>
      </c>
      <c r="W219" s="2">
        <v>0.99477000000000004</v>
      </c>
      <c r="X219" s="2">
        <v>0.98499999999999999</v>
      </c>
      <c r="Y219" s="2">
        <v>0.96326999999999996</v>
      </c>
      <c r="Z219" s="2">
        <v>0.91923999999999995</v>
      </c>
      <c r="AA219" s="2">
        <v>0.84375</v>
      </c>
      <c r="AB219" s="2">
        <v>0.73236999999999997</v>
      </c>
      <c r="AC219" s="2">
        <v>0.59094999999999998</v>
      </c>
      <c r="AD219" s="2">
        <v>0.43643999999999999</v>
      </c>
      <c r="AE219" s="2">
        <v>0.29459999999999997</v>
      </c>
      <c r="AF219" s="2">
        <v>0.17619000000000001</v>
      </c>
      <c r="AG219" s="2">
        <v>9.3420000000000003E-2</v>
      </c>
      <c r="AH219" s="2">
        <v>4.3630000000000002E-2</v>
      </c>
      <c r="AI219" s="2">
        <v>1.7860000000000001E-2</v>
      </c>
      <c r="AJ219" s="2">
        <v>6.5700000000000003E-3</v>
      </c>
      <c r="AK219" s="2">
        <v>2.0500000000000002E-3</v>
      </c>
      <c r="AL219" s="2">
        <v>5.5999999999999995E-4</v>
      </c>
      <c r="AM219" s="2">
        <v>1.2999999999999999E-4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</row>
    <row r="220" spans="1:68" hidden="1" x14ac:dyDescent="0.25">
      <c r="A220">
        <v>22400623</v>
      </c>
      <c r="B220" t="s">
        <v>74</v>
      </c>
      <c r="C220" t="s">
        <v>75</v>
      </c>
      <c r="D220" s="1">
        <v>45680.8125</v>
      </c>
      <c r="E220" t="str">
        <f>HYPERLINK("https://www.nba.com/stats/player/1628971/boxscores-traditional", "Bruce Brown")</f>
        <v>Bruce Brown</v>
      </c>
      <c r="F220" t="s">
        <v>76</v>
      </c>
      <c r="G220">
        <v>5.2</v>
      </c>
      <c r="H220">
        <v>1.327</v>
      </c>
      <c r="I220" s="2">
        <v>0.99924000000000002</v>
      </c>
      <c r="J220" s="2">
        <v>0.99202000000000001</v>
      </c>
      <c r="K220" s="2">
        <v>0.95154000000000005</v>
      </c>
      <c r="L220" s="2">
        <v>0.81594</v>
      </c>
      <c r="M220" s="2">
        <v>0.55962000000000001</v>
      </c>
      <c r="N220" s="2">
        <v>0.27424999999999999</v>
      </c>
      <c r="O220" s="2">
        <v>8.6910000000000001E-2</v>
      </c>
      <c r="P220" s="2">
        <v>1.7430000000000001E-2</v>
      </c>
      <c r="Q220" s="2">
        <v>2.1199999999999999E-3</v>
      </c>
      <c r="R220" s="2">
        <v>1.4999999999999999E-4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</row>
    <row r="221" spans="1:68" hidden="1" x14ac:dyDescent="0.25">
      <c r="A221">
        <v>22400624</v>
      </c>
      <c r="B221" t="s">
        <v>89</v>
      </c>
      <c r="C221" t="s">
        <v>88</v>
      </c>
      <c r="D221" s="1">
        <v>45680.8125</v>
      </c>
      <c r="E221" t="str">
        <f>HYPERLINK("https://www.nba.com/stats/player/1629312/boxscores-traditional", "Haywood Highsmith")</f>
        <v>Haywood Highsmith</v>
      </c>
      <c r="F221" t="s">
        <v>70</v>
      </c>
      <c r="G221">
        <v>1.8</v>
      </c>
      <c r="H221">
        <v>1.327</v>
      </c>
      <c r="I221" s="2">
        <v>0.72575000000000001</v>
      </c>
      <c r="J221" s="2">
        <v>0.44037999999999999</v>
      </c>
      <c r="K221" s="2">
        <v>0.18406</v>
      </c>
      <c r="L221" s="2">
        <v>4.8460000000000003E-2</v>
      </c>
      <c r="M221" s="2">
        <v>7.9799999999999992E-3</v>
      </c>
      <c r="N221" s="2">
        <v>7.6000000000000004E-4</v>
      </c>
      <c r="O221" s="2">
        <v>4.0000000000000003E-5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</row>
    <row r="222" spans="1:68" hidden="1" x14ac:dyDescent="0.25">
      <c r="A222">
        <v>22400624</v>
      </c>
      <c r="B222" t="s">
        <v>89</v>
      </c>
      <c r="C222" t="s">
        <v>88</v>
      </c>
      <c r="D222" s="1">
        <v>45680.8125</v>
      </c>
      <c r="E222" t="str">
        <f>HYPERLINK("https://www.nba.com/stats/player/1630696/boxscores-traditional", "Dru Smith")</f>
        <v>Dru Smith</v>
      </c>
      <c r="F222" t="s">
        <v>73</v>
      </c>
      <c r="G222">
        <v>2.2000000000000002</v>
      </c>
      <c r="H222">
        <v>1.327</v>
      </c>
      <c r="I222" s="2">
        <v>0.81594</v>
      </c>
      <c r="J222" s="2">
        <v>0.55962000000000001</v>
      </c>
      <c r="K222" s="2">
        <v>0.27424999999999999</v>
      </c>
      <c r="L222" s="2">
        <v>8.6910000000000001E-2</v>
      </c>
      <c r="M222" s="2">
        <v>1.7430000000000001E-2</v>
      </c>
      <c r="N222" s="2">
        <v>2.1199999999999999E-3</v>
      </c>
      <c r="O222" s="2">
        <v>1.4999999999999999E-4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</row>
    <row r="223" spans="1:68" hidden="1" x14ac:dyDescent="0.25">
      <c r="A223">
        <v>22400623</v>
      </c>
      <c r="B223" t="s">
        <v>74</v>
      </c>
      <c r="C223" t="s">
        <v>75</v>
      </c>
      <c r="D223" s="1">
        <v>45680.8125</v>
      </c>
      <c r="E223" t="str">
        <f>HYPERLINK("https://www.nba.com/stats/player/1641711/boxscores-traditional", "Gradey Dick")</f>
        <v>Gradey Dick</v>
      </c>
      <c r="F223" t="s">
        <v>87</v>
      </c>
      <c r="G223">
        <v>15.6</v>
      </c>
      <c r="H223">
        <v>1.3560000000000001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0.99965000000000004</v>
      </c>
      <c r="T223" s="2">
        <v>0.99597999999999998</v>
      </c>
      <c r="U223" s="2">
        <v>0.97257000000000005</v>
      </c>
      <c r="V223" s="2">
        <v>0.88100000000000001</v>
      </c>
      <c r="W223" s="2">
        <v>0.67003000000000001</v>
      </c>
      <c r="X223" s="2">
        <v>0.38590999999999998</v>
      </c>
      <c r="Y223" s="2">
        <v>0.15151000000000001</v>
      </c>
      <c r="Z223" s="2">
        <v>3.8359999999999998E-2</v>
      </c>
      <c r="AA223" s="2">
        <v>6.0400000000000002E-3</v>
      </c>
      <c r="AB223" s="2">
        <v>5.9999999999999995E-4</v>
      </c>
      <c r="AC223" s="2">
        <v>3.0000000000000001E-5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</row>
    <row r="224" spans="1:68" hidden="1" x14ac:dyDescent="0.25">
      <c r="A224">
        <v>22400624</v>
      </c>
      <c r="B224" t="s">
        <v>88</v>
      </c>
      <c r="C224" t="s">
        <v>89</v>
      </c>
      <c r="D224" s="1">
        <v>45680.8125</v>
      </c>
      <c r="E224" t="str">
        <f>HYPERLINK("https://www.nba.com/stats/player/203081/boxscores-traditional", "Damian Lillard")</f>
        <v>Damian Lillard</v>
      </c>
      <c r="F224" t="s">
        <v>93</v>
      </c>
      <c r="G224">
        <v>25.4</v>
      </c>
      <c r="H224">
        <v>2.653</v>
      </c>
      <c r="I224" s="2">
        <v>1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0.99995999999999996</v>
      </c>
      <c r="X224" s="2">
        <v>0.99980000000000002</v>
      </c>
      <c r="Y224" s="2">
        <v>0.99924000000000002</v>
      </c>
      <c r="Z224" s="2">
        <v>0.99736000000000002</v>
      </c>
      <c r="AA224" s="2">
        <v>0.99202000000000001</v>
      </c>
      <c r="AB224" s="2">
        <v>0.97931999999999997</v>
      </c>
      <c r="AC224" s="2">
        <v>0.95154000000000005</v>
      </c>
      <c r="AD224" s="2">
        <v>0.89973000000000003</v>
      </c>
      <c r="AE224" s="2">
        <v>0.81594</v>
      </c>
      <c r="AF224" s="2">
        <v>0.70194000000000001</v>
      </c>
      <c r="AG224" s="2">
        <v>0.55962000000000001</v>
      </c>
      <c r="AH224" s="2">
        <v>0.40905000000000002</v>
      </c>
      <c r="AI224" s="2">
        <v>0.27424999999999999</v>
      </c>
      <c r="AJ224" s="2">
        <v>0.16353999999999999</v>
      </c>
      <c r="AK224" s="2">
        <v>8.6910000000000001E-2</v>
      </c>
      <c r="AL224" s="2">
        <v>4.1820000000000003E-2</v>
      </c>
      <c r="AM224" s="2">
        <v>1.7430000000000001E-2</v>
      </c>
      <c r="AN224" s="2">
        <v>6.3899999999999998E-3</v>
      </c>
      <c r="AO224" s="2">
        <v>2.1199999999999999E-3</v>
      </c>
      <c r="AP224" s="2">
        <v>5.9999999999999995E-4</v>
      </c>
      <c r="AQ224" s="2">
        <v>1.4999999999999999E-4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</row>
    <row r="225" spans="1:68" hidden="1" x14ac:dyDescent="0.25">
      <c r="A225">
        <v>22400624</v>
      </c>
      <c r="B225" t="s">
        <v>89</v>
      </c>
      <c r="C225" t="s">
        <v>88</v>
      </c>
      <c r="D225" s="1">
        <v>45680.8125</v>
      </c>
      <c r="E225" t="str">
        <f>HYPERLINK("https://www.nba.com/stats/player/1626179/boxscores-traditional", "Terry Rozier")</f>
        <v>Terry Rozier</v>
      </c>
      <c r="F225" t="s">
        <v>70</v>
      </c>
      <c r="G225">
        <v>1.4</v>
      </c>
      <c r="H225">
        <v>1.3560000000000001</v>
      </c>
      <c r="I225" s="2">
        <v>0.61409000000000002</v>
      </c>
      <c r="J225" s="2">
        <v>0.32996999999999999</v>
      </c>
      <c r="K225" s="2">
        <v>0.11899999999999999</v>
      </c>
      <c r="L225" s="2">
        <v>2.743E-2</v>
      </c>
      <c r="M225" s="2">
        <v>4.0200000000000001E-3</v>
      </c>
      <c r="N225" s="2">
        <v>3.5E-4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</row>
    <row r="226" spans="1:68" hidden="1" x14ac:dyDescent="0.25">
      <c r="A226">
        <v>22400621</v>
      </c>
      <c r="B226" t="s">
        <v>68</v>
      </c>
      <c r="C226" t="s">
        <v>69</v>
      </c>
      <c r="D226" s="1">
        <v>45680.583333333336</v>
      </c>
      <c r="E226" t="str">
        <f>HYPERLINK("https://www.nba.com/stats/player/1642264/boxscores-traditional", "Stephon Castle")</f>
        <v>Stephon Castle</v>
      </c>
      <c r="F226" t="s">
        <v>76</v>
      </c>
      <c r="G226">
        <v>3</v>
      </c>
      <c r="H226">
        <v>1.5489999999999999</v>
      </c>
      <c r="I226">
        <v>0.90146999999999999</v>
      </c>
      <c r="J226">
        <v>0.74214999999999998</v>
      </c>
      <c r="K226">
        <v>0.5</v>
      </c>
      <c r="L226">
        <v>0.25785000000000002</v>
      </c>
      <c r="M226">
        <v>9.8530000000000006E-2</v>
      </c>
      <c r="N226">
        <v>2.6190000000000001E-2</v>
      </c>
      <c r="O226">
        <v>4.9399999999999999E-3</v>
      </c>
      <c r="P226">
        <v>6.2E-4</v>
      </c>
      <c r="Q226">
        <v>5.0000000000000002E-5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</row>
    <row r="227" spans="1:68" hidden="1" x14ac:dyDescent="0.25">
      <c r="A227">
        <v>22400624</v>
      </c>
      <c r="B227" t="s">
        <v>88</v>
      </c>
      <c r="C227" t="s">
        <v>89</v>
      </c>
      <c r="D227" s="1">
        <v>45680.8125</v>
      </c>
      <c r="E227" t="str">
        <f>HYPERLINK("https://www.nba.com/stats/player/203081/boxscores-traditional", "Damian Lillard")</f>
        <v>Damian Lillard</v>
      </c>
      <c r="F227" t="s">
        <v>92</v>
      </c>
      <c r="G227">
        <v>31</v>
      </c>
      <c r="H227">
        <v>2.7570000000000001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0.99997000000000003</v>
      </c>
      <c r="AC227" s="2">
        <v>0.99985999999999997</v>
      </c>
      <c r="AD227" s="2">
        <v>0.99944</v>
      </c>
      <c r="AE227" s="2">
        <v>0.99812999999999996</v>
      </c>
      <c r="AF227" s="2">
        <v>0.99446000000000001</v>
      </c>
      <c r="AG227" s="2">
        <v>0.98536999999999997</v>
      </c>
      <c r="AH227" s="2">
        <v>0.96484999999999999</v>
      </c>
      <c r="AI227" s="2">
        <v>0.92647000000000002</v>
      </c>
      <c r="AJ227" s="2">
        <v>0.86214000000000002</v>
      </c>
      <c r="AK227" s="2">
        <v>0.76729999999999998</v>
      </c>
      <c r="AL227" s="2">
        <v>0.64058000000000004</v>
      </c>
      <c r="AM227" s="2">
        <v>0.5</v>
      </c>
      <c r="AN227" s="2">
        <v>0.35942000000000002</v>
      </c>
      <c r="AO227" s="2">
        <v>0.23269999999999999</v>
      </c>
      <c r="AP227" s="2">
        <v>0.13786000000000001</v>
      </c>
      <c r="AQ227" s="2">
        <v>7.3529999999999998E-2</v>
      </c>
      <c r="AR227" s="2">
        <v>3.5150000000000001E-2</v>
      </c>
      <c r="AS227" s="2">
        <v>1.4630000000000001E-2</v>
      </c>
      <c r="AT227" s="2">
        <v>5.5399999999999998E-3</v>
      </c>
      <c r="AU227" s="2">
        <v>1.8699999999999999E-3</v>
      </c>
      <c r="AV227" s="2">
        <v>5.5999999999999995E-4</v>
      </c>
      <c r="AW227" s="2">
        <v>1.3999999999999999E-4</v>
      </c>
      <c r="AX227" s="2">
        <v>3.0000000000000001E-5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</row>
    <row r="228" spans="1:68" hidden="1" x14ac:dyDescent="0.25">
      <c r="A228">
        <v>22400623</v>
      </c>
      <c r="B228" t="s">
        <v>75</v>
      </c>
      <c r="C228" t="s">
        <v>74</v>
      </c>
      <c r="D228" s="1">
        <v>45680.8125</v>
      </c>
      <c r="E228" t="str">
        <f>HYPERLINK("https://www.nba.com/stats/player/1642258/boxscores-traditional", "Zaccharie Risacher")</f>
        <v>Zaccharie Risacher</v>
      </c>
      <c r="F228" t="s">
        <v>76</v>
      </c>
      <c r="G228">
        <v>4</v>
      </c>
      <c r="H228">
        <v>1.4139999999999999</v>
      </c>
      <c r="I228" s="2">
        <v>0.98299999999999998</v>
      </c>
      <c r="J228" s="2">
        <v>0.92073000000000005</v>
      </c>
      <c r="K228" s="2">
        <v>0.76114999999999999</v>
      </c>
      <c r="L228" s="2">
        <v>0.5</v>
      </c>
      <c r="M228" s="2">
        <v>0.23885000000000001</v>
      </c>
      <c r="N228" s="2">
        <v>7.9269999999999993E-2</v>
      </c>
      <c r="O228" s="2">
        <v>1.7000000000000001E-2</v>
      </c>
      <c r="P228" s="2">
        <v>2.33E-3</v>
      </c>
      <c r="Q228" s="2">
        <v>2.0000000000000001E-4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</row>
    <row r="229" spans="1:68" hidden="1" x14ac:dyDescent="0.25">
      <c r="A229">
        <v>22400624</v>
      </c>
      <c r="B229" t="s">
        <v>88</v>
      </c>
      <c r="C229" t="s">
        <v>89</v>
      </c>
      <c r="D229" s="1">
        <v>45680.8125</v>
      </c>
      <c r="E229" t="str">
        <f>HYPERLINK("https://www.nba.com/stats/player/203081/boxscores-traditional", "Damian Lillard")</f>
        <v>Damian Lillard</v>
      </c>
      <c r="F229" t="s">
        <v>91</v>
      </c>
      <c r="G229">
        <v>35.200000000000003</v>
      </c>
      <c r="H229">
        <v>3.0590000000000002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0.99997000000000003</v>
      </c>
      <c r="AF229" s="2">
        <v>0.99987000000000004</v>
      </c>
      <c r="AG229" s="2">
        <v>0.99956999999999996</v>
      </c>
      <c r="AH229" s="2">
        <v>0.99868999999999997</v>
      </c>
      <c r="AI229" s="2">
        <v>0.99631999999999998</v>
      </c>
      <c r="AJ229" s="2">
        <v>0.99060999999999999</v>
      </c>
      <c r="AK229" s="2">
        <v>0.97882000000000002</v>
      </c>
      <c r="AL229" s="2">
        <v>0.95543</v>
      </c>
      <c r="AM229" s="2">
        <v>0.91466000000000003</v>
      </c>
      <c r="AN229" s="2">
        <v>0.85314000000000001</v>
      </c>
      <c r="AO229" s="2">
        <v>0.76424000000000003</v>
      </c>
      <c r="AP229" s="2">
        <v>0.65173000000000003</v>
      </c>
      <c r="AQ229" s="2">
        <v>0.52790000000000004</v>
      </c>
      <c r="AR229" s="2">
        <v>0.39743000000000001</v>
      </c>
      <c r="AS229" s="2">
        <v>0.27760000000000001</v>
      </c>
      <c r="AT229" s="2">
        <v>0.17879</v>
      </c>
      <c r="AU229" s="2">
        <v>0.10749</v>
      </c>
      <c r="AV229" s="2">
        <v>5.8209999999999998E-2</v>
      </c>
      <c r="AW229" s="2">
        <v>2.8719999999999999E-2</v>
      </c>
      <c r="AX229" s="2">
        <v>1.321E-2</v>
      </c>
      <c r="AY229" s="2">
        <v>5.3899999999999998E-3</v>
      </c>
      <c r="AZ229" s="2">
        <v>1.99E-3</v>
      </c>
      <c r="BA229" s="2">
        <v>6.8999999999999997E-4</v>
      </c>
      <c r="BB229" s="2">
        <v>2.1000000000000001E-4</v>
      </c>
      <c r="BC229" s="2">
        <v>6.0000000000000002E-5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</row>
    <row r="230" spans="1:68" hidden="1" x14ac:dyDescent="0.25">
      <c r="A230">
        <v>22400624</v>
      </c>
      <c r="B230" t="s">
        <v>88</v>
      </c>
      <c r="C230" t="s">
        <v>89</v>
      </c>
      <c r="D230" s="1">
        <v>45680.8125</v>
      </c>
      <c r="E230" t="str">
        <f>HYPERLINK("https://www.nba.com/stats/player/203081/boxscores-traditional", "Damian Lillard")</f>
        <v>Damian Lillard</v>
      </c>
      <c r="F230" t="s">
        <v>87</v>
      </c>
      <c r="G230">
        <v>29.6</v>
      </c>
      <c r="H230">
        <v>3.2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0.99995999999999996</v>
      </c>
      <c r="Z230" s="2">
        <v>0.99985999999999997</v>
      </c>
      <c r="AA230" s="2">
        <v>0.99953000000000003</v>
      </c>
      <c r="AB230" s="2">
        <v>0.99865000000000004</v>
      </c>
      <c r="AC230" s="2">
        <v>0.99643000000000004</v>
      </c>
      <c r="AD230" s="2">
        <v>0.99134</v>
      </c>
      <c r="AE230" s="2">
        <v>0.98029999999999995</v>
      </c>
      <c r="AF230" s="2">
        <v>0.95994000000000002</v>
      </c>
      <c r="AG230" s="2">
        <v>0.92506999999999995</v>
      </c>
      <c r="AH230" s="2">
        <v>0.87075999999999998</v>
      </c>
      <c r="AI230" s="2">
        <v>0.79103000000000001</v>
      </c>
      <c r="AJ230" s="2">
        <v>0.69145999999999996</v>
      </c>
      <c r="AK230" s="2">
        <v>0.57535000000000003</v>
      </c>
      <c r="AL230" s="2">
        <v>0.45223999999999998</v>
      </c>
      <c r="AM230" s="2">
        <v>0.32996999999999999</v>
      </c>
      <c r="AN230" s="2">
        <v>0.22663</v>
      </c>
      <c r="AO230" s="2">
        <v>0.14457</v>
      </c>
      <c r="AP230" s="2">
        <v>8.5339999999999999E-2</v>
      </c>
      <c r="AQ230" s="2">
        <v>4.5510000000000002E-2</v>
      </c>
      <c r="AR230" s="2">
        <v>2.2749999999999999E-2</v>
      </c>
      <c r="AS230" s="2">
        <v>1.044E-2</v>
      </c>
      <c r="AT230" s="2">
        <v>4.4000000000000003E-3</v>
      </c>
      <c r="AU230" s="2">
        <v>1.64E-3</v>
      </c>
      <c r="AV230" s="2">
        <v>5.8E-4</v>
      </c>
      <c r="AW230" s="2">
        <v>1.9000000000000001E-4</v>
      </c>
      <c r="AX230" s="2">
        <v>5.0000000000000002E-5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</row>
    <row r="231" spans="1:68" hidden="1" x14ac:dyDescent="0.25">
      <c r="A231">
        <v>22400623</v>
      </c>
      <c r="B231" t="s">
        <v>75</v>
      </c>
      <c r="C231" t="s">
        <v>74</v>
      </c>
      <c r="D231" s="1">
        <v>45680.8125</v>
      </c>
      <c r="E231" t="str">
        <f>HYPERLINK("https://www.nba.com/stats/player/1630811/boxscores-traditional", "Keaton Wallace")</f>
        <v>Keaton Wallace</v>
      </c>
      <c r="F231" t="s">
        <v>70</v>
      </c>
      <c r="G231">
        <v>1.8</v>
      </c>
      <c r="H231">
        <v>1.47</v>
      </c>
      <c r="I231" s="2">
        <v>0.70540000000000003</v>
      </c>
      <c r="J231" s="2">
        <v>0.44433</v>
      </c>
      <c r="K231" s="2">
        <v>0.20610999999999999</v>
      </c>
      <c r="L231" s="2">
        <v>6.6809999999999994E-2</v>
      </c>
      <c r="M231" s="2">
        <v>1.4630000000000001E-2</v>
      </c>
      <c r="N231" s="2">
        <v>2.1199999999999999E-3</v>
      </c>
      <c r="O231" s="2">
        <v>2.0000000000000001E-4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</row>
    <row r="232" spans="1:68" hidden="1" x14ac:dyDescent="0.25">
      <c r="A232">
        <v>22400624</v>
      </c>
      <c r="B232" t="s">
        <v>88</v>
      </c>
      <c r="C232" t="s">
        <v>89</v>
      </c>
      <c r="D232" s="1">
        <v>45680.8125</v>
      </c>
      <c r="E232" t="str">
        <f>HYPERLINK("https://www.nba.com/stats/player/203507/boxscores-traditional", "Giannis Antetokounmpo")</f>
        <v>Giannis Antetokounmpo</v>
      </c>
      <c r="F232" t="s">
        <v>93</v>
      </c>
      <c r="G232">
        <v>30.4</v>
      </c>
      <c r="H232">
        <v>4.4989999999999997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0.99995000000000001</v>
      </c>
      <c r="V232" s="2">
        <v>0.99987000000000004</v>
      </c>
      <c r="W232" s="2">
        <v>0.99968999999999997</v>
      </c>
      <c r="X232" s="2">
        <v>0.99931000000000003</v>
      </c>
      <c r="Y232" s="2">
        <v>0.99856</v>
      </c>
      <c r="Z232" s="2">
        <v>0.99711000000000005</v>
      </c>
      <c r="AA232" s="2">
        <v>0.99429999999999996</v>
      </c>
      <c r="AB232" s="2">
        <v>0.98956</v>
      </c>
      <c r="AC232" s="2">
        <v>0.98168999999999995</v>
      </c>
      <c r="AD232" s="2">
        <v>0.96926000000000001</v>
      </c>
      <c r="AE232" s="2">
        <v>0.94950000000000001</v>
      </c>
      <c r="AF232" s="2">
        <v>0.92220000000000002</v>
      </c>
      <c r="AG232" s="2">
        <v>0.88492999999999999</v>
      </c>
      <c r="AH232" s="2">
        <v>0.83645999999999998</v>
      </c>
      <c r="AI232" s="2">
        <v>0.77637</v>
      </c>
      <c r="AJ232" s="2">
        <v>0.70194000000000001</v>
      </c>
      <c r="AK232" s="2">
        <v>0.62172000000000005</v>
      </c>
      <c r="AL232" s="2">
        <v>0.53586</v>
      </c>
      <c r="AM232" s="2">
        <v>0.44828000000000001</v>
      </c>
      <c r="AN232" s="2">
        <v>0.35942000000000002</v>
      </c>
      <c r="AO232" s="2">
        <v>0.28095999999999999</v>
      </c>
      <c r="AP232" s="2">
        <v>0.21185999999999999</v>
      </c>
      <c r="AQ232" s="2">
        <v>0.15386</v>
      </c>
      <c r="AR232" s="2">
        <v>0.10749</v>
      </c>
      <c r="AS232" s="2">
        <v>7.0779999999999996E-2</v>
      </c>
      <c r="AT232" s="2">
        <v>4.5510000000000002E-2</v>
      </c>
      <c r="AU232" s="2">
        <v>2.8070000000000001E-2</v>
      </c>
      <c r="AV232" s="2">
        <v>1.6590000000000001E-2</v>
      </c>
      <c r="AW232" s="2">
        <v>9.1400000000000006E-3</v>
      </c>
      <c r="AX232" s="2">
        <v>4.9399999999999999E-3</v>
      </c>
      <c r="AY232" s="2">
        <v>2.5600000000000002E-3</v>
      </c>
      <c r="AZ232" s="2">
        <v>1.2600000000000001E-3</v>
      </c>
      <c r="BA232" s="2">
        <v>5.8E-4</v>
      </c>
      <c r="BB232" s="2">
        <v>2.5999999999999998E-4</v>
      </c>
      <c r="BC232" s="2">
        <v>1.1E-4</v>
      </c>
      <c r="BD232" s="2">
        <v>5.0000000000000002E-5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</row>
    <row r="233" spans="1:68" hidden="1" x14ac:dyDescent="0.25">
      <c r="A233">
        <v>22400624</v>
      </c>
      <c r="B233" t="s">
        <v>88</v>
      </c>
      <c r="C233" t="s">
        <v>89</v>
      </c>
      <c r="D233" s="1">
        <v>45680.8125</v>
      </c>
      <c r="E233" t="str">
        <f>HYPERLINK("https://www.nba.com/stats/player/203507/boxscores-traditional", "Giannis Antetokounmpo")</f>
        <v>Giannis Antetokounmpo</v>
      </c>
      <c r="F233" t="s">
        <v>87</v>
      </c>
      <c r="G233">
        <v>43</v>
      </c>
      <c r="H233">
        <v>5.1769999999999996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0.99994000000000005</v>
      </c>
      <c r="AF233" s="2">
        <v>0.99987999999999999</v>
      </c>
      <c r="AG233" s="2">
        <v>0.99975000000000003</v>
      </c>
      <c r="AH233" s="2">
        <v>0.99948000000000004</v>
      </c>
      <c r="AI233" s="2">
        <v>0.999</v>
      </c>
      <c r="AJ233" s="2">
        <v>0.99812999999999996</v>
      </c>
      <c r="AK233" s="2">
        <v>0.99653000000000003</v>
      </c>
      <c r="AL233" s="2">
        <v>0.99395999999999995</v>
      </c>
      <c r="AM233" s="2">
        <v>0.98982999999999999</v>
      </c>
      <c r="AN233" s="2">
        <v>0.98299999999999998</v>
      </c>
      <c r="AO233" s="2">
        <v>0.97319999999999995</v>
      </c>
      <c r="AP233" s="2">
        <v>0.95906999999999998</v>
      </c>
      <c r="AQ233" s="2">
        <v>0.93942999999999999</v>
      </c>
      <c r="AR233" s="2">
        <v>0.91149000000000002</v>
      </c>
      <c r="AS233" s="2">
        <v>0.87697999999999998</v>
      </c>
      <c r="AT233" s="2">
        <v>0.83398000000000005</v>
      </c>
      <c r="AU233" s="2">
        <v>0.77934999999999999</v>
      </c>
      <c r="AV233" s="2">
        <v>0.71904000000000001</v>
      </c>
      <c r="AW233" s="2">
        <v>0.65173000000000003</v>
      </c>
      <c r="AX233" s="2">
        <v>0.57535000000000003</v>
      </c>
      <c r="AY233" s="2">
        <v>0.5</v>
      </c>
      <c r="AZ233" s="2">
        <v>0.42465000000000003</v>
      </c>
      <c r="BA233" s="2">
        <v>0.34827000000000002</v>
      </c>
      <c r="BB233" s="2">
        <v>0.28095999999999999</v>
      </c>
      <c r="BC233" s="2">
        <v>0.22065000000000001</v>
      </c>
      <c r="BD233" s="2">
        <v>0.16602</v>
      </c>
      <c r="BE233" s="2">
        <v>0.12302</v>
      </c>
      <c r="BF233" s="2">
        <v>8.8510000000000005E-2</v>
      </c>
      <c r="BG233" s="2">
        <v>6.0569999999999999E-2</v>
      </c>
      <c r="BH233" s="2">
        <v>4.0930000000000001E-2</v>
      </c>
      <c r="BI233" s="2">
        <v>2.6800000000000001E-2</v>
      </c>
      <c r="BJ233" s="2">
        <v>1.7000000000000001E-2</v>
      </c>
      <c r="BK233" s="2">
        <v>1.017E-2</v>
      </c>
      <c r="BL233" s="2">
        <v>6.0400000000000002E-3</v>
      </c>
      <c r="BM233" s="2">
        <v>3.47E-3</v>
      </c>
      <c r="BN233" s="2">
        <v>1.8699999999999999E-3</v>
      </c>
      <c r="BO233" s="2">
        <v>1E-3</v>
      </c>
      <c r="BP233" s="2">
        <v>5.1999999999999995E-4</v>
      </c>
    </row>
    <row r="234" spans="1:68" hidden="1" x14ac:dyDescent="0.25">
      <c r="A234">
        <v>22400624</v>
      </c>
      <c r="B234" t="s">
        <v>88</v>
      </c>
      <c r="C234" t="s">
        <v>89</v>
      </c>
      <c r="D234" s="1">
        <v>45680.8125</v>
      </c>
      <c r="E234" t="str">
        <f>HYPERLINK("https://www.nba.com/stats/player/1631260/boxscores-traditional", "AJ Green")</f>
        <v>AJ Green</v>
      </c>
      <c r="F234" t="s">
        <v>70</v>
      </c>
      <c r="G234">
        <v>1.6</v>
      </c>
      <c r="H234">
        <v>1.4970000000000001</v>
      </c>
      <c r="I234" s="2">
        <v>0.65542</v>
      </c>
      <c r="J234" s="2">
        <v>0.39357999999999999</v>
      </c>
      <c r="K234" s="2">
        <v>0.17360999999999999</v>
      </c>
      <c r="L234" s="2">
        <v>5.4800000000000001E-2</v>
      </c>
      <c r="M234" s="2">
        <v>1.1599999999999999E-2</v>
      </c>
      <c r="N234" s="2">
        <v>1.64E-3</v>
      </c>
      <c r="O234" s="2">
        <v>1.4999999999999999E-4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</row>
    <row r="235" spans="1:68" hidden="1" x14ac:dyDescent="0.25">
      <c r="A235">
        <v>22400624</v>
      </c>
      <c r="B235" t="s">
        <v>89</v>
      </c>
      <c r="C235" t="s">
        <v>88</v>
      </c>
      <c r="D235" s="1">
        <v>45680.8125</v>
      </c>
      <c r="E235" t="str">
        <f>HYPERLINK("https://www.nba.com/stats/player/1629639/boxscores-traditional", "Tyler Herro")</f>
        <v>Tyler Herro</v>
      </c>
      <c r="F235" t="s">
        <v>92</v>
      </c>
      <c r="G235">
        <v>32.799999999999997</v>
      </c>
      <c r="H235">
        <v>6.0129999999999999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0.99995999999999996</v>
      </c>
      <c r="R235" s="2">
        <v>0.99992000000000003</v>
      </c>
      <c r="S235" s="2">
        <v>0.99985999999999997</v>
      </c>
      <c r="T235" s="2">
        <v>0.99973000000000001</v>
      </c>
      <c r="U235" s="2">
        <v>0.99950000000000006</v>
      </c>
      <c r="V235" s="2">
        <v>0.99912999999999996</v>
      </c>
      <c r="W235" s="2">
        <v>0.99846000000000001</v>
      </c>
      <c r="X235" s="2">
        <v>0.99736000000000002</v>
      </c>
      <c r="Y235" s="2">
        <v>0.99573</v>
      </c>
      <c r="Z235" s="2">
        <v>0.99304999999999999</v>
      </c>
      <c r="AA235" s="2">
        <v>0.98928000000000005</v>
      </c>
      <c r="AB235" s="2">
        <v>0.98341000000000001</v>
      </c>
      <c r="AC235" s="2">
        <v>0.97499999999999998</v>
      </c>
      <c r="AD235" s="2">
        <v>0.96406999999999998</v>
      </c>
      <c r="AE235" s="2">
        <v>0.94845000000000002</v>
      </c>
      <c r="AF235" s="2">
        <v>0.92784999999999995</v>
      </c>
      <c r="AG235" s="2">
        <v>0.9032</v>
      </c>
      <c r="AH235" s="2">
        <v>0.87075999999999998</v>
      </c>
      <c r="AI235" s="2">
        <v>0.83147000000000004</v>
      </c>
      <c r="AJ235" s="2">
        <v>0.78813999999999995</v>
      </c>
      <c r="AK235" s="2">
        <v>0.73565000000000003</v>
      </c>
      <c r="AL235" s="2">
        <v>0.68081999999999998</v>
      </c>
      <c r="AM235" s="2">
        <v>0.61790999999999996</v>
      </c>
      <c r="AN235" s="2">
        <v>0.55171999999999999</v>
      </c>
      <c r="AO235" s="2">
        <v>0.48803000000000002</v>
      </c>
      <c r="AP235" s="2">
        <v>0.42074</v>
      </c>
      <c r="AQ235" s="2">
        <v>0.35569000000000001</v>
      </c>
      <c r="AR235" s="2">
        <v>0.29805999999999999</v>
      </c>
      <c r="AS235" s="2">
        <v>0.24196000000000001</v>
      </c>
      <c r="AT235" s="2">
        <v>0.19489000000000001</v>
      </c>
      <c r="AU235" s="2">
        <v>0.15151000000000001</v>
      </c>
      <c r="AV235" s="2">
        <v>0.11507000000000001</v>
      </c>
      <c r="AW235" s="2">
        <v>8.6910000000000001E-2</v>
      </c>
      <c r="AX235" s="2">
        <v>6.3009999999999997E-2</v>
      </c>
      <c r="AY235" s="2">
        <v>4.4569999999999999E-2</v>
      </c>
      <c r="AZ235" s="2">
        <v>3.1440000000000003E-2</v>
      </c>
      <c r="BA235" s="2">
        <v>2.1180000000000001E-2</v>
      </c>
      <c r="BB235" s="2">
        <v>1.3899999999999999E-2</v>
      </c>
      <c r="BC235" s="2">
        <v>9.1400000000000006E-3</v>
      </c>
      <c r="BD235" s="2">
        <v>5.7000000000000002E-3</v>
      </c>
      <c r="BE235" s="2">
        <v>3.5699999999999998E-3</v>
      </c>
      <c r="BF235" s="2">
        <v>2.1199999999999999E-3</v>
      </c>
      <c r="BG235" s="2">
        <v>1.2199999999999999E-3</v>
      </c>
      <c r="BH235" s="2">
        <v>7.1000000000000002E-4</v>
      </c>
      <c r="BI235" s="2">
        <v>3.8999999999999999E-4</v>
      </c>
      <c r="BJ235" s="2">
        <v>2.1000000000000001E-4</v>
      </c>
      <c r="BK235" s="2">
        <v>1.1E-4</v>
      </c>
      <c r="BL235" s="2">
        <v>6.0000000000000002E-5</v>
      </c>
      <c r="BM235" s="2">
        <v>0</v>
      </c>
      <c r="BN235" s="2">
        <v>0</v>
      </c>
      <c r="BO235" s="2">
        <v>0</v>
      </c>
      <c r="BP235" s="2">
        <v>0</v>
      </c>
    </row>
    <row r="236" spans="1:68" hidden="1" x14ac:dyDescent="0.25">
      <c r="A236">
        <v>22400623</v>
      </c>
      <c r="B236" t="s">
        <v>74</v>
      </c>
      <c r="C236" t="s">
        <v>75</v>
      </c>
      <c r="D236" s="1">
        <v>45680.8125</v>
      </c>
      <c r="E236" t="str">
        <f>HYPERLINK("https://www.nba.com/stats/player/1642347/boxscores-traditional", "Jamal Shead")</f>
        <v>Jamal Shead</v>
      </c>
      <c r="F236" t="s">
        <v>73</v>
      </c>
      <c r="G236">
        <v>2</v>
      </c>
      <c r="H236">
        <v>1.5489999999999999</v>
      </c>
      <c r="I236" s="2">
        <v>0.74214999999999998</v>
      </c>
      <c r="J236" s="2">
        <v>0.5</v>
      </c>
      <c r="K236" s="2">
        <v>0.25785000000000002</v>
      </c>
      <c r="L236" s="2">
        <v>9.8530000000000006E-2</v>
      </c>
      <c r="M236" s="2">
        <v>2.6190000000000001E-2</v>
      </c>
      <c r="N236" s="2">
        <v>4.9399999999999999E-3</v>
      </c>
      <c r="O236" s="2">
        <v>6.2E-4</v>
      </c>
      <c r="P236" s="2">
        <v>5.0000000000000002E-5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</row>
    <row r="237" spans="1:68" hidden="1" x14ac:dyDescent="0.25">
      <c r="A237">
        <v>22400623</v>
      </c>
      <c r="B237" t="s">
        <v>75</v>
      </c>
      <c r="C237" t="s">
        <v>74</v>
      </c>
      <c r="D237" s="1">
        <v>45680.8125</v>
      </c>
      <c r="E237" t="str">
        <f>HYPERLINK("https://www.nba.com/stats/player/1629631/boxscores-traditional", "De'Andre Hunter")</f>
        <v>De'Andre Hunter</v>
      </c>
      <c r="F237" t="s">
        <v>70</v>
      </c>
      <c r="G237">
        <v>2.2000000000000002</v>
      </c>
      <c r="H237">
        <v>1.6</v>
      </c>
      <c r="I237" s="2">
        <v>0.77337</v>
      </c>
      <c r="J237" s="2">
        <v>0.55171999999999999</v>
      </c>
      <c r="K237" s="2">
        <v>0.30853999999999998</v>
      </c>
      <c r="L237" s="2">
        <v>0.13136</v>
      </c>
      <c r="M237" s="2">
        <v>4.0059999999999998E-2</v>
      </c>
      <c r="N237" s="2">
        <v>8.8900000000000003E-3</v>
      </c>
      <c r="O237" s="2">
        <v>1.3500000000000001E-3</v>
      </c>
      <c r="P237" s="2">
        <v>1.4999999999999999E-4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</row>
    <row r="238" spans="1:68" hidden="1" x14ac:dyDescent="0.25">
      <c r="A238">
        <v>22400623</v>
      </c>
      <c r="B238" t="s">
        <v>75</v>
      </c>
      <c r="C238" t="s">
        <v>74</v>
      </c>
      <c r="D238" s="1">
        <v>45680.8125</v>
      </c>
      <c r="E238" t="str">
        <f>HYPERLINK("https://www.nba.com/stats/player/1630249/boxscores-traditional", "Vít Krejcí")</f>
        <v>Vít Krejcí</v>
      </c>
      <c r="F238" t="s">
        <v>73</v>
      </c>
      <c r="G238">
        <v>4.2</v>
      </c>
      <c r="H238">
        <v>1.6</v>
      </c>
      <c r="I238" s="2">
        <v>0.97724999999999995</v>
      </c>
      <c r="J238" s="2">
        <v>0.91620999999999997</v>
      </c>
      <c r="K238" s="2">
        <v>0.77337</v>
      </c>
      <c r="L238" s="2">
        <v>0.55171999999999999</v>
      </c>
      <c r="M238" s="2">
        <v>0.30853999999999998</v>
      </c>
      <c r="N238" s="2">
        <v>0.13136</v>
      </c>
      <c r="O238" s="2">
        <v>4.0059999999999998E-2</v>
      </c>
      <c r="P238" s="2">
        <v>8.8900000000000003E-3</v>
      </c>
      <c r="Q238" s="2">
        <v>1.3500000000000001E-3</v>
      </c>
      <c r="R238" s="2">
        <v>1.4999999999999999E-4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</row>
    <row r="239" spans="1:68" hidden="1" x14ac:dyDescent="0.25">
      <c r="A239">
        <v>22400623</v>
      </c>
      <c r="B239" t="s">
        <v>75</v>
      </c>
      <c r="C239" t="s">
        <v>74</v>
      </c>
      <c r="D239" s="1">
        <v>45680.8125</v>
      </c>
      <c r="E239" t="str">
        <f>HYPERLINK("https://www.nba.com/stats/player/1630811/boxscores-traditional", "Keaton Wallace")</f>
        <v>Keaton Wallace</v>
      </c>
      <c r="F239" t="s">
        <v>73</v>
      </c>
      <c r="G239">
        <v>3.2</v>
      </c>
      <c r="H239">
        <v>1.6</v>
      </c>
      <c r="I239" s="2">
        <v>0.91620999999999997</v>
      </c>
      <c r="J239" s="2">
        <v>0.77337</v>
      </c>
      <c r="K239" s="2">
        <v>0.55171999999999999</v>
      </c>
      <c r="L239" s="2">
        <v>0.30853999999999998</v>
      </c>
      <c r="M239" s="2">
        <v>0.13136</v>
      </c>
      <c r="N239" s="2">
        <v>4.0059999999999998E-2</v>
      </c>
      <c r="O239" s="2">
        <v>8.8900000000000003E-3</v>
      </c>
      <c r="P239" s="2">
        <v>1.3500000000000001E-3</v>
      </c>
      <c r="Q239" s="2">
        <v>1.4999999999999999E-4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</row>
    <row r="240" spans="1:68" hidden="1" x14ac:dyDescent="0.25">
      <c r="A240">
        <v>22400624</v>
      </c>
      <c r="B240" t="s">
        <v>88</v>
      </c>
      <c r="C240" t="s">
        <v>89</v>
      </c>
      <c r="D240" s="1">
        <v>45680.8125</v>
      </c>
      <c r="E240" t="str">
        <f>HYPERLINK("https://www.nba.com/stats/player/203507/boxscores-traditional", "Giannis Antetokounmpo")</f>
        <v>Giannis Antetokounmpo</v>
      </c>
      <c r="F240" t="s">
        <v>92</v>
      </c>
      <c r="G240">
        <v>36</v>
      </c>
      <c r="H240">
        <v>7.1550000000000002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0.99995000000000001</v>
      </c>
      <c r="Q240" s="2">
        <v>0.99992000000000003</v>
      </c>
      <c r="R240" s="2">
        <v>0.99985999999999997</v>
      </c>
      <c r="S240" s="2">
        <v>0.99975999999999998</v>
      </c>
      <c r="T240" s="2">
        <v>0.99960000000000004</v>
      </c>
      <c r="U240" s="2">
        <v>0.99934000000000001</v>
      </c>
      <c r="V240" s="2">
        <v>0.99892999999999998</v>
      </c>
      <c r="W240" s="2">
        <v>0.99836000000000003</v>
      </c>
      <c r="X240" s="2">
        <v>0.99743999999999999</v>
      </c>
      <c r="Y240" s="2">
        <v>0.99609000000000003</v>
      </c>
      <c r="Z240" s="2">
        <v>0.99412999999999996</v>
      </c>
      <c r="AA240" s="2">
        <v>0.99134</v>
      </c>
      <c r="AB240" s="2">
        <v>0.98745000000000005</v>
      </c>
      <c r="AC240" s="2">
        <v>0.98214000000000001</v>
      </c>
      <c r="AD240" s="2">
        <v>0.97499999999999998</v>
      </c>
      <c r="AE240" s="2">
        <v>0.96562000000000003</v>
      </c>
      <c r="AF240" s="2">
        <v>0.95352000000000003</v>
      </c>
      <c r="AG240" s="2">
        <v>0.93822000000000005</v>
      </c>
      <c r="AH240" s="2">
        <v>0.91923999999999995</v>
      </c>
      <c r="AI240" s="2">
        <v>0.89617000000000002</v>
      </c>
      <c r="AJ240" s="2">
        <v>0.86863999999999997</v>
      </c>
      <c r="AK240" s="2">
        <v>0.83645999999999998</v>
      </c>
      <c r="AL240" s="2">
        <v>0.79954999999999998</v>
      </c>
      <c r="AM240" s="2">
        <v>0.75804000000000005</v>
      </c>
      <c r="AN240" s="2">
        <v>0.71226</v>
      </c>
      <c r="AO240" s="2">
        <v>0.66276000000000002</v>
      </c>
      <c r="AP240" s="2">
        <v>0.61026000000000002</v>
      </c>
      <c r="AQ240" s="2">
        <v>0.55567</v>
      </c>
      <c r="AR240" s="2">
        <v>0.5</v>
      </c>
      <c r="AS240" s="2">
        <v>0.44433</v>
      </c>
      <c r="AT240" s="2">
        <v>0.38973999999999998</v>
      </c>
      <c r="AU240" s="2">
        <v>0.33723999999999998</v>
      </c>
      <c r="AV240" s="2">
        <v>0.28774</v>
      </c>
      <c r="AW240" s="2">
        <v>0.24196000000000001</v>
      </c>
      <c r="AX240" s="2">
        <v>0.20044999999999999</v>
      </c>
      <c r="AY240" s="2">
        <v>0.16353999999999999</v>
      </c>
      <c r="AZ240" s="2">
        <v>0.13136</v>
      </c>
      <c r="BA240" s="2">
        <v>0.10383000000000001</v>
      </c>
      <c r="BB240" s="2">
        <v>8.0759999999999998E-2</v>
      </c>
      <c r="BC240" s="2">
        <v>6.1780000000000002E-2</v>
      </c>
      <c r="BD240" s="2">
        <v>4.648E-2</v>
      </c>
      <c r="BE240" s="2">
        <v>3.4380000000000001E-2</v>
      </c>
      <c r="BF240" s="2">
        <v>2.5000000000000001E-2</v>
      </c>
      <c r="BG240" s="2">
        <v>1.7860000000000001E-2</v>
      </c>
      <c r="BH240" s="2">
        <v>1.255E-2</v>
      </c>
      <c r="BI240" s="2">
        <v>8.6599999999999993E-3</v>
      </c>
      <c r="BJ240" s="2">
        <v>5.8700000000000002E-3</v>
      </c>
      <c r="BK240" s="2">
        <v>3.9100000000000003E-3</v>
      </c>
      <c r="BL240" s="2">
        <v>2.5600000000000002E-3</v>
      </c>
      <c r="BM240" s="2">
        <v>1.64E-3</v>
      </c>
      <c r="BN240" s="2">
        <v>1.07E-3</v>
      </c>
      <c r="BO240" s="2">
        <v>6.6E-4</v>
      </c>
      <c r="BP240" s="2">
        <v>4.0000000000000002E-4</v>
      </c>
    </row>
    <row r="241" spans="1:68" hidden="1" x14ac:dyDescent="0.25">
      <c r="A241">
        <v>22400623</v>
      </c>
      <c r="B241" t="s">
        <v>74</v>
      </c>
      <c r="C241" t="s">
        <v>75</v>
      </c>
      <c r="D241" s="1">
        <v>45680.8125</v>
      </c>
      <c r="E241" t="str">
        <f>HYPERLINK("https://www.nba.com/stats/player/1628449/boxscores-traditional", "Chris Boucher")</f>
        <v>Chris Boucher</v>
      </c>
      <c r="F241" t="s">
        <v>70</v>
      </c>
      <c r="G241">
        <v>1.6</v>
      </c>
      <c r="H241">
        <v>1.625</v>
      </c>
      <c r="I241" s="2">
        <v>0.64431000000000005</v>
      </c>
      <c r="J241" s="2">
        <v>0.40128999999999998</v>
      </c>
      <c r="K241" s="2">
        <v>0.19489000000000001</v>
      </c>
      <c r="L241" s="2">
        <v>6.9440000000000002E-2</v>
      </c>
      <c r="M241" s="2">
        <v>1.831E-2</v>
      </c>
      <c r="N241" s="2">
        <v>3.3600000000000001E-3</v>
      </c>
      <c r="O241" s="2">
        <v>4.4999999999999999E-4</v>
      </c>
      <c r="P241" s="2">
        <v>4.0000000000000003E-5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</row>
    <row r="242" spans="1:68" hidden="1" x14ac:dyDescent="0.25">
      <c r="A242">
        <v>22400623</v>
      </c>
      <c r="B242" t="s">
        <v>74</v>
      </c>
      <c r="C242" t="s">
        <v>75</v>
      </c>
      <c r="D242" s="1">
        <v>45680.8125</v>
      </c>
      <c r="E242" t="str">
        <f>HYPERLINK("https://www.nba.com/stats/player/1630558/boxscores-traditional", "Davion Mitchell")</f>
        <v>Davion Mitchell</v>
      </c>
      <c r="F242" t="s">
        <v>73</v>
      </c>
      <c r="G242">
        <v>4.4000000000000004</v>
      </c>
      <c r="H242">
        <v>1.625</v>
      </c>
      <c r="I242" s="2">
        <v>0.98168999999999995</v>
      </c>
      <c r="J242" s="2">
        <v>0.93056000000000005</v>
      </c>
      <c r="K242" s="2">
        <v>0.80510999999999999</v>
      </c>
      <c r="L242" s="2">
        <v>0.59870999999999996</v>
      </c>
      <c r="M242" s="2">
        <v>0.35569000000000001</v>
      </c>
      <c r="N242" s="2">
        <v>0.16353999999999999</v>
      </c>
      <c r="O242" s="2">
        <v>5.4800000000000001E-2</v>
      </c>
      <c r="P242" s="2">
        <v>1.321E-2</v>
      </c>
      <c r="Q242" s="2">
        <v>2.33E-3</v>
      </c>
      <c r="R242" s="2">
        <v>2.7999999999999998E-4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</row>
    <row r="243" spans="1:68" hidden="1" x14ac:dyDescent="0.25">
      <c r="A243">
        <v>22400623</v>
      </c>
      <c r="B243" t="s">
        <v>74</v>
      </c>
      <c r="C243" t="s">
        <v>75</v>
      </c>
      <c r="D243" s="1">
        <v>45680.8125</v>
      </c>
      <c r="E243" t="str">
        <f>HYPERLINK("https://www.nba.com/stats/player/1641711/boxscores-traditional", "Gradey Dick")</f>
        <v>Gradey Dick</v>
      </c>
      <c r="F243" t="s">
        <v>92</v>
      </c>
      <c r="G243">
        <v>15.6</v>
      </c>
      <c r="H243">
        <v>1.625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0.99972000000000005</v>
      </c>
      <c r="S243" s="2">
        <v>0.99766999999999995</v>
      </c>
      <c r="T243" s="2">
        <v>0.98678999999999994</v>
      </c>
      <c r="U243" s="2">
        <v>0.94520000000000004</v>
      </c>
      <c r="V243" s="2">
        <v>0.83645999999999998</v>
      </c>
      <c r="W243" s="2">
        <v>0.64431000000000005</v>
      </c>
      <c r="X243" s="2">
        <v>0.40128999999999998</v>
      </c>
      <c r="Y243" s="2">
        <v>0.19489000000000001</v>
      </c>
      <c r="Z243" s="2">
        <v>6.9440000000000002E-2</v>
      </c>
      <c r="AA243" s="2">
        <v>1.831E-2</v>
      </c>
      <c r="AB243" s="2">
        <v>3.3600000000000001E-3</v>
      </c>
      <c r="AC243" s="2">
        <v>4.4999999999999999E-4</v>
      </c>
      <c r="AD243" s="2">
        <v>4.0000000000000003E-5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</row>
    <row r="244" spans="1:68" hidden="1" x14ac:dyDescent="0.25">
      <c r="A244">
        <v>22400624</v>
      </c>
      <c r="B244" t="s">
        <v>89</v>
      </c>
      <c r="C244" t="s">
        <v>88</v>
      </c>
      <c r="D244" s="1">
        <v>45680.8125</v>
      </c>
      <c r="E244" t="str">
        <f>HYPERLINK("https://www.nba.com/stats/player/1629639/boxscores-traditional", "Tyler Herro")</f>
        <v>Tyler Herro</v>
      </c>
      <c r="F244" t="s">
        <v>91</v>
      </c>
      <c r="G244">
        <v>39</v>
      </c>
      <c r="H244">
        <v>7.2389999999999999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0.99995000000000001</v>
      </c>
      <c r="T244" s="2">
        <v>0.99990000000000001</v>
      </c>
      <c r="U244" s="2">
        <v>0.99983</v>
      </c>
      <c r="V244" s="2">
        <v>0.99972000000000005</v>
      </c>
      <c r="W244" s="2">
        <v>0.99955000000000005</v>
      </c>
      <c r="X244" s="2">
        <v>0.99926000000000004</v>
      </c>
      <c r="Y244" s="2">
        <v>0.99882000000000004</v>
      </c>
      <c r="Z244" s="2">
        <v>0.99812999999999996</v>
      </c>
      <c r="AA244" s="2">
        <v>0.99711000000000005</v>
      </c>
      <c r="AB244" s="2">
        <v>0.99560000000000004</v>
      </c>
      <c r="AC244" s="2">
        <v>0.99360999999999999</v>
      </c>
      <c r="AD244" s="2">
        <v>0.99060999999999999</v>
      </c>
      <c r="AE244" s="2">
        <v>0.98645000000000005</v>
      </c>
      <c r="AF244" s="2">
        <v>0.98077000000000003</v>
      </c>
      <c r="AG244" s="2">
        <v>0.97319999999999995</v>
      </c>
      <c r="AH244" s="2">
        <v>0.96406999999999998</v>
      </c>
      <c r="AI244" s="2">
        <v>0.95154000000000005</v>
      </c>
      <c r="AJ244" s="2">
        <v>0.93574000000000002</v>
      </c>
      <c r="AK244" s="2">
        <v>0.91620999999999997</v>
      </c>
      <c r="AL244" s="2">
        <v>0.89251000000000003</v>
      </c>
      <c r="AM244" s="2">
        <v>0.86650000000000005</v>
      </c>
      <c r="AN244" s="2">
        <v>0.83398000000000005</v>
      </c>
      <c r="AO244" s="2">
        <v>0.79673000000000005</v>
      </c>
      <c r="AP244" s="2">
        <v>0.75490000000000002</v>
      </c>
      <c r="AQ244" s="2">
        <v>0.70884000000000003</v>
      </c>
      <c r="AR244" s="2">
        <v>0.65910000000000002</v>
      </c>
      <c r="AS244" s="2">
        <v>0.61026000000000002</v>
      </c>
      <c r="AT244" s="2">
        <v>0.55567</v>
      </c>
      <c r="AU244" s="2">
        <v>0.5</v>
      </c>
      <c r="AV244" s="2">
        <v>0.44433</v>
      </c>
      <c r="AW244" s="2">
        <v>0.38973999999999998</v>
      </c>
      <c r="AX244" s="2">
        <v>0.34089999999999998</v>
      </c>
      <c r="AY244" s="2">
        <v>0.29115999999999997</v>
      </c>
      <c r="AZ244" s="2">
        <v>0.24510000000000001</v>
      </c>
      <c r="BA244" s="2">
        <v>0.20327000000000001</v>
      </c>
      <c r="BB244" s="2">
        <v>0.16602</v>
      </c>
      <c r="BC244" s="2">
        <v>0.13350000000000001</v>
      </c>
      <c r="BD244" s="2">
        <v>0.10749</v>
      </c>
      <c r="BE244" s="2">
        <v>8.3790000000000003E-2</v>
      </c>
      <c r="BF244" s="2">
        <v>6.4259999999999998E-2</v>
      </c>
      <c r="BG244" s="2">
        <v>4.8460000000000003E-2</v>
      </c>
      <c r="BH244" s="2">
        <v>3.5929999999999997E-2</v>
      </c>
      <c r="BI244" s="2">
        <v>2.6800000000000001E-2</v>
      </c>
      <c r="BJ244" s="2">
        <v>1.9230000000000001E-2</v>
      </c>
      <c r="BK244" s="2">
        <v>1.355E-2</v>
      </c>
      <c r="BL244" s="2">
        <v>9.3900000000000008E-3</v>
      </c>
      <c r="BM244" s="2">
        <v>6.3899999999999998E-3</v>
      </c>
      <c r="BN244" s="2">
        <v>4.4000000000000003E-3</v>
      </c>
      <c r="BO244" s="2">
        <v>2.8900000000000002E-3</v>
      </c>
      <c r="BP244" s="2">
        <v>1.8699999999999999E-3</v>
      </c>
    </row>
    <row r="245" spans="1:68" hidden="1" x14ac:dyDescent="0.25">
      <c r="A245">
        <v>22400624</v>
      </c>
      <c r="B245" t="s">
        <v>88</v>
      </c>
      <c r="C245" t="s">
        <v>89</v>
      </c>
      <c r="D245" s="1">
        <v>45680.8125</v>
      </c>
      <c r="E245" t="str">
        <f>HYPERLINK("https://www.nba.com/stats/player/203507/boxscores-traditional", "Giannis Antetokounmpo")</f>
        <v>Giannis Antetokounmpo</v>
      </c>
      <c r="F245" t="s">
        <v>91</v>
      </c>
      <c r="G245">
        <v>48.6</v>
      </c>
      <c r="H245">
        <v>7.31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0.99995000000000001</v>
      </c>
      <c r="AC245" s="2">
        <v>0.99992000000000003</v>
      </c>
      <c r="AD245" s="2">
        <v>0.99985999999999997</v>
      </c>
      <c r="AE245" s="2">
        <v>0.99977000000000005</v>
      </c>
      <c r="AF245" s="2">
        <v>0.99961999999999995</v>
      </c>
      <c r="AG245" s="2">
        <v>0.99938000000000005</v>
      </c>
      <c r="AH245" s="2">
        <v>0.999</v>
      </c>
      <c r="AI245" s="2">
        <v>0.99841000000000002</v>
      </c>
      <c r="AJ245" s="2">
        <v>0.99760000000000004</v>
      </c>
      <c r="AK245" s="2">
        <v>0.99631999999999998</v>
      </c>
      <c r="AL245" s="2">
        <v>0.99446000000000001</v>
      </c>
      <c r="AM245" s="2">
        <v>0.99202000000000001</v>
      </c>
      <c r="AN245" s="2">
        <v>0.98839999999999995</v>
      </c>
      <c r="AO245" s="2">
        <v>0.98341000000000001</v>
      </c>
      <c r="AP245" s="2">
        <v>0.97724999999999995</v>
      </c>
      <c r="AQ245" s="2">
        <v>0.96855999999999998</v>
      </c>
      <c r="AR245" s="2">
        <v>0.95728000000000002</v>
      </c>
      <c r="AS245" s="2">
        <v>0.94408000000000003</v>
      </c>
      <c r="AT245" s="2">
        <v>0.92647000000000002</v>
      </c>
      <c r="AU245" s="2">
        <v>0.90490000000000004</v>
      </c>
      <c r="AV245" s="2">
        <v>0.88100000000000001</v>
      </c>
      <c r="AW245" s="2">
        <v>0.85082999999999998</v>
      </c>
      <c r="AX245" s="2">
        <v>0.81594</v>
      </c>
      <c r="AY245" s="2">
        <v>0.77934999999999999</v>
      </c>
      <c r="AZ245" s="2">
        <v>0.73565000000000003</v>
      </c>
      <c r="BA245" s="2">
        <v>0.68793000000000004</v>
      </c>
      <c r="BB245" s="2">
        <v>0.64058000000000004</v>
      </c>
      <c r="BC245" s="2">
        <v>0.58706000000000003</v>
      </c>
      <c r="BD245" s="2">
        <v>0.53188000000000002</v>
      </c>
      <c r="BE245" s="2">
        <v>0.48005999999999999</v>
      </c>
      <c r="BF245" s="2">
        <v>0.42465000000000003</v>
      </c>
      <c r="BG245" s="2">
        <v>0.37069999999999997</v>
      </c>
      <c r="BH245" s="2">
        <v>0.31918000000000002</v>
      </c>
      <c r="BI245" s="2">
        <v>0.27424999999999999</v>
      </c>
      <c r="BJ245" s="2">
        <v>0.22964999999999999</v>
      </c>
      <c r="BK245" s="2">
        <v>0.18942999999999999</v>
      </c>
      <c r="BL245" s="2">
        <v>0.15625</v>
      </c>
      <c r="BM245" s="2">
        <v>0.12506999999999999</v>
      </c>
      <c r="BN245" s="2">
        <v>9.8530000000000006E-2</v>
      </c>
      <c r="BO245" s="2">
        <v>7.7799999999999994E-2</v>
      </c>
      <c r="BP245" s="2">
        <v>5.9380000000000002E-2</v>
      </c>
    </row>
    <row r="246" spans="1:68" hidden="1" x14ac:dyDescent="0.25">
      <c r="A246">
        <v>22400624</v>
      </c>
      <c r="B246" t="s">
        <v>89</v>
      </c>
      <c r="C246" t="s">
        <v>88</v>
      </c>
      <c r="D246" s="1">
        <v>45680.8125</v>
      </c>
      <c r="E246" t="str">
        <f>HYPERLINK("https://www.nba.com/stats/player/1631107/boxscores-traditional", "Nikola Jovic")</f>
        <v>Nikola Jovic</v>
      </c>
      <c r="F246" t="s">
        <v>91</v>
      </c>
      <c r="G246">
        <v>21.4</v>
      </c>
      <c r="H246">
        <v>3.8780000000000001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0.99995999999999996</v>
      </c>
      <c r="O246" s="2">
        <v>0.99990000000000001</v>
      </c>
      <c r="P246" s="2">
        <v>0.99973000000000001</v>
      </c>
      <c r="Q246" s="2">
        <v>0.99931000000000003</v>
      </c>
      <c r="R246" s="2">
        <v>0.99836000000000003</v>
      </c>
      <c r="S246" s="2">
        <v>0.99631999999999998</v>
      </c>
      <c r="T246" s="2">
        <v>0.99224000000000001</v>
      </c>
      <c r="U246" s="2">
        <v>0.98499999999999999</v>
      </c>
      <c r="V246" s="2">
        <v>0.97192999999999996</v>
      </c>
      <c r="W246" s="2">
        <v>0.95052999999999999</v>
      </c>
      <c r="X246" s="2">
        <v>0.91774</v>
      </c>
      <c r="Y246" s="2">
        <v>0.87075999999999998</v>
      </c>
      <c r="Z246" s="2">
        <v>0.81057000000000001</v>
      </c>
      <c r="AA246" s="2">
        <v>0.73236999999999997</v>
      </c>
      <c r="AB246" s="2">
        <v>0.64058000000000004</v>
      </c>
      <c r="AC246" s="2">
        <v>0.53983000000000003</v>
      </c>
      <c r="AD246" s="2">
        <v>0.44037999999999999</v>
      </c>
      <c r="AE246" s="2">
        <v>0.34089999999999998</v>
      </c>
      <c r="AF246" s="2">
        <v>0.25142999999999999</v>
      </c>
      <c r="AG246" s="2">
        <v>0.17619000000000001</v>
      </c>
      <c r="AH246" s="2">
        <v>0.11702</v>
      </c>
      <c r="AI246" s="2">
        <v>7.4929999999999997E-2</v>
      </c>
      <c r="AJ246" s="2">
        <v>4.4569999999999999E-2</v>
      </c>
      <c r="AK246" s="2">
        <v>2.5000000000000001E-2</v>
      </c>
      <c r="AL246" s="2">
        <v>1.321E-2</v>
      </c>
      <c r="AM246" s="2">
        <v>6.5700000000000003E-3</v>
      </c>
      <c r="AN246" s="2">
        <v>3.1700000000000001E-3</v>
      </c>
      <c r="AO246" s="2">
        <v>1.39E-3</v>
      </c>
      <c r="AP246" s="2">
        <v>5.8E-4</v>
      </c>
      <c r="AQ246" s="2">
        <v>2.2000000000000001E-4</v>
      </c>
      <c r="AR246" s="2">
        <v>8.0000000000000007E-5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</row>
    <row r="247" spans="1:68" hidden="1" x14ac:dyDescent="0.25">
      <c r="A247">
        <v>22400623</v>
      </c>
      <c r="B247" t="s">
        <v>75</v>
      </c>
      <c r="C247" t="s">
        <v>74</v>
      </c>
      <c r="D247" s="1">
        <v>45680.8125</v>
      </c>
      <c r="E247" t="str">
        <f>HYPERLINK("https://www.nba.com/stats/player/1626204/boxscores-traditional", "Larry Nance Jr.")</f>
        <v>Larry Nance Jr.</v>
      </c>
      <c r="F247" t="s">
        <v>70</v>
      </c>
      <c r="G247">
        <v>2</v>
      </c>
      <c r="H247">
        <v>1.673</v>
      </c>
      <c r="I247" s="2">
        <v>0.72575000000000001</v>
      </c>
      <c r="J247" s="2">
        <v>0.5</v>
      </c>
      <c r="K247" s="2">
        <v>0.27424999999999999</v>
      </c>
      <c r="L247" s="2">
        <v>0.11507000000000001</v>
      </c>
      <c r="M247" s="2">
        <v>3.6729999999999999E-2</v>
      </c>
      <c r="N247" s="2">
        <v>8.4200000000000004E-3</v>
      </c>
      <c r="O247" s="2">
        <v>1.39E-3</v>
      </c>
      <c r="P247" s="2">
        <v>1.7000000000000001E-4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</row>
    <row r="248" spans="1:68" hidden="1" x14ac:dyDescent="0.25">
      <c r="A248">
        <v>22400621</v>
      </c>
      <c r="B248" t="s">
        <v>69</v>
      </c>
      <c r="C248" t="s">
        <v>68</v>
      </c>
      <c r="D248" s="1">
        <v>45680.583333333336</v>
      </c>
      <c r="E248" t="str">
        <f>HYPERLINK("https://www.nba.com/stats/player/1627783/boxscores-traditional", "Pascal Siakam")</f>
        <v>Pascal Siakam</v>
      </c>
      <c r="F248" t="s">
        <v>76</v>
      </c>
      <c r="G248">
        <v>7</v>
      </c>
      <c r="H248">
        <v>1.673</v>
      </c>
      <c r="I248">
        <v>0.99983</v>
      </c>
      <c r="J248">
        <v>0.99861</v>
      </c>
      <c r="K248">
        <v>0.99158000000000002</v>
      </c>
      <c r="L248">
        <v>0.96326999999999996</v>
      </c>
      <c r="M248">
        <v>0.88492999999999999</v>
      </c>
      <c r="N248">
        <v>0.72575000000000001</v>
      </c>
      <c r="O248">
        <v>0.5</v>
      </c>
      <c r="P248">
        <v>0.27424999999999999</v>
      </c>
      <c r="Q248">
        <v>0.11507000000000001</v>
      </c>
      <c r="R248">
        <v>3.6729999999999999E-2</v>
      </c>
      <c r="S248">
        <v>8.4200000000000004E-3</v>
      </c>
      <c r="T248">
        <v>1.39E-3</v>
      </c>
      <c r="U248">
        <v>1.7000000000000001E-4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</row>
    <row r="249" spans="1:68" hidden="1" x14ac:dyDescent="0.25">
      <c r="A249">
        <v>22400624</v>
      </c>
      <c r="B249" t="s">
        <v>89</v>
      </c>
      <c r="C249" t="s">
        <v>88</v>
      </c>
      <c r="D249" s="1">
        <v>45680.8125</v>
      </c>
      <c r="E249" t="str">
        <f>HYPERLINK("https://www.nba.com/stats/player/1628389/boxscores-traditional", "Bam Adebayo")</f>
        <v>Bam Adebayo</v>
      </c>
      <c r="F249" t="s">
        <v>91</v>
      </c>
      <c r="G249">
        <v>24.8</v>
      </c>
      <c r="H249">
        <v>4.7919999999999998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0.99995999999999996</v>
      </c>
      <c r="O249" s="2">
        <v>0.99990000000000001</v>
      </c>
      <c r="P249" s="2">
        <v>0.99978</v>
      </c>
      <c r="Q249" s="2">
        <v>0.99951999999999996</v>
      </c>
      <c r="R249" s="2">
        <v>0.999</v>
      </c>
      <c r="S249" s="2">
        <v>0.99800999999999995</v>
      </c>
      <c r="T249" s="2">
        <v>0.99621000000000004</v>
      </c>
      <c r="U249" s="2">
        <v>0.99304999999999999</v>
      </c>
      <c r="V249" s="2">
        <v>0.98777999999999999</v>
      </c>
      <c r="W249" s="2">
        <v>0.97982000000000002</v>
      </c>
      <c r="X249" s="2">
        <v>0.96711999999999998</v>
      </c>
      <c r="Y249" s="2">
        <v>0.94845000000000002</v>
      </c>
      <c r="Z249" s="2">
        <v>0.92220000000000002</v>
      </c>
      <c r="AA249" s="2">
        <v>0.88685999999999998</v>
      </c>
      <c r="AB249" s="2">
        <v>0.84133999999999998</v>
      </c>
      <c r="AC249" s="2">
        <v>0.78524000000000005</v>
      </c>
      <c r="AD249" s="2">
        <v>0.71904000000000001</v>
      </c>
      <c r="AE249" s="2">
        <v>0.64802999999999999</v>
      </c>
      <c r="AF249" s="2">
        <v>0.56749000000000005</v>
      </c>
      <c r="AG249" s="2">
        <v>0.48404999999999998</v>
      </c>
      <c r="AH249" s="2">
        <v>0.40128999999999998</v>
      </c>
      <c r="AI249" s="2">
        <v>0.32275999999999999</v>
      </c>
      <c r="AJ249" s="2">
        <v>0.25142999999999999</v>
      </c>
      <c r="AK249" s="2">
        <v>0.18942999999999999</v>
      </c>
      <c r="AL249" s="2">
        <v>0.13786000000000001</v>
      </c>
      <c r="AM249" s="2">
        <v>9.8530000000000006E-2</v>
      </c>
      <c r="AN249" s="2">
        <v>6.6809999999999994E-2</v>
      </c>
      <c r="AO249" s="2">
        <v>4.3630000000000002E-2</v>
      </c>
      <c r="AP249" s="2">
        <v>2.743E-2</v>
      </c>
      <c r="AQ249" s="2">
        <v>1.6590000000000001E-2</v>
      </c>
      <c r="AR249" s="2">
        <v>9.6399999999999993E-3</v>
      </c>
      <c r="AS249" s="2">
        <v>5.3899999999999998E-3</v>
      </c>
      <c r="AT249" s="2">
        <v>2.98E-3</v>
      </c>
      <c r="AU249" s="2">
        <v>1.5399999999999999E-3</v>
      </c>
      <c r="AV249" s="2">
        <v>7.6000000000000004E-4</v>
      </c>
      <c r="AW249" s="2">
        <v>3.6000000000000002E-4</v>
      </c>
      <c r="AX249" s="2">
        <v>1.7000000000000001E-4</v>
      </c>
      <c r="AY249" s="2">
        <v>6.9999999999999994E-5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</row>
    <row r="250" spans="1:68" hidden="1" x14ac:dyDescent="0.25">
      <c r="A250">
        <v>22400624</v>
      </c>
      <c r="B250" t="s">
        <v>89</v>
      </c>
      <c r="C250" t="s">
        <v>88</v>
      </c>
      <c r="D250" s="1">
        <v>45680.8125</v>
      </c>
      <c r="E250" t="str">
        <f>HYPERLINK("https://www.nba.com/stats/player/1629639/boxscores-traditional", "Tyler Herro")</f>
        <v>Tyler Herro</v>
      </c>
      <c r="F250" t="s">
        <v>87</v>
      </c>
      <c r="G250">
        <v>33.799999999999997</v>
      </c>
      <c r="H250">
        <v>7.1390000000000002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0.99995000000000001</v>
      </c>
      <c r="O250" s="2">
        <v>0.99990999999999997</v>
      </c>
      <c r="P250" s="2">
        <v>0.99985000000000002</v>
      </c>
      <c r="Q250" s="2">
        <v>0.99973999999999996</v>
      </c>
      <c r="R250" s="2">
        <v>0.99956999999999996</v>
      </c>
      <c r="S250" s="2">
        <v>0.99929000000000001</v>
      </c>
      <c r="T250" s="2">
        <v>0.99885999999999997</v>
      </c>
      <c r="U250" s="2">
        <v>0.99819000000000002</v>
      </c>
      <c r="V250" s="2">
        <v>0.99719999999999998</v>
      </c>
      <c r="W250" s="2">
        <v>0.99573</v>
      </c>
      <c r="X250" s="2">
        <v>0.99360999999999999</v>
      </c>
      <c r="Y250" s="2">
        <v>0.99060999999999999</v>
      </c>
      <c r="Z250" s="2">
        <v>0.98645000000000005</v>
      </c>
      <c r="AA250" s="2">
        <v>0.98077000000000003</v>
      </c>
      <c r="AB250" s="2">
        <v>0.97319999999999995</v>
      </c>
      <c r="AC250" s="2">
        <v>0.96326999999999996</v>
      </c>
      <c r="AD250" s="2">
        <v>0.95052999999999999</v>
      </c>
      <c r="AE250" s="2">
        <v>0.93447999999999998</v>
      </c>
      <c r="AF250" s="2">
        <v>0.91466000000000003</v>
      </c>
      <c r="AG250" s="2">
        <v>0.89065000000000005</v>
      </c>
      <c r="AH250" s="2">
        <v>0.86214000000000002</v>
      </c>
      <c r="AI250" s="2">
        <v>0.82894000000000001</v>
      </c>
      <c r="AJ250" s="2">
        <v>0.79103000000000001</v>
      </c>
      <c r="AK250" s="2">
        <v>0.74856999999999996</v>
      </c>
      <c r="AL250" s="2">
        <v>0.70194000000000001</v>
      </c>
      <c r="AM250" s="2">
        <v>0.65173000000000003</v>
      </c>
      <c r="AN250" s="2">
        <v>0.59870999999999996</v>
      </c>
      <c r="AO250" s="2">
        <v>0.54379999999999995</v>
      </c>
      <c r="AP250" s="2">
        <v>0.48803000000000002</v>
      </c>
      <c r="AQ250" s="2">
        <v>0.43251000000000001</v>
      </c>
      <c r="AR250" s="2">
        <v>0.37828000000000001</v>
      </c>
      <c r="AS250" s="2">
        <v>0.32635999999999998</v>
      </c>
      <c r="AT250" s="2">
        <v>0.27760000000000001</v>
      </c>
      <c r="AU250" s="2">
        <v>0.23269999999999999</v>
      </c>
      <c r="AV250" s="2">
        <v>0.19214999999999999</v>
      </c>
      <c r="AW250" s="2">
        <v>0.15625</v>
      </c>
      <c r="AX250" s="2">
        <v>0.12506999999999999</v>
      </c>
      <c r="AY250" s="2">
        <v>9.8530000000000006E-2</v>
      </c>
      <c r="AZ250" s="2">
        <v>7.6359999999999997E-2</v>
      </c>
      <c r="BA250" s="2">
        <v>5.8209999999999998E-2</v>
      </c>
      <c r="BB250" s="2">
        <v>4.3630000000000002E-2</v>
      </c>
      <c r="BC250" s="2">
        <v>3.2160000000000001E-2</v>
      </c>
      <c r="BD250" s="2">
        <v>2.3300000000000001E-2</v>
      </c>
      <c r="BE250" s="2">
        <v>1.6590000000000001E-2</v>
      </c>
      <c r="BF250" s="2">
        <v>1.1599999999999999E-2</v>
      </c>
      <c r="BG250" s="2">
        <v>7.9799999999999992E-3</v>
      </c>
      <c r="BH250" s="2">
        <v>5.3899999999999998E-3</v>
      </c>
      <c r="BI250" s="2">
        <v>3.5699999999999998E-3</v>
      </c>
      <c r="BJ250" s="2">
        <v>2.33E-3</v>
      </c>
      <c r="BK250" s="2">
        <v>1.49E-3</v>
      </c>
      <c r="BL250" s="2">
        <v>9.3999999999999997E-4</v>
      </c>
      <c r="BM250" s="2">
        <v>5.8E-4</v>
      </c>
      <c r="BN250" s="2">
        <v>3.5E-4</v>
      </c>
      <c r="BO250" s="2">
        <v>2.1000000000000001E-4</v>
      </c>
      <c r="BP250" s="2">
        <v>1.2E-4</v>
      </c>
    </row>
    <row r="251" spans="1:68" hidden="1" x14ac:dyDescent="0.25">
      <c r="A251">
        <v>22400623</v>
      </c>
      <c r="B251" t="s">
        <v>75</v>
      </c>
      <c r="C251" t="s">
        <v>74</v>
      </c>
      <c r="D251" s="1">
        <v>45680.8125</v>
      </c>
      <c r="E251" t="str">
        <f>HYPERLINK("https://www.nba.com/stats/player/1631223/boxscores-traditional", "David Roddy")</f>
        <v>David Roddy</v>
      </c>
      <c r="F251" t="s">
        <v>91</v>
      </c>
      <c r="G251">
        <v>11.8</v>
      </c>
      <c r="H251">
        <v>1.72</v>
      </c>
      <c r="I251" s="2">
        <v>1</v>
      </c>
      <c r="J251" s="2">
        <v>1</v>
      </c>
      <c r="K251" s="2">
        <v>1</v>
      </c>
      <c r="L251" s="2">
        <v>1</v>
      </c>
      <c r="M251" s="2">
        <v>0.99995999999999996</v>
      </c>
      <c r="N251" s="2">
        <v>0.99961999999999995</v>
      </c>
      <c r="O251" s="2">
        <v>0.99736000000000002</v>
      </c>
      <c r="P251" s="2">
        <v>0.98645000000000005</v>
      </c>
      <c r="Q251" s="2">
        <v>0.94845000000000002</v>
      </c>
      <c r="R251" s="2">
        <v>0.85314000000000001</v>
      </c>
      <c r="S251" s="2">
        <v>0.68081999999999998</v>
      </c>
      <c r="T251" s="2">
        <v>0.45223999999999998</v>
      </c>
      <c r="U251" s="2">
        <v>0.24196000000000001</v>
      </c>
      <c r="V251" s="2">
        <v>0.10027</v>
      </c>
      <c r="W251" s="2">
        <v>3.1440000000000003E-2</v>
      </c>
      <c r="X251" s="2">
        <v>7.3400000000000002E-3</v>
      </c>
      <c r="Y251" s="2">
        <v>1.2600000000000001E-3</v>
      </c>
      <c r="Z251" s="2">
        <v>1.6000000000000001E-4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</row>
    <row r="252" spans="1:68" hidden="1" x14ac:dyDescent="0.25">
      <c r="A252">
        <v>22400624</v>
      </c>
      <c r="B252" t="s">
        <v>89</v>
      </c>
      <c r="C252" t="s">
        <v>88</v>
      </c>
      <c r="D252" s="1">
        <v>45680.8125</v>
      </c>
      <c r="E252" t="str">
        <f>HYPERLINK("https://www.nba.com/stats/player/1631170/boxscores-traditional", "Jaime Jaquez Jr.")</f>
        <v>Jaime Jaquez Jr.</v>
      </c>
      <c r="F252" t="s">
        <v>87</v>
      </c>
      <c r="G252">
        <v>14.4</v>
      </c>
      <c r="H252">
        <v>2.3319999999999999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0.99983999999999995</v>
      </c>
      <c r="O252" s="2">
        <v>0.99924000000000002</v>
      </c>
      <c r="P252" s="2">
        <v>0.99692999999999998</v>
      </c>
      <c r="Q252" s="2">
        <v>0.98982999999999999</v>
      </c>
      <c r="R252" s="2">
        <v>0.97062000000000004</v>
      </c>
      <c r="S252" s="2">
        <v>0.92784999999999995</v>
      </c>
      <c r="T252" s="2">
        <v>0.84848999999999997</v>
      </c>
      <c r="U252" s="2">
        <v>0.72575000000000001</v>
      </c>
      <c r="V252" s="2">
        <v>0.56749000000000005</v>
      </c>
      <c r="W252" s="2">
        <v>0.39743000000000001</v>
      </c>
      <c r="X252" s="2">
        <v>0.24510000000000001</v>
      </c>
      <c r="Y252" s="2">
        <v>0.13350000000000001</v>
      </c>
      <c r="Z252" s="2">
        <v>6.1780000000000002E-2</v>
      </c>
      <c r="AA252" s="2">
        <v>2.4420000000000001E-2</v>
      </c>
      <c r="AB252" s="2">
        <v>8.2000000000000007E-3</v>
      </c>
      <c r="AC252" s="2">
        <v>2.33E-3</v>
      </c>
      <c r="AD252" s="2">
        <v>5.5999999999999995E-4</v>
      </c>
      <c r="AE252" s="2">
        <v>1.1E-4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</row>
    <row r="253" spans="1:68" hidden="1" x14ac:dyDescent="0.25">
      <c r="A253">
        <v>22400623</v>
      </c>
      <c r="B253" t="s">
        <v>74</v>
      </c>
      <c r="C253" t="s">
        <v>75</v>
      </c>
      <c r="D253" s="1">
        <v>45680.8125</v>
      </c>
      <c r="E253" t="str">
        <f>HYPERLINK("https://www.nba.com/stats/player/1641711/boxscores-traditional", "Gradey Dick")</f>
        <v>Gradey Dick</v>
      </c>
      <c r="F253" t="s">
        <v>93</v>
      </c>
      <c r="G253">
        <v>13.4</v>
      </c>
      <c r="H253">
        <v>1.855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0.99997000000000003</v>
      </c>
      <c r="O253" s="2">
        <v>0.99972000000000005</v>
      </c>
      <c r="P253" s="2">
        <v>0.99819000000000002</v>
      </c>
      <c r="Q253" s="2">
        <v>0.99111000000000005</v>
      </c>
      <c r="R253" s="2">
        <v>0.96638000000000002</v>
      </c>
      <c r="S253" s="2">
        <v>0.90146999999999999</v>
      </c>
      <c r="T253" s="2">
        <v>0.77337</v>
      </c>
      <c r="U253" s="2">
        <v>0.58706000000000003</v>
      </c>
      <c r="V253" s="2">
        <v>0.37447999999999998</v>
      </c>
      <c r="W253" s="2">
        <v>0.19489000000000001</v>
      </c>
      <c r="X253" s="2">
        <v>8.0759999999999998E-2</v>
      </c>
      <c r="Y253" s="2">
        <v>2.6190000000000001E-2</v>
      </c>
      <c r="Z253" s="2">
        <v>6.5700000000000003E-3</v>
      </c>
      <c r="AA253" s="2">
        <v>1.2600000000000001E-3</v>
      </c>
      <c r="AB253" s="2">
        <v>1.9000000000000001E-4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</row>
    <row r="254" spans="1:68" hidden="1" x14ac:dyDescent="0.25">
      <c r="A254">
        <v>22400624</v>
      </c>
      <c r="B254" t="s">
        <v>89</v>
      </c>
      <c r="C254" t="s">
        <v>88</v>
      </c>
      <c r="D254" s="1">
        <v>45680.8125</v>
      </c>
      <c r="E254" t="str">
        <f>HYPERLINK("https://www.nba.com/stats/player/1631107/boxscores-traditional", "Nikola Jovic")</f>
        <v>Nikola Jovic</v>
      </c>
      <c r="F254" t="s">
        <v>87</v>
      </c>
      <c r="G254">
        <v>15.8</v>
      </c>
      <c r="H254">
        <v>2.8570000000000002</v>
      </c>
      <c r="I254" s="2">
        <v>1</v>
      </c>
      <c r="J254" s="2">
        <v>1</v>
      </c>
      <c r="K254" s="2">
        <v>1</v>
      </c>
      <c r="L254" s="2">
        <v>1</v>
      </c>
      <c r="M254" s="2">
        <v>0.99992000000000003</v>
      </c>
      <c r="N254" s="2">
        <v>0.99970000000000003</v>
      </c>
      <c r="O254" s="2">
        <v>0.99895999999999996</v>
      </c>
      <c r="P254" s="2">
        <v>0.99682999999999999</v>
      </c>
      <c r="Q254" s="2">
        <v>0.99134</v>
      </c>
      <c r="R254" s="2">
        <v>0.97882000000000002</v>
      </c>
      <c r="S254" s="2">
        <v>0.95352000000000003</v>
      </c>
      <c r="T254" s="2">
        <v>0.90824000000000005</v>
      </c>
      <c r="U254" s="2">
        <v>0.83645999999999998</v>
      </c>
      <c r="V254" s="2">
        <v>0.73565000000000003</v>
      </c>
      <c r="W254" s="2">
        <v>0.61026000000000002</v>
      </c>
      <c r="X254" s="2">
        <v>0.47210000000000002</v>
      </c>
      <c r="Y254" s="2">
        <v>0.33723999999999998</v>
      </c>
      <c r="Z254" s="2">
        <v>0.22065000000000001</v>
      </c>
      <c r="AA254" s="2">
        <v>0.13136</v>
      </c>
      <c r="AB254" s="2">
        <v>7.0779999999999996E-2</v>
      </c>
      <c r="AC254" s="2">
        <v>3.4380000000000001E-2</v>
      </c>
      <c r="AD254" s="2">
        <v>1.4999999999999999E-2</v>
      </c>
      <c r="AE254" s="2">
        <v>5.8700000000000002E-3</v>
      </c>
      <c r="AF254" s="2">
        <v>2.0500000000000002E-3</v>
      </c>
      <c r="AG254" s="2">
        <v>6.4000000000000005E-4</v>
      </c>
      <c r="AH254" s="2">
        <v>1.8000000000000001E-4</v>
      </c>
      <c r="AI254" s="2">
        <v>4.0000000000000003E-5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</row>
    <row r="255" spans="1:68" hidden="1" x14ac:dyDescent="0.25">
      <c r="A255">
        <v>22400623</v>
      </c>
      <c r="B255" t="s">
        <v>74</v>
      </c>
      <c r="C255" t="s">
        <v>75</v>
      </c>
      <c r="D255" s="1">
        <v>45680.8125</v>
      </c>
      <c r="E255" t="str">
        <f>HYPERLINK("https://www.nba.com/stats/player/1628971/boxscores-traditional", "Bruce Brown")</f>
        <v>Bruce Brown</v>
      </c>
      <c r="F255" t="s">
        <v>73</v>
      </c>
      <c r="G255">
        <v>2</v>
      </c>
      <c r="H255">
        <v>1.897</v>
      </c>
      <c r="I255" s="2">
        <v>0.70194000000000001</v>
      </c>
      <c r="J255" s="2">
        <v>0.5</v>
      </c>
      <c r="K255" s="2">
        <v>0.29805999999999999</v>
      </c>
      <c r="L255" s="2">
        <v>0.14685999999999999</v>
      </c>
      <c r="M255" s="2">
        <v>5.7049999999999997E-2</v>
      </c>
      <c r="N255" s="2">
        <v>1.7430000000000001E-2</v>
      </c>
      <c r="O255" s="2">
        <v>4.15E-3</v>
      </c>
      <c r="P255" s="2">
        <v>7.9000000000000001E-4</v>
      </c>
      <c r="Q255" s="2">
        <v>1.1E-4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</row>
    <row r="256" spans="1:68" hidden="1" x14ac:dyDescent="0.25">
      <c r="A256">
        <v>22400623</v>
      </c>
      <c r="B256" t="s">
        <v>74</v>
      </c>
      <c r="C256" t="s">
        <v>75</v>
      </c>
      <c r="D256" s="1">
        <v>45680.8125</v>
      </c>
      <c r="E256" t="str">
        <f>HYPERLINK("https://www.nba.com/stats/player/1642367/boxscores-traditional", "Jonathan Mogbo")</f>
        <v>Jonathan Mogbo</v>
      </c>
      <c r="F256" t="s">
        <v>76</v>
      </c>
      <c r="G256">
        <v>4</v>
      </c>
      <c r="H256">
        <v>1.897</v>
      </c>
      <c r="I256" s="2">
        <v>0.94294999999999995</v>
      </c>
      <c r="J256" s="2">
        <v>0.85314000000000001</v>
      </c>
      <c r="K256" s="2">
        <v>0.70194000000000001</v>
      </c>
      <c r="L256" s="2">
        <v>0.5</v>
      </c>
      <c r="M256" s="2">
        <v>0.29805999999999999</v>
      </c>
      <c r="N256" s="2">
        <v>0.14685999999999999</v>
      </c>
      <c r="O256" s="2">
        <v>5.7049999999999997E-2</v>
      </c>
      <c r="P256" s="2">
        <v>1.7430000000000001E-2</v>
      </c>
      <c r="Q256" s="2">
        <v>4.15E-3</v>
      </c>
      <c r="R256" s="2">
        <v>7.9000000000000001E-4</v>
      </c>
      <c r="S256" s="2">
        <v>1.1E-4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</row>
    <row r="257" spans="1:68" hidden="1" x14ac:dyDescent="0.25">
      <c r="A257">
        <v>22400623</v>
      </c>
      <c r="B257" t="s">
        <v>75</v>
      </c>
      <c r="C257" t="s">
        <v>74</v>
      </c>
      <c r="D257" s="1">
        <v>45680.8125</v>
      </c>
      <c r="E257" t="str">
        <f>HYPERLINK("https://www.nba.com/stats/player/1629726/boxscores-traditional", "Garrison Mathews")</f>
        <v>Garrison Mathews</v>
      </c>
      <c r="F257" t="s">
        <v>70</v>
      </c>
      <c r="G257">
        <v>1.4</v>
      </c>
      <c r="H257">
        <v>1.96</v>
      </c>
      <c r="I257" s="2">
        <v>0.57926</v>
      </c>
      <c r="J257" s="2">
        <v>0.37828000000000001</v>
      </c>
      <c r="K257" s="2">
        <v>0.20610999999999999</v>
      </c>
      <c r="L257" s="2">
        <v>9.1759999999999994E-2</v>
      </c>
      <c r="M257" s="2">
        <v>3.288E-2</v>
      </c>
      <c r="N257" s="2">
        <v>9.3900000000000008E-3</v>
      </c>
      <c r="O257" s="2">
        <v>2.1199999999999999E-3</v>
      </c>
      <c r="P257" s="2">
        <v>3.8000000000000002E-4</v>
      </c>
      <c r="Q257" s="2">
        <v>5.0000000000000002E-5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</row>
    <row r="258" spans="1:68" hidden="1" x14ac:dyDescent="0.25">
      <c r="A258">
        <v>22400624</v>
      </c>
      <c r="B258" t="s">
        <v>88</v>
      </c>
      <c r="C258" t="s">
        <v>89</v>
      </c>
      <c r="D258" s="1">
        <v>45680.8125</v>
      </c>
      <c r="E258" t="str">
        <f>HYPERLINK("https://www.nba.com/stats/player/1626171/boxscores-traditional", "Bobby Portis")</f>
        <v>Bobby Portis</v>
      </c>
      <c r="F258" t="s">
        <v>91</v>
      </c>
      <c r="G258">
        <v>18</v>
      </c>
      <c r="H258">
        <v>3.5209999999999999</v>
      </c>
      <c r="I258" s="2">
        <v>1</v>
      </c>
      <c r="J258" s="2">
        <v>1</v>
      </c>
      <c r="K258" s="2">
        <v>1</v>
      </c>
      <c r="L258" s="2">
        <v>0.99997000000000003</v>
      </c>
      <c r="M258" s="2">
        <v>0.99988999999999995</v>
      </c>
      <c r="N258" s="2">
        <v>0.99968000000000001</v>
      </c>
      <c r="O258" s="2">
        <v>0.99909999999999999</v>
      </c>
      <c r="P258" s="2">
        <v>0.99773999999999996</v>
      </c>
      <c r="Q258" s="2">
        <v>0.99477000000000004</v>
      </c>
      <c r="R258" s="2">
        <v>0.98839999999999995</v>
      </c>
      <c r="S258" s="2">
        <v>0.97670000000000001</v>
      </c>
      <c r="T258" s="2">
        <v>0.95543</v>
      </c>
      <c r="U258" s="2">
        <v>0.92220000000000002</v>
      </c>
      <c r="V258" s="2">
        <v>0.87285999999999997</v>
      </c>
      <c r="W258" s="2">
        <v>0.80234000000000005</v>
      </c>
      <c r="X258" s="2">
        <v>0.71565999999999996</v>
      </c>
      <c r="Y258" s="2">
        <v>0.61026000000000002</v>
      </c>
      <c r="Z258" s="2">
        <v>0.5</v>
      </c>
      <c r="AA258" s="2">
        <v>0.38973999999999998</v>
      </c>
      <c r="AB258" s="2">
        <v>0.28433999999999998</v>
      </c>
      <c r="AC258" s="2">
        <v>0.19766</v>
      </c>
      <c r="AD258" s="2">
        <v>0.12714</v>
      </c>
      <c r="AE258" s="2">
        <v>7.7799999999999994E-2</v>
      </c>
      <c r="AF258" s="2">
        <v>4.4569999999999999E-2</v>
      </c>
      <c r="AG258" s="2">
        <v>2.3300000000000001E-2</v>
      </c>
      <c r="AH258" s="2">
        <v>1.1599999999999999E-2</v>
      </c>
      <c r="AI258" s="2">
        <v>5.2300000000000003E-3</v>
      </c>
      <c r="AJ258" s="2">
        <v>2.2599999999999999E-3</v>
      </c>
      <c r="AK258" s="2">
        <v>8.9999999999999998E-4</v>
      </c>
      <c r="AL258" s="2">
        <v>3.2000000000000003E-4</v>
      </c>
      <c r="AM258" s="2">
        <v>1.1E-4</v>
      </c>
      <c r="AN258" s="2">
        <v>3.0000000000000001E-5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</row>
    <row r="259" spans="1:68" hidden="1" x14ac:dyDescent="0.25">
      <c r="A259">
        <v>22400621</v>
      </c>
      <c r="B259" t="s">
        <v>69</v>
      </c>
      <c r="C259" t="s">
        <v>68</v>
      </c>
      <c r="D259" s="1">
        <v>45680.583333333336</v>
      </c>
      <c r="E259" t="str">
        <f>HYPERLINK("https://www.nba.com/stats/player/1627783/boxscores-traditional", "Pascal Siakam")</f>
        <v>Pascal Siakam</v>
      </c>
      <c r="F259" t="s">
        <v>73</v>
      </c>
      <c r="G259">
        <v>4.8</v>
      </c>
      <c r="H259">
        <v>1.72</v>
      </c>
      <c r="I259">
        <v>0.98645000000000005</v>
      </c>
      <c r="J259">
        <v>0.94845000000000002</v>
      </c>
      <c r="K259">
        <v>0.85314000000000001</v>
      </c>
      <c r="L259">
        <v>0.68081999999999998</v>
      </c>
      <c r="M259">
        <v>0.45223999999999998</v>
      </c>
      <c r="N259">
        <v>0.24196000000000001</v>
      </c>
      <c r="O259">
        <v>0.10027</v>
      </c>
      <c r="P259">
        <v>3.1440000000000003E-2</v>
      </c>
      <c r="Q259">
        <v>7.3400000000000002E-3</v>
      </c>
      <c r="R259">
        <v>1.2600000000000001E-3</v>
      </c>
      <c r="S259">
        <v>1.6000000000000001E-4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</row>
    <row r="260" spans="1:68" hidden="1" x14ac:dyDescent="0.25">
      <c r="A260">
        <v>22400621</v>
      </c>
      <c r="B260" t="s">
        <v>69</v>
      </c>
      <c r="C260" t="s">
        <v>68</v>
      </c>
      <c r="D260" s="1">
        <v>45680.583333333336</v>
      </c>
      <c r="E260" t="str">
        <f>HYPERLINK("https://www.nba.com/stats/player/1630169/boxscores-traditional", "Tyrese Haliburton")</f>
        <v>Tyrese Haliburton</v>
      </c>
      <c r="F260" t="s">
        <v>73</v>
      </c>
      <c r="G260">
        <v>7.8</v>
      </c>
      <c r="H260">
        <v>1.72</v>
      </c>
      <c r="I260">
        <v>0.99995999999999996</v>
      </c>
      <c r="J260">
        <v>0.99961999999999995</v>
      </c>
      <c r="K260">
        <v>0.99736000000000002</v>
      </c>
      <c r="L260">
        <v>0.98645000000000005</v>
      </c>
      <c r="M260">
        <v>0.94845000000000002</v>
      </c>
      <c r="N260">
        <v>0.85314000000000001</v>
      </c>
      <c r="O260">
        <v>0.68081999999999998</v>
      </c>
      <c r="P260">
        <v>0.45223999999999998</v>
      </c>
      <c r="Q260">
        <v>0.24196000000000001</v>
      </c>
      <c r="R260">
        <v>0.10027</v>
      </c>
      <c r="S260">
        <v>3.1440000000000003E-2</v>
      </c>
      <c r="T260">
        <v>7.3400000000000002E-3</v>
      </c>
      <c r="U260">
        <v>1.2600000000000001E-3</v>
      </c>
      <c r="V260">
        <v>1.6000000000000001E-4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</row>
    <row r="261" spans="1:68" hidden="1" x14ac:dyDescent="0.25">
      <c r="A261">
        <v>22400621</v>
      </c>
      <c r="B261" t="s">
        <v>68</v>
      </c>
      <c r="C261" t="s">
        <v>69</v>
      </c>
      <c r="D261" s="1">
        <v>45680.583333333336</v>
      </c>
      <c r="E261" t="str">
        <f>HYPERLINK("https://www.nba.com/stats/player/1630170/boxscores-traditional", "Devin Vassell")</f>
        <v>Devin Vassell</v>
      </c>
      <c r="F261" t="s">
        <v>92</v>
      </c>
      <c r="G261">
        <v>26.2</v>
      </c>
      <c r="H261">
        <v>1.72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0.99983999999999995</v>
      </c>
      <c r="AC261">
        <v>0.99873999999999996</v>
      </c>
      <c r="AD261">
        <v>0.99265999999999999</v>
      </c>
      <c r="AE261">
        <v>0.96855999999999998</v>
      </c>
      <c r="AF261">
        <v>0.89973000000000003</v>
      </c>
      <c r="AG261">
        <v>0.75804000000000005</v>
      </c>
      <c r="AH261">
        <v>0.54776000000000002</v>
      </c>
      <c r="AI261">
        <v>0.31918000000000002</v>
      </c>
      <c r="AJ261">
        <v>0.14685999999999999</v>
      </c>
      <c r="AK261">
        <v>5.1549999999999999E-2</v>
      </c>
      <c r="AL261">
        <v>1.355E-2</v>
      </c>
      <c r="AM261">
        <v>2.64E-3</v>
      </c>
      <c r="AN261">
        <v>3.8000000000000002E-4</v>
      </c>
      <c r="AO261">
        <v>4.0000000000000003E-5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</row>
    <row r="262" spans="1:68" hidden="1" x14ac:dyDescent="0.25">
      <c r="A262">
        <v>22400621</v>
      </c>
      <c r="B262" t="s">
        <v>68</v>
      </c>
      <c r="C262" t="s">
        <v>69</v>
      </c>
      <c r="D262" s="1">
        <v>45680.583333333336</v>
      </c>
      <c r="E262" t="str">
        <f>HYPERLINK("https://www.nba.com/stats/player/1630577/boxscores-traditional", "Julian Champagnie")</f>
        <v>Julian Champagnie</v>
      </c>
      <c r="F262" t="s">
        <v>76</v>
      </c>
      <c r="G262">
        <v>3.2</v>
      </c>
      <c r="H262">
        <v>1.72</v>
      </c>
      <c r="I262">
        <v>0.89973000000000003</v>
      </c>
      <c r="J262">
        <v>0.75804000000000005</v>
      </c>
      <c r="K262">
        <v>0.54776000000000002</v>
      </c>
      <c r="L262">
        <v>0.31918000000000002</v>
      </c>
      <c r="M262">
        <v>0.14685999999999999</v>
      </c>
      <c r="N262">
        <v>5.1549999999999999E-2</v>
      </c>
      <c r="O262">
        <v>1.355E-2</v>
      </c>
      <c r="P262">
        <v>2.64E-3</v>
      </c>
      <c r="Q262">
        <v>3.8000000000000002E-4</v>
      </c>
      <c r="R262">
        <v>4.0000000000000003E-5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</row>
    <row r="263" spans="1:68" hidden="1" x14ac:dyDescent="0.25">
      <c r="A263">
        <v>22400624</v>
      </c>
      <c r="B263" t="s">
        <v>89</v>
      </c>
      <c r="C263" t="s">
        <v>88</v>
      </c>
      <c r="D263" s="1">
        <v>45680.8125</v>
      </c>
      <c r="E263" t="str">
        <f>HYPERLINK("https://www.nba.com/stats/player/1629639/boxscores-traditional", "Tyler Herro")</f>
        <v>Tyler Herro</v>
      </c>
      <c r="F263" t="s">
        <v>93</v>
      </c>
      <c r="G263">
        <v>27.6</v>
      </c>
      <c r="H263">
        <v>6.375</v>
      </c>
      <c r="I263" s="2">
        <v>1</v>
      </c>
      <c r="J263" s="2">
        <v>1</v>
      </c>
      <c r="K263" s="2">
        <v>0.99994000000000005</v>
      </c>
      <c r="L263" s="2">
        <v>0.99988999999999995</v>
      </c>
      <c r="M263" s="2">
        <v>0.99980999999999998</v>
      </c>
      <c r="N263" s="2">
        <v>0.99965000000000004</v>
      </c>
      <c r="O263" s="2">
        <v>0.99938000000000005</v>
      </c>
      <c r="P263" s="2">
        <v>0.99892999999999998</v>
      </c>
      <c r="Q263" s="2">
        <v>0.99824999999999997</v>
      </c>
      <c r="R263" s="2">
        <v>0.99711000000000005</v>
      </c>
      <c r="S263" s="2">
        <v>0.99534</v>
      </c>
      <c r="T263" s="2">
        <v>0.99285999999999996</v>
      </c>
      <c r="U263" s="2">
        <v>0.98899000000000004</v>
      </c>
      <c r="V263" s="2">
        <v>0.98341000000000001</v>
      </c>
      <c r="W263" s="2">
        <v>0.97614999999999996</v>
      </c>
      <c r="X263" s="2">
        <v>0.96562000000000003</v>
      </c>
      <c r="Y263" s="2">
        <v>0.95154000000000005</v>
      </c>
      <c r="Z263" s="2">
        <v>0.93447999999999998</v>
      </c>
      <c r="AA263" s="2">
        <v>0.91149000000000002</v>
      </c>
      <c r="AB263" s="2">
        <v>0.88297999999999999</v>
      </c>
      <c r="AC263" s="2">
        <v>0.85082999999999998</v>
      </c>
      <c r="AD263" s="2">
        <v>0.81057000000000001</v>
      </c>
      <c r="AE263" s="2">
        <v>0.76424000000000003</v>
      </c>
      <c r="AF263" s="2">
        <v>0.71226</v>
      </c>
      <c r="AG263" s="2">
        <v>0.65910000000000002</v>
      </c>
      <c r="AH263" s="2">
        <v>0.59870999999999996</v>
      </c>
      <c r="AI263" s="2">
        <v>0.53586</v>
      </c>
      <c r="AJ263" s="2">
        <v>0.47608</v>
      </c>
      <c r="AK263" s="2">
        <v>0.41293999999999997</v>
      </c>
      <c r="AL263" s="2">
        <v>0.35197000000000001</v>
      </c>
      <c r="AM263" s="2">
        <v>0.29805999999999999</v>
      </c>
      <c r="AN263" s="2">
        <v>0.24510000000000001</v>
      </c>
      <c r="AO263" s="2">
        <v>0.19766</v>
      </c>
      <c r="AP263" s="2">
        <v>0.15866</v>
      </c>
      <c r="AQ263" s="2">
        <v>0.12302</v>
      </c>
      <c r="AR263" s="2">
        <v>9.3420000000000003E-2</v>
      </c>
      <c r="AS263" s="2">
        <v>7.0779999999999996E-2</v>
      </c>
      <c r="AT263" s="2">
        <v>5.1549999999999999E-2</v>
      </c>
      <c r="AU263" s="2">
        <v>3.6729999999999999E-2</v>
      </c>
      <c r="AV263" s="2">
        <v>2.5590000000000002E-2</v>
      </c>
      <c r="AW263" s="2">
        <v>1.7860000000000001E-2</v>
      </c>
      <c r="AX263" s="2">
        <v>1.191E-2</v>
      </c>
      <c r="AY263" s="2">
        <v>7.7600000000000004E-3</v>
      </c>
      <c r="AZ263" s="2">
        <v>5.0800000000000003E-3</v>
      </c>
      <c r="BA263" s="2">
        <v>3.1700000000000001E-3</v>
      </c>
      <c r="BB263" s="2">
        <v>1.9300000000000001E-3</v>
      </c>
      <c r="BC263" s="2">
        <v>1.1800000000000001E-3</v>
      </c>
      <c r="BD263" s="2">
        <v>6.8999999999999997E-4</v>
      </c>
      <c r="BE263" s="2">
        <v>3.8999999999999999E-4</v>
      </c>
      <c r="BF263" s="2">
        <v>2.2000000000000001E-4</v>
      </c>
      <c r="BG263" s="2">
        <v>1.2E-4</v>
      </c>
      <c r="BH263" s="2">
        <v>6.0000000000000002E-5</v>
      </c>
      <c r="BI263" s="2">
        <v>3.0000000000000001E-5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</row>
    <row r="264" spans="1:68" hidden="1" x14ac:dyDescent="0.25">
      <c r="A264">
        <v>22400624</v>
      </c>
      <c r="B264" t="s">
        <v>88</v>
      </c>
      <c r="C264" t="s">
        <v>89</v>
      </c>
      <c r="D264" s="1">
        <v>45680.8125</v>
      </c>
      <c r="E264" t="str">
        <f>HYPERLINK("https://www.nba.com/stats/player/1626153/boxscores-traditional", "Delon Wright")</f>
        <v>Delon Wright</v>
      </c>
      <c r="F264" t="s">
        <v>73</v>
      </c>
      <c r="G264">
        <v>2.6</v>
      </c>
      <c r="H264">
        <v>2.0590000000000002</v>
      </c>
      <c r="I264" s="2">
        <v>0.7823</v>
      </c>
      <c r="J264" s="2">
        <v>0.61409000000000002</v>
      </c>
      <c r="K264" s="2">
        <v>0.42465000000000003</v>
      </c>
      <c r="L264" s="2">
        <v>0.24825</v>
      </c>
      <c r="M264" s="2">
        <v>0.121</v>
      </c>
      <c r="N264" s="2">
        <v>4.947E-2</v>
      </c>
      <c r="O264" s="2">
        <v>1.618E-2</v>
      </c>
      <c r="P264" s="2">
        <v>4.4000000000000003E-3</v>
      </c>
      <c r="Q264" s="2">
        <v>9.3999999999999997E-4</v>
      </c>
      <c r="R264" s="2">
        <v>1.7000000000000001E-4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</row>
    <row r="265" spans="1:68" hidden="1" x14ac:dyDescent="0.25">
      <c r="A265">
        <v>22400623</v>
      </c>
      <c r="B265" t="s">
        <v>75</v>
      </c>
      <c r="C265" t="s">
        <v>74</v>
      </c>
      <c r="D265" s="1">
        <v>45680.8125</v>
      </c>
      <c r="E265" t="str">
        <f>HYPERLINK("https://www.nba.com/stats/player/1630168/boxscores-traditional", "Onyeka Okongwu")</f>
        <v>Onyeka Okongwu</v>
      </c>
      <c r="F265" t="s">
        <v>73</v>
      </c>
      <c r="G265">
        <v>3</v>
      </c>
      <c r="H265">
        <v>2.0979999999999999</v>
      </c>
      <c r="I265" s="2">
        <v>0.82894000000000001</v>
      </c>
      <c r="J265" s="2">
        <v>0.68439000000000005</v>
      </c>
      <c r="K265" s="2">
        <v>0.5</v>
      </c>
      <c r="L265" s="2">
        <v>0.31561</v>
      </c>
      <c r="M265" s="2">
        <v>0.17105999999999999</v>
      </c>
      <c r="N265" s="2">
        <v>7.6359999999999997E-2</v>
      </c>
      <c r="O265" s="2">
        <v>2.8070000000000001E-2</v>
      </c>
      <c r="P265" s="2">
        <v>8.6599999999999993E-3</v>
      </c>
      <c r="Q265" s="2">
        <v>2.1199999999999999E-3</v>
      </c>
      <c r="R265" s="2">
        <v>4.2000000000000002E-4</v>
      </c>
      <c r="S265" s="2">
        <v>6.9999999999999994E-5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</row>
    <row r="266" spans="1:68" hidden="1" x14ac:dyDescent="0.25">
      <c r="A266">
        <v>22400623</v>
      </c>
      <c r="B266" t="s">
        <v>75</v>
      </c>
      <c r="C266" t="s">
        <v>74</v>
      </c>
      <c r="D266" s="1">
        <v>45680.8125</v>
      </c>
      <c r="E266" t="str">
        <f>HYPERLINK("https://www.nba.com/stats/player/1630700/boxscores-traditional", "Dyson Daniels")</f>
        <v>Dyson Daniels</v>
      </c>
      <c r="F266" t="s">
        <v>90</v>
      </c>
      <c r="G266">
        <v>9</v>
      </c>
      <c r="H266">
        <v>2.0979999999999999</v>
      </c>
      <c r="I266" s="2">
        <v>0.99992999999999999</v>
      </c>
      <c r="J266" s="2">
        <v>0.99958000000000002</v>
      </c>
      <c r="K266" s="2">
        <v>0.99787999999999999</v>
      </c>
      <c r="L266" s="2">
        <v>0.99134</v>
      </c>
      <c r="M266" s="2">
        <v>0.97192999999999996</v>
      </c>
      <c r="N266" s="2">
        <v>0.92364000000000002</v>
      </c>
      <c r="O266" s="2">
        <v>0.82894000000000001</v>
      </c>
      <c r="P266" s="2">
        <v>0.68439000000000005</v>
      </c>
      <c r="Q266" s="2">
        <v>0.5</v>
      </c>
      <c r="R266" s="2">
        <v>0.31561</v>
      </c>
      <c r="S266" s="2">
        <v>0.17105999999999999</v>
      </c>
      <c r="T266" s="2">
        <v>7.6359999999999997E-2</v>
      </c>
      <c r="U266" s="2">
        <v>2.8070000000000001E-2</v>
      </c>
      <c r="V266" s="2">
        <v>8.6599999999999993E-3</v>
      </c>
      <c r="W266" s="2">
        <v>2.1199999999999999E-3</v>
      </c>
      <c r="X266" s="2">
        <v>4.2000000000000002E-4</v>
      </c>
      <c r="Y266" s="2">
        <v>6.9999999999999994E-5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</row>
    <row r="267" spans="1:68" hidden="1" x14ac:dyDescent="0.25">
      <c r="A267">
        <v>22400623</v>
      </c>
      <c r="B267" t="s">
        <v>75</v>
      </c>
      <c r="C267" t="s">
        <v>74</v>
      </c>
      <c r="D267" s="1">
        <v>45680.8125</v>
      </c>
      <c r="E267" t="str">
        <f>HYPERLINK("https://www.nba.com/stats/player/1631223/boxscores-traditional", "David Roddy")</f>
        <v>David Roddy</v>
      </c>
      <c r="F267" t="s">
        <v>87</v>
      </c>
      <c r="G267">
        <v>10</v>
      </c>
      <c r="H267">
        <v>2.0979999999999999</v>
      </c>
      <c r="I267" s="2">
        <v>1</v>
      </c>
      <c r="J267" s="2">
        <v>0.99992999999999999</v>
      </c>
      <c r="K267" s="2">
        <v>0.99958000000000002</v>
      </c>
      <c r="L267" s="2">
        <v>0.99787999999999999</v>
      </c>
      <c r="M267" s="2">
        <v>0.99134</v>
      </c>
      <c r="N267" s="2">
        <v>0.97192999999999996</v>
      </c>
      <c r="O267" s="2">
        <v>0.92364000000000002</v>
      </c>
      <c r="P267" s="2">
        <v>0.82894000000000001</v>
      </c>
      <c r="Q267" s="2">
        <v>0.68439000000000005</v>
      </c>
      <c r="R267" s="2">
        <v>0.5</v>
      </c>
      <c r="S267" s="2">
        <v>0.31561</v>
      </c>
      <c r="T267" s="2">
        <v>0.17105999999999999</v>
      </c>
      <c r="U267" s="2">
        <v>7.6359999999999997E-2</v>
      </c>
      <c r="V267" s="2">
        <v>2.8070000000000001E-2</v>
      </c>
      <c r="W267" s="2">
        <v>8.6599999999999993E-3</v>
      </c>
      <c r="X267" s="2">
        <v>2.1199999999999999E-3</v>
      </c>
      <c r="Y267" s="2">
        <v>4.2000000000000002E-4</v>
      </c>
      <c r="Z267" s="2">
        <v>6.9999999999999994E-5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</row>
    <row r="268" spans="1:68" hidden="1" x14ac:dyDescent="0.25">
      <c r="A268">
        <v>22400624</v>
      </c>
      <c r="B268" t="s">
        <v>88</v>
      </c>
      <c r="C268" t="s">
        <v>89</v>
      </c>
      <c r="D268" s="1">
        <v>45680.8125</v>
      </c>
      <c r="E268" t="str">
        <f>HYPERLINK("https://www.nba.com/stats/player/203507/boxscores-traditional", "Giannis Antetokounmpo")</f>
        <v>Giannis Antetokounmpo</v>
      </c>
      <c r="F268" t="s">
        <v>90</v>
      </c>
      <c r="G268">
        <v>18.2</v>
      </c>
      <c r="H268">
        <v>3.6549999999999998</v>
      </c>
      <c r="I268" s="2">
        <v>1</v>
      </c>
      <c r="J268" s="2">
        <v>1</v>
      </c>
      <c r="K268" s="2">
        <v>1</v>
      </c>
      <c r="L268" s="2">
        <v>0.99995000000000001</v>
      </c>
      <c r="M268" s="2">
        <v>0.99985000000000002</v>
      </c>
      <c r="N268" s="2">
        <v>0.99958000000000002</v>
      </c>
      <c r="O268" s="2">
        <v>0.99888999999999994</v>
      </c>
      <c r="P268" s="2">
        <v>0.99736000000000002</v>
      </c>
      <c r="Q268" s="2">
        <v>0.99412999999999996</v>
      </c>
      <c r="R268" s="2">
        <v>0.98745000000000005</v>
      </c>
      <c r="S268" s="2">
        <v>0.97558</v>
      </c>
      <c r="T268" s="2">
        <v>0.95543</v>
      </c>
      <c r="U268" s="2">
        <v>0.92220000000000002</v>
      </c>
      <c r="V268" s="2">
        <v>0.87492999999999999</v>
      </c>
      <c r="W268" s="2">
        <v>0.81057000000000001</v>
      </c>
      <c r="X268" s="2">
        <v>0.72575000000000001</v>
      </c>
      <c r="Y268" s="2">
        <v>0.62929999999999997</v>
      </c>
      <c r="Z268" s="2">
        <v>0.51993999999999996</v>
      </c>
      <c r="AA268" s="2">
        <v>0.41293999999999997</v>
      </c>
      <c r="AB268" s="2">
        <v>0.31207000000000001</v>
      </c>
      <c r="AC268" s="2">
        <v>0.22065000000000001</v>
      </c>
      <c r="AD268" s="2">
        <v>0.14917</v>
      </c>
      <c r="AE268" s="2">
        <v>9.5100000000000004E-2</v>
      </c>
      <c r="AF268" s="2">
        <v>5.5919999999999997E-2</v>
      </c>
      <c r="AG268" s="2">
        <v>3.1440000000000003E-2</v>
      </c>
      <c r="AH268" s="2">
        <v>1.6590000000000001E-2</v>
      </c>
      <c r="AI268" s="2">
        <v>7.9799999999999992E-3</v>
      </c>
      <c r="AJ268" s="2">
        <v>3.6800000000000001E-3</v>
      </c>
      <c r="AK268" s="2">
        <v>1.5900000000000001E-3</v>
      </c>
      <c r="AL268" s="2">
        <v>6.2E-4</v>
      </c>
      <c r="AM268" s="2">
        <v>2.3000000000000001E-4</v>
      </c>
      <c r="AN268" s="2">
        <v>8.0000000000000007E-5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</row>
    <row r="269" spans="1:68" hidden="1" x14ac:dyDescent="0.25">
      <c r="A269">
        <v>22400623</v>
      </c>
      <c r="B269" t="s">
        <v>75</v>
      </c>
      <c r="C269" t="s">
        <v>74</v>
      </c>
      <c r="D269" s="1">
        <v>45680.8125</v>
      </c>
      <c r="E269" t="str">
        <f>HYPERLINK("https://www.nba.com/stats/player/1630552/boxscores-traditional", "Jalen Johnson")</f>
        <v>Jalen Johnson</v>
      </c>
      <c r="F269" t="s">
        <v>92</v>
      </c>
      <c r="G269">
        <v>18.2</v>
      </c>
      <c r="H269">
        <v>2.1349999999999998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0.99994000000000005</v>
      </c>
      <c r="S269" s="2">
        <v>0.99961999999999995</v>
      </c>
      <c r="T269" s="2">
        <v>0.99812999999999996</v>
      </c>
      <c r="U269" s="2">
        <v>0.99265999999999999</v>
      </c>
      <c r="V269" s="2">
        <v>0.97558</v>
      </c>
      <c r="W269" s="2">
        <v>0.93318999999999996</v>
      </c>
      <c r="X269" s="2">
        <v>0.84848999999999997</v>
      </c>
      <c r="Y269" s="2">
        <v>0.71226</v>
      </c>
      <c r="Z269" s="2">
        <v>0.53586</v>
      </c>
      <c r="AA269" s="2">
        <v>0.35569000000000001</v>
      </c>
      <c r="AB269" s="2">
        <v>0.20044999999999999</v>
      </c>
      <c r="AC269" s="2">
        <v>9.5100000000000004E-2</v>
      </c>
      <c r="AD269" s="2">
        <v>3.7539999999999997E-2</v>
      </c>
      <c r="AE269" s="2">
        <v>1.222E-2</v>
      </c>
      <c r="AF269" s="2">
        <v>3.2599999999999999E-3</v>
      </c>
      <c r="AG269" s="2">
        <v>7.1000000000000002E-4</v>
      </c>
      <c r="AH269" s="2">
        <v>1.2999999999999999E-4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</row>
    <row r="270" spans="1:68" hidden="1" x14ac:dyDescent="0.25">
      <c r="A270">
        <v>22400624</v>
      </c>
      <c r="B270" t="s">
        <v>89</v>
      </c>
      <c r="C270" t="s">
        <v>88</v>
      </c>
      <c r="D270" s="1">
        <v>45680.8125</v>
      </c>
      <c r="E270" t="str">
        <f>HYPERLINK("https://www.nba.com/stats/player/202710/boxscores-traditional", "Jimmy Butler")</f>
        <v>Jimmy Butler</v>
      </c>
      <c r="F270" t="s">
        <v>91</v>
      </c>
      <c r="G270">
        <v>19.2</v>
      </c>
      <c r="H270">
        <v>4.1180000000000003</v>
      </c>
      <c r="I270" s="2">
        <v>1</v>
      </c>
      <c r="J270" s="2">
        <v>1</v>
      </c>
      <c r="K270" s="2">
        <v>0.99995999999999996</v>
      </c>
      <c r="L270" s="2">
        <v>0.99988999999999995</v>
      </c>
      <c r="M270" s="2">
        <v>0.99972000000000005</v>
      </c>
      <c r="N270" s="2">
        <v>0.99934000000000001</v>
      </c>
      <c r="O270" s="2">
        <v>0.99846000000000001</v>
      </c>
      <c r="P270" s="2">
        <v>0.99673999999999996</v>
      </c>
      <c r="Q270" s="2">
        <v>0.99343000000000004</v>
      </c>
      <c r="R270" s="2">
        <v>0.98712999999999995</v>
      </c>
      <c r="S270" s="2">
        <v>0.97670000000000001</v>
      </c>
      <c r="T270" s="2">
        <v>0.95994000000000002</v>
      </c>
      <c r="U270" s="2">
        <v>0.93447999999999998</v>
      </c>
      <c r="V270" s="2">
        <v>0.89617000000000002</v>
      </c>
      <c r="W270" s="2">
        <v>0.84614</v>
      </c>
      <c r="X270" s="2">
        <v>0.7823</v>
      </c>
      <c r="Y270" s="2">
        <v>0.70194000000000001</v>
      </c>
      <c r="Z270" s="2">
        <v>0.61409000000000002</v>
      </c>
      <c r="AA270" s="2">
        <v>0.51993999999999996</v>
      </c>
      <c r="AB270" s="2">
        <v>0.42465000000000003</v>
      </c>
      <c r="AC270" s="2">
        <v>0.32996999999999999</v>
      </c>
      <c r="AD270" s="2">
        <v>0.24825</v>
      </c>
      <c r="AE270" s="2">
        <v>0.17879</v>
      </c>
      <c r="AF270" s="2">
        <v>0.121</v>
      </c>
      <c r="AG270" s="2">
        <v>7.9269999999999993E-2</v>
      </c>
      <c r="AH270" s="2">
        <v>4.947E-2</v>
      </c>
      <c r="AI270" s="2">
        <v>2.938E-2</v>
      </c>
      <c r="AJ270" s="2">
        <v>1.618E-2</v>
      </c>
      <c r="AK270" s="2">
        <v>8.6599999999999993E-3</v>
      </c>
      <c r="AL270" s="2">
        <v>4.4000000000000003E-3</v>
      </c>
      <c r="AM270" s="2">
        <v>2.0500000000000002E-3</v>
      </c>
      <c r="AN270" s="2">
        <v>9.3999999999999997E-4</v>
      </c>
      <c r="AO270" s="2">
        <v>4.0000000000000002E-4</v>
      </c>
      <c r="AP270" s="2">
        <v>1.7000000000000001E-4</v>
      </c>
      <c r="AQ270" s="2">
        <v>6.0000000000000002E-5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</row>
    <row r="271" spans="1:68" hidden="1" x14ac:dyDescent="0.25">
      <c r="A271">
        <v>22400623</v>
      </c>
      <c r="B271" t="s">
        <v>75</v>
      </c>
      <c r="C271" t="s">
        <v>74</v>
      </c>
      <c r="D271" s="1">
        <v>45680.8125</v>
      </c>
      <c r="E271" t="str">
        <f>HYPERLINK("https://www.nba.com/stats/player/1629027/boxscores-traditional", "Trae Young")</f>
        <v>Trae Young</v>
      </c>
      <c r="F271" t="s">
        <v>73</v>
      </c>
      <c r="G271">
        <v>7.6</v>
      </c>
      <c r="H271">
        <v>2.1539999999999999</v>
      </c>
      <c r="I271" s="2">
        <v>0.99888999999999994</v>
      </c>
      <c r="J271" s="2">
        <v>0.99534</v>
      </c>
      <c r="K271" s="2">
        <v>0.98382000000000003</v>
      </c>
      <c r="L271" s="2">
        <v>0.95254000000000005</v>
      </c>
      <c r="M271" s="2">
        <v>0.88685999999999998</v>
      </c>
      <c r="N271" s="2">
        <v>0.77034999999999998</v>
      </c>
      <c r="O271" s="2">
        <v>0.61026000000000002</v>
      </c>
      <c r="P271" s="2">
        <v>0.42465000000000003</v>
      </c>
      <c r="Q271" s="2">
        <v>0.25785000000000002</v>
      </c>
      <c r="R271" s="2">
        <v>0.13350000000000001</v>
      </c>
      <c r="S271" s="2">
        <v>5.7049999999999997E-2</v>
      </c>
      <c r="T271" s="2">
        <v>2.068E-2</v>
      </c>
      <c r="U271" s="2">
        <v>6.0400000000000002E-3</v>
      </c>
      <c r="V271" s="2">
        <v>1.49E-3</v>
      </c>
      <c r="W271" s="2">
        <v>2.9E-4</v>
      </c>
      <c r="X271" s="2">
        <v>5.0000000000000002E-5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</row>
    <row r="272" spans="1:68" hidden="1" x14ac:dyDescent="0.25">
      <c r="A272">
        <v>22400621</v>
      </c>
      <c r="B272" t="s">
        <v>69</v>
      </c>
      <c r="C272" t="s">
        <v>68</v>
      </c>
      <c r="D272" s="1">
        <v>45680.583333333336</v>
      </c>
      <c r="E272" t="str">
        <f>HYPERLINK("https://www.nba.com/stats/player/1630543/boxscores-traditional", "Isaiah Jackson")</f>
        <v>Isaiah Jackson</v>
      </c>
      <c r="F272" t="s">
        <v>93</v>
      </c>
      <c r="G272">
        <v>8.25</v>
      </c>
      <c r="H272">
        <v>1.7849999999999999</v>
      </c>
      <c r="I272">
        <v>1</v>
      </c>
      <c r="J272">
        <v>0.99977000000000005</v>
      </c>
      <c r="K272">
        <v>0.99836000000000003</v>
      </c>
      <c r="L272">
        <v>0.99134</v>
      </c>
      <c r="M272">
        <v>0.96562000000000003</v>
      </c>
      <c r="N272">
        <v>0.89617000000000002</v>
      </c>
      <c r="O272">
        <v>0.75804000000000005</v>
      </c>
      <c r="P272">
        <v>0.55567</v>
      </c>
      <c r="Q272">
        <v>0.33723999999999998</v>
      </c>
      <c r="R272">
        <v>0.16353999999999999</v>
      </c>
      <c r="S272">
        <v>6.1780000000000002E-2</v>
      </c>
      <c r="T272">
        <v>1.7860000000000001E-2</v>
      </c>
      <c r="U272">
        <v>3.9100000000000003E-3</v>
      </c>
      <c r="V272">
        <v>6.4000000000000005E-4</v>
      </c>
      <c r="W272">
        <v>8.0000000000000007E-5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</row>
    <row r="273" spans="1:68" hidden="1" x14ac:dyDescent="0.25">
      <c r="A273">
        <v>22400621</v>
      </c>
      <c r="B273" t="s">
        <v>69</v>
      </c>
      <c r="C273" t="s">
        <v>68</v>
      </c>
      <c r="D273" s="1">
        <v>45680.583333333336</v>
      </c>
      <c r="E273" t="str">
        <f>HYPERLINK("https://www.nba.com/stats/player/1630543/boxscores-traditional", "Isaiah Jackson")</f>
        <v>Isaiah Jackson</v>
      </c>
      <c r="F273" t="s">
        <v>76</v>
      </c>
      <c r="G273">
        <v>6.75</v>
      </c>
      <c r="H273">
        <v>1.7849999999999999</v>
      </c>
      <c r="I273">
        <v>0.99936000000000003</v>
      </c>
      <c r="J273">
        <v>0.99609000000000003</v>
      </c>
      <c r="K273">
        <v>0.98214000000000001</v>
      </c>
      <c r="L273">
        <v>0.93822000000000005</v>
      </c>
      <c r="M273">
        <v>0.83645999999999998</v>
      </c>
      <c r="N273">
        <v>0.66276000000000002</v>
      </c>
      <c r="O273">
        <v>0.44433</v>
      </c>
      <c r="P273">
        <v>0.24196000000000001</v>
      </c>
      <c r="Q273">
        <v>0.10383000000000001</v>
      </c>
      <c r="R273">
        <v>3.4380000000000001E-2</v>
      </c>
      <c r="S273">
        <v>8.6599999999999993E-3</v>
      </c>
      <c r="T273">
        <v>1.64E-3</v>
      </c>
      <c r="U273">
        <v>2.3000000000000001E-4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</row>
    <row r="274" spans="1:68" hidden="1" x14ac:dyDescent="0.25">
      <c r="A274">
        <v>22400624</v>
      </c>
      <c r="B274" t="s">
        <v>89</v>
      </c>
      <c r="C274" t="s">
        <v>88</v>
      </c>
      <c r="D274" s="1">
        <v>45680.8125</v>
      </c>
      <c r="E274" t="str">
        <f>HYPERLINK("https://www.nba.com/stats/player/1628389/boxscores-traditional", "Bam Adebayo")</f>
        <v>Bam Adebayo</v>
      </c>
      <c r="F274" t="s">
        <v>87</v>
      </c>
      <c r="G274">
        <v>20.8</v>
      </c>
      <c r="H274">
        <v>4.7069999999999999</v>
      </c>
      <c r="I274" s="2">
        <v>1</v>
      </c>
      <c r="J274" s="2">
        <v>0.99997000000000003</v>
      </c>
      <c r="K274" s="2">
        <v>0.99992000000000003</v>
      </c>
      <c r="L274" s="2">
        <v>0.99982000000000004</v>
      </c>
      <c r="M274" s="2">
        <v>0.99961</v>
      </c>
      <c r="N274" s="2">
        <v>0.99916000000000005</v>
      </c>
      <c r="O274" s="2">
        <v>0.99831000000000003</v>
      </c>
      <c r="P274" s="2">
        <v>0.99673999999999996</v>
      </c>
      <c r="Q274" s="2">
        <v>0.99395999999999995</v>
      </c>
      <c r="R274" s="2">
        <v>0.98899000000000004</v>
      </c>
      <c r="S274" s="2">
        <v>0.98124</v>
      </c>
      <c r="T274" s="2">
        <v>0.96926000000000001</v>
      </c>
      <c r="U274" s="2">
        <v>0.95154000000000005</v>
      </c>
      <c r="V274" s="2">
        <v>0.92506999999999995</v>
      </c>
      <c r="W274" s="2">
        <v>0.89065000000000005</v>
      </c>
      <c r="X274" s="2">
        <v>0.84614</v>
      </c>
      <c r="Y274" s="2">
        <v>0.79103000000000001</v>
      </c>
      <c r="Z274" s="2">
        <v>0.72240000000000004</v>
      </c>
      <c r="AA274" s="2">
        <v>0.64802999999999999</v>
      </c>
      <c r="AB274" s="2">
        <v>0.56749000000000005</v>
      </c>
      <c r="AC274" s="2">
        <v>0.48404999999999998</v>
      </c>
      <c r="AD274" s="2">
        <v>0.40128999999999998</v>
      </c>
      <c r="AE274" s="2">
        <v>0.31918000000000002</v>
      </c>
      <c r="AF274" s="2">
        <v>0.24825</v>
      </c>
      <c r="AG274" s="2">
        <v>0.18673000000000001</v>
      </c>
      <c r="AH274" s="2">
        <v>0.13567000000000001</v>
      </c>
      <c r="AI274" s="2">
        <v>9.3420000000000003E-2</v>
      </c>
      <c r="AJ274" s="2">
        <v>6.3009999999999997E-2</v>
      </c>
      <c r="AK274" s="2">
        <v>4.0930000000000001E-2</v>
      </c>
      <c r="AL274" s="2">
        <v>2.5590000000000002E-2</v>
      </c>
      <c r="AM274" s="2">
        <v>1.4999999999999999E-2</v>
      </c>
      <c r="AN274" s="2">
        <v>8.6599999999999993E-3</v>
      </c>
      <c r="AO274" s="2">
        <v>4.7999999999999996E-3</v>
      </c>
      <c r="AP274" s="2">
        <v>2.5600000000000002E-3</v>
      </c>
      <c r="AQ274" s="2">
        <v>1.2600000000000001E-3</v>
      </c>
      <c r="AR274" s="2">
        <v>6.2E-4</v>
      </c>
      <c r="AS274" s="2">
        <v>2.9E-4</v>
      </c>
      <c r="AT274" s="2">
        <v>1.2999999999999999E-4</v>
      </c>
      <c r="AU274" s="2">
        <v>5.0000000000000002E-5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</row>
    <row r="275" spans="1:68" hidden="1" x14ac:dyDescent="0.25">
      <c r="A275">
        <v>22400623</v>
      </c>
      <c r="B275" t="s">
        <v>75</v>
      </c>
      <c r="C275" t="s">
        <v>74</v>
      </c>
      <c r="D275" s="1">
        <v>45680.8125</v>
      </c>
      <c r="E275" t="str">
        <f>HYPERLINK("https://www.nba.com/stats/player/1629027/boxscores-traditional", "Trae Young")</f>
        <v>Trae Young</v>
      </c>
      <c r="F275" t="s">
        <v>70</v>
      </c>
      <c r="G275">
        <v>3.4</v>
      </c>
      <c r="H275">
        <v>2.2450000000000001</v>
      </c>
      <c r="I275" s="2">
        <v>0.85768999999999995</v>
      </c>
      <c r="J275" s="2">
        <v>0.73236999999999997</v>
      </c>
      <c r="K275" s="2">
        <v>0.57142000000000004</v>
      </c>
      <c r="L275" s="2">
        <v>0.39357999999999999</v>
      </c>
      <c r="M275" s="2">
        <v>0.23885000000000001</v>
      </c>
      <c r="N275" s="2">
        <v>0.12302</v>
      </c>
      <c r="O275" s="2">
        <v>5.4800000000000001E-2</v>
      </c>
      <c r="P275" s="2">
        <v>2.018E-2</v>
      </c>
      <c r="Q275" s="2">
        <v>6.3899999999999998E-3</v>
      </c>
      <c r="R275" s="2">
        <v>1.64E-3</v>
      </c>
      <c r="S275" s="2">
        <v>3.5E-4</v>
      </c>
      <c r="T275" s="2">
        <v>6.0000000000000002E-5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</row>
    <row r="276" spans="1:68" hidden="1" x14ac:dyDescent="0.25">
      <c r="A276">
        <v>22400624</v>
      </c>
      <c r="B276" t="s">
        <v>89</v>
      </c>
      <c r="C276" t="s">
        <v>88</v>
      </c>
      <c r="D276" s="1">
        <v>45680.8125</v>
      </c>
      <c r="E276" t="str">
        <f>HYPERLINK("https://www.nba.com/stats/player/1629639/boxscores-traditional", "Tyler Herro")</f>
        <v>Tyler Herro</v>
      </c>
      <c r="F276" t="s">
        <v>70</v>
      </c>
      <c r="G276">
        <v>4.4000000000000004</v>
      </c>
      <c r="H276">
        <v>2.2450000000000001</v>
      </c>
      <c r="I276" s="2">
        <v>0.93447999999999998</v>
      </c>
      <c r="J276" s="2">
        <v>0.85768999999999995</v>
      </c>
      <c r="K276" s="2">
        <v>0.73236999999999997</v>
      </c>
      <c r="L276" s="2">
        <v>0.57142000000000004</v>
      </c>
      <c r="M276" s="2">
        <v>0.39357999999999999</v>
      </c>
      <c r="N276" s="2">
        <v>0.23885000000000001</v>
      </c>
      <c r="O276" s="2">
        <v>0.12302</v>
      </c>
      <c r="P276" s="2">
        <v>5.4800000000000001E-2</v>
      </c>
      <c r="Q276" s="2">
        <v>2.018E-2</v>
      </c>
      <c r="R276" s="2">
        <v>6.3899999999999998E-3</v>
      </c>
      <c r="S276" s="2">
        <v>1.64E-3</v>
      </c>
      <c r="T276" s="2">
        <v>3.5E-4</v>
      </c>
      <c r="U276" s="2">
        <v>6.0000000000000002E-5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</row>
    <row r="277" spans="1:68" hidden="1" x14ac:dyDescent="0.25">
      <c r="A277">
        <v>22400624</v>
      </c>
      <c r="B277" t="s">
        <v>89</v>
      </c>
      <c r="C277" t="s">
        <v>88</v>
      </c>
      <c r="D277" s="1">
        <v>45680.8125</v>
      </c>
      <c r="E277" t="str">
        <f>HYPERLINK("https://www.nba.com/stats/player/1642276/boxscores-traditional", "Kel'el Ware")</f>
        <v>Kel'el Ware</v>
      </c>
      <c r="F277" t="s">
        <v>91</v>
      </c>
      <c r="G277">
        <v>28</v>
      </c>
      <c r="H277">
        <v>7.5369999999999999</v>
      </c>
      <c r="I277" s="2">
        <v>0.99983</v>
      </c>
      <c r="J277" s="2">
        <v>0.99972000000000005</v>
      </c>
      <c r="K277" s="2">
        <v>0.99955000000000005</v>
      </c>
      <c r="L277" s="2">
        <v>0.99926000000000004</v>
      </c>
      <c r="M277" s="2">
        <v>0.99885999999999997</v>
      </c>
      <c r="N277" s="2">
        <v>0.99824999999999997</v>
      </c>
      <c r="O277" s="2">
        <v>0.99736000000000002</v>
      </c>
      <c r="P277" s="2">
        <v>0.99597999999999998</v>
      </c>
      <c r="Q277" s="2">
        <v>0.99412999999999996</v>
      </c>
      <c r="R277" s="2">
        <v>0.99158000000000002</v>
      </c>
      <c r="S277" s="2">
        <v>0.98809000000000002</v>
      </c>
      <c r="T277" s="2">
        <v>0.98299999999999998</v>
      </c>
      <c r="U277" s="2">
        <v>0.97670000000000001</v>
      </c>
      <c r="V277" s="2">
        <v>0.96855999999999998</v>
      </c>
      <c r="W277" s="2">
        <v>0.95728000000000002</v>
      </c>
      <c r="X277" s="2">
        <v>0.94408000000000003</v>
      </c>
      <c r="Y277" s="2">
        <v>0.92784999999999995</v>
      </c>
      <c r="Z277" s="2">
        <v>0.90824000000000005</v>
      </c>
      <c r="AA277" s="2">
        <v>0.88297999999999999</v>
      </c>
      <c r="AB277" s="2">
        <v>0.85543000000000002</v>
      </c>
      <c r="AC277" s="2">
        <v>0.82381000000000004</v>
      </c>
      <c r="AD277" s="2">
        <v>0.78813999999999995</v>
      </c>
      <c r="AE277" s="2">
        <v>0.74536999999999998</v>
      </c>
      <c r="AF277" s="2">
        <v>0.70194000000000001</v>
      </c>
      <c r="AG277" s="2">
        <v>0.65542</v>
      </c>
      <c r="AH277" s="2">
        <v>0.60641999999999996</v>
      </c>
      <c r="AI277" s="2">
        <v>0.55171999999999999</v>
      </c>
      <c r="AJ277" s="2">
        <v>0.5</v>
      </c>
      <c r="AK277" s="2">
        <v>0.44828000000000001</v>
      </c>
      <c r="AL277" s="2">
        <v>0.39357999999999999</v>
      </c>
      <c r="AM277" s="2">
        <v>0.34458</v>
      </c>
      <c r="AN277" s="2">
        <v>0.29805999999999999</v>
      </c>
      <c r="AO277" s="2">
        <v>0.25463000000000002</v>
      </c>
      <c r="AP277" s="2">
        <v>0.21185999999999999</v>
      </c>
      <c r="AQ277" s="2">
        <v>0.17619000000000001</v>
      </c>
      <c r="AR277" s="2">
        <v>0.14457</v>
      </c>
      <c r="AS277" s="2">
        <v>0.11702</v>
      </c>
      <c r="AT277" s="2">
        <v>9.1759999999999994E-2</v>
      </c>
      <c r="AU277" s="2">
        <v>7.2150000000000006E-2</v>
      </c>
      <c r="AV277" s="2">
        <v>5.5919999999999997E-2</v>
      </c>
      <c r="AW277" s="2">
        <v>4.2720000000000001E-2</v>
      </c>
      <c r="AX277" s="2">
        <v>3.1440000000000003E-2</v>
      </c>
      <c r="AY277" s="2">
        <v>2.3300000000000001E-2</v>
      </c>
      <c r="AZ277" s="2">
        <v>1.7000000000000001E-2</v>
      </c>
      <c r="BA277" s="2">
        <v>1.191E-2</v>
      </c>
      <c r="BB277" s="2">
        <v>8.4200000000000004E-3</v>
      </c>
      <c r="BC277" s="2">
        <v>5.8700000000000002E-3</v>
      </c>
      <c r="BD277" s="2">
        <v>4.0200000000000001E-3</v>
      </c>
      <c r="BE277" s="2">
        <v>2.64E-3</v>
      </c>
      <c r="BF277" s="2">
        <v>1.75E-3</v>
      </c>
      <c r="BG277" s="2">
        <v>1.14E-3</v>
      </c>
      <c r="BH277" s="2">
        <v>7.3999999999999999E-4</v>
      </c>
      <c r="BI277" s="2">
        <v>4.4999999999999999E-4</v>
      </c>
      <c r="BJ277" s="2">
        <v>2.7999999999999998E-4</v>
      </c>
      <c r="BK277" s="2">
        <v>1.7000000000000001E-4</v>
      </c>
      <c r="BL277" s="2">
        <v>1E-4</v>
      </c>
      <c r="BM277" s="2">
        <v>6.0000000000000002E-5</v>
      </c>
      <c r="BN277" s="2">
        <v>3.0000000000000001E-5</v>
      </c>
      <c r="BO277" s="2">
        <v>0</v>
      </c>
      <c r="BP277" s="2">
        <v>0</v>
      </c>
    </row>
    <row r="278" spans="1:68" hidden="1" x14ac:dyDescent="0.25">
      <c r="A278">
        <v>22400621</v>
      </c>
      <c r="B278" t="s">
        <v>69</v>
      </c>
      <c r="C278" t="s">
        <v>68</v>
      </c>
      <c r="D278" s="1">
        <v>45680.583333333336</v>
      </c>
      <c r="E278" t="str">
        <f>HYPERLINK("https://www.nba.com/stats/player/1630543/boxscores-traditional", "Isaiah Jackson")</f>
        <v>Isaiah Jackson</v>
      </c>
      <c r="F278" t="s">
        <v>92</v>
      </c>
      <c r="G278">
        <v>9.5</v>
      </c>
      <c r="H278">
        <v>1.8029999999999999</v>
      </c>
      <c r="I278">
        <v>1</v>
      </c>
      <c r="J278">
        <v>1</v>
      </c>
      <c r="K278">
        <v>0.99985000000000002</v>
      </c>
      <c r="L278">
        <v>0.99885999999999997</v>
      </c>
      <c r="M278">
        <v>0.99378999999999995</v>
      </c>
      <c r="N278">
        <v>0.97380999999999995</v>
      </c>
      <c r="O278">
        <v>0.91774</v>
      </c>
      <c r="P278">
        <v>0.79673000000000005</v>
      </c>
      <c r="Q278">
        <v>0.61026000000000002</v>
      </c>
      <c r="R278">
        <v>0.38973999999999998</v>
      </c>
      <c r="S278">
        <v>0.20327000000000001</v>
      </c>
      <c r="T278">
        <v>8.226E-2</v>
      </c>
      <c r="U278">
        <v>2.6190000000000001E-2</v>
      </c>
      <c r="V278">
        <v>6.2100000000000002E-3</v>
      </c>
      <c r="W278">
        <v>1.14E-3</v>
      </c>
      <c r="X278">
        <v>1.4999999999999999E-4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</row>
    <row r="279" spans="1:68" hidden="1" x14ac:dyDescent="0.25">
      <c r="A279">
        <v>22400624</v>
      </c>
      <c r="B279" t="s">
        <v>89</v>
      </c>
      <c r="C279" t="s">
        <v>88</v>
      </c>
      <c r="D279" s="1">
        <v>45680.8125</v>
      </c>
      <c r="E279" t="str">
        <f>HYPERLINK("https://www.nba.com/stats/player/1629130/boxscores-traditional", "Duncan Robinson")</f>
        <v>Duncan Robinson</v>
      </c>
      <c r="F279" t="s">
        <v>70</v>
      </c>
      <c r="G279">
        <v>2.8</v>
      </c>
      <c r="H279">
        <v>2.3149999999999999</v>
      </c>
      <c r="I279" s="2">
        <v>0.7823</v>
      </c>
      <c r="J279" s="2">
        <v>0.63683000000000001</v>
      </c>
      <c r="K279" s="2">
        <v>0.46414</v>
      </c>
      <c r="L279" s="2">
        <v>0.30153000000000002</v>
      </c>
      <c r="M279" s="2">
        <v>0.17105999999999999</v>
      </c>
      <c r="N279" s="2">
        <v>8.3790000000000003E-2</v>
      </c>
      <c r="O279" s="2">
        <v>3.5150000000000001E-2</v>
      </c>
      <c r="P279" s="2">
        <v>1.222E-2</v>
      </c>
      <c r="Q279" s="2">
        <v>3.6800000000000001E-3</v>
      </c>
      <c r="R279" s="2">
        <v>9.3999999999999997E-4</v>
      </c>
      <c r="S279" s="2">
        <v>2.0000000000000001E-4</v>
      </c>
      <c r="T279" s="2">
        <v>4.0000000000000003E-5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</row>
    <row r="280" spans="1:68" hidden="1" x14ac:dyDescent="0.25">
      <c r="A280">
        <v>22400623</v>
      </c>
      <c r="B280" t="s">
        <v>74</v>
      </c>
      <c r="C280" t="s">
        <v>75</v>
      </c>
      <c r="D280" s="1">
        <v>45680.8125</v>
      </c>
      <c r="E280" t="str">
        <f>HYPERLINK("https://www.nba.com/stats/player/1629628/boxscores-traditional", "RJ Barrett")</f>
        <v>RJ Barrett</v>
      </c>
      <c r="F280" t="s">
        <v>76</v>
      </c>
      <c r="G280">
        <v>6.4</v>
      </c>
      <c r="H280">
        <v>2.3319999999999999</v>
      </c>
      <c r="I280" s="2">
        <v>0.98982999999999999</v>
      </c>
      <c r="J280" s="2">
        <v>0.97062000000000004</v>
      </c>
      <c r="K280" s="2">
        <v>0.92784999999999995</v>
      </c>
      <c r="L280" s="2">
        <v>0.84848999999999997</v>
      </c>
      <c r="M280" s="2">
        <v>0.72575000000000001</v>
      </c>
      <c r="N280" s="2">
        <v>0.56749000000000005</v>
      </c>
      <c r="O280" s="2">
        <v>0.39743000000000001</v>
      </c>
      <c r="P280" s="2">
        <v>0.24510000000000001</v>
      </c>
      <c r="Q280" s="2">
        <v>0.13350000000000001</v>
      </c>
      <c r="R280" s="2">
        <v>6.1780000000000002E-2</v>
      </c>
      <c r="S280" s="2">
        <v>2.4420000000000001E-2</v>
      </c>
      <c r="T280" s="2">
        <v>8.2000000000000007E-3</v>
      </c>
      <c r="U280" s="2">
        <v>2.33E-3</v>
      </c>
      <c r="V280" s="2">
        <v>5.5999999999999995E-4</v>
      </c>
      <c r="W280" s="2">
        <v>1.1E-4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</row>
    <row r="281" spans="1:68" hidden="1" x14ac:dyDescent="0.25">
      <c r="A281">
        <v>22400621</v>
      </c>
      <c r="B281" t="s">
        <v>68</v>
      </c>
      <c r="C281" t="s">
        <v>69</v>
      </c>
      <c r="D281" s="1">
        <v>45680.583333333336</v>
      </c>
      <c r="E281" t="str">
        <f>HYPERLINK("https://www.nba.com/stats/player/101108/boxscores-traditional", "Chris Paul")</f>
        <v>Chris Paul</v>
      </c>
      <c r="F281" t="s">
        <v>73</v>
      </c>
      <c r="G281">
        <v>7.4</v>
      </c>
      <c r="H281">
        <v>1.855</v>
      </c>
      <c r="I281">
        <v>0.99972000000000005</v>
      </c>
      <c r="J281">
        <v>0.99819000000000002</v>
      </c>
      <c r="K281">
        <v>0.99111000000000005</v>
      </c>
      <c r="L281">
        <v>0.96638000000000002</v>
      </c>
      <c r="M281">
        <v>0.90146999999999999</v>
      </c>
      <c r="N281">
        <v>0.77337</v>
      </c>
      <c r="O281">
        <v>0.58706000000000003</v>
      </c>
      <c r="P281">
        <v>0.37447999999999998</v>
      </c>
      <c r="Q281">
        <v>0.19489000000000001</v>
      </c>
      <c r="R281">
        <v>8.0759999999999998E-2</v>
      </c>
      <c r="S281">
        <v>2.6190000000000001E-2</v>
      </c>
      <c r="T281">
        <v>6.5700000000000003E-3</v>
      </c>
      <c r="U281">
        <v>1.2600000000000001E-3</v>
      </c>
      <c r="V281">
        <v>1.9000000000000001E-4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</row>
    <row r="282" spans="1:68" hidden="1" x14ac:dyDescent="0.25">
      <c r="A282">
        <v>22400624</v>
      </c>
      <c r="B282" t="s">
        <v>88</v>
      </c>
      <c r="C282" t="s">
        <v>89</v>
      </c>
      <c r="D282" s="1">
        <v>45680.8125</v>
      </c>
      <c r="E282" t="str">
        <f>HYPERLINK("https://www.nba.com/stats/player/1626171/boxscores-traditional", "Bobby Portis")</f>
        <v>Bobby Portis</v>
      </c>
      <c r="F282" t="s">
        <v>87</v>
      </c>
      <c r="G282">
        <v>17.2</v>
      </c>
      <c r="H282">
        <v>3.8679999999999999</v>
      </c>
      <c r="I282" s="2">
        <v>1</v>
      </c>
      <c r="J282" s="2">
        <v>0.99995999999999996</v>
      </c>
      <c r="K282" s="2">
        <v>0.99987999999999999</v>
      </c>
      <c r="L282" s="2">
        <v>0.99968000000000001</v>
      </c>
      <c r="M282" s="2">
        <v>0.99917999999999996</v>
      </c>
      <c r="N282" s="2">
        <v>0.99812999999999996</v>
      </c>
      <c r="O282" s="2">
        <v>0.99585000000000001</v>
      </c>
      <c r="P282" s="2">
        <v>0.99134</v>
      </c>
      <c r="Q282" s="2">
        <v>0.98299999999999998</v>
      </c>
      <c r="R282" s="2">
        <v>0.96855999999999998</v>
      </c>
      <c r="S282" s="2">
        <v>0.94520000000000004</v>
      </c>
      <c r="T282" s="2">
        <v>0.90988000000000002</v>
      </c>
      <c r="U282" s="2">
        <v>0.86214000000000002</v>
      </c>
      <c r="V282" s="2">
        <v>0.79673000000000005</v>
      </c>
      <c r="W282" s="2">
        <v>0.71565999999999996</v>
      </c>
      <c r="X282" s="2">
        <v>0.62172000000000005</v>
      </c>
      <c r="Y282" s="2">
        <v>0.51993999999999996</v>
      </c>
      <c r="Z282" s="2">
        <v>0.41682999999999998</v>
      </c>
      <c r="AA282" s="2">
        <v>0.31918000000000002</v>
      </c>
      <c r="AB282" s="2">
        <v>0.23576</v>
      </c>
      <c r="AC282" s="2">
        <v>0.16353999999999999</v>
      </c>
      <c r="AD282" s="2">
        <v>0.10749</v>
      </c>
      <c r="AE282" s="2">
        <v>6.6809999999999994E-2</v>
      </c>
      <c r="AF282" s="2">
        <v>3.9199999999999999E-2</v>
      </c>
      <c r="AG282" s="2">
        <v>2.1690000000000001E-2</v>
      </c>
      <c r="AH282" s="2">
        <v>1.1299999999999999E-2</v>
      </c>
      <c r="AI282" s="2">
        <v>5.7000000000000002E-3</v>
      </c>
      <c r="AJ282" s="2">
        <v>2.64E-3</v>
      </c>
      <c r="AK282" s="2">
        <v>1.14E-3</v>
      </c>
      <c r="AL282" s="2">
        <v>4.6999999999999999E-4</v>
      </c>
      <c r="AM282" s="2">
        <v>1.8000000000000001E-4</v>
      </c>
      <c r="AN282" s="2">
        <v>6.0000000000000002E-5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</row>
    <row r="283" spans="1:68" hidden="1" x14ac:dyDescent="0.25">
      <c r="A283">
        <v>22400624</v>
      </c>
      <c r="B283" t="s">
        <v>89</v>
      </c>
      <c r="C283" t="s">
        <v>88</v>
      </c>
      <c r="D283" s="1">
        <v>45680.8125</v>
      </c>
      <c r="E283" t="str">
        <f>HYPERLINK("https://www.nba.com/stats/player/1630696/boxscores-traditional", "Dru Smith")</f>
        <v>Dru Smith</v>
      </c>
      <c r="F283" t="s">
        <v>91</v>
      </c>
      <c r="G283">
        <v>15.6</v>
      </c>
      <c r="H283">
        <v>3.323</v>
      </c>
      <c r="I283" s="2">
        <v>1</v>
      </c>
      <c r="J283" s="2">
        <v>1</v>
      </c>
      <c r="K283" s="2">
        <v>0.99992000000000003</v>
      </c>
      <c r="L283" s="2">
        <v>0.99975999999999998</v>
      </c>
      <c r="M283" s="2">
        <v>0.99929000000000001</v>
      </c>
      <c r="N283" s="2">
        <v>0.99807000000000001</v>
      </c>
      <c r="O283" s="2">
        <v>0.99519999999999997</v>
      </c>
      <c r="P283" s="2">
        <v>0.98899000000000004</v>
      </c>
      <c r="Q283" s="2">
        <v>0.97670000000000001</v>
      </c>
      <c r="R283" s="2">
        <v>0.95448999999999995</v>
      </c>
      <c r="S283" s="2">
        <v>0.91620999999999997</v>
      </c>
      <c r="T283" s="2">
        <v>0.85992999999999997</v>
      </c>
      <c r="U283" s="2">
        <v>0.7823</v>
      </c>
      <c r="V283" s="2">
        <v>0.68439000000000005</v>
      </c>
      <c r="W283" s="2">
        <v>0.57142000000000004</v>
      </c>
      <c r="X283" s="2">
        <v>0.45223999999999998</v>
      </c>
      <c r="Y283" s="2">
        <v>0.33723999999999998</v>
      </c>
      <c r="Z283" s="2">
        <v>0.23576</v>
      </c>
      <c r="AA283" s="2">
        <v>0.15386</v>
      </c>
      <c r="AB283" s="2">
        <v>9.3420000000000003E-2</v>
      </c>
      <c r="AC283" s="2">
        <v>5.1549999999999999E-2</v>
      </c>
      <c r="AD283" s="2">
        <v>2.6800000000000001E-2</v>
      </c>
      <c r="AE283" s="2">
        <v>1.2869999999999999E-2</v>
      </c>
      <c r="AF283" s="2">
        <v>5.7000000000000002E-3</v>
      </c>
      <c r="AG283" s="2">
        <v>2.33E-3</v>
      </c>
      <c r="AH283" s="2">
        <v>8.7000000000000001E-4</v>
      </c>
      <c r="AI283" s="2">
        <v>2.9999999999999997E-4</v>
      </c>
      <c r="AJ283" s="2">
        <v>1E-4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</row>
    <row r="284" spans="1:68" hidden="1" x14ac:dyDescent="0.25">
      <c r="A284">
        <v>22400624</v>
      </c>
      <c r="B284" t="s">
        <v>89</v>
      </c>
      <c r="C284" t="s">
        <v>88</v>
      </c>
      <c r="D284" s="1">
        <v>45680.8125</v>
      </c>
      <c r="E284" t="str">
        <f>HYPERLINK("https://www.nba.com/stats/player/1630696/boxscores-traditional", "Dru Smith")</f>
        <v>Dru Smith</v>
      </c>
      <c r="F284" t="s">
        <v>92</v>
      </c>
      <c r="G284">
        <v>13.4</v>
      </c>
      <c r="H284">
        <v>2.577</v>
      </c>
      <c r="I284" s="2">
        <v>1</v>
      </c>
      <c r="J284" s="2">
        <v>1</v>
      </c>
      <c r="K284" s="2">
        <v>1</v>
      </c>
      <c r="L284" s="2">
        <v>0.99987000000000004</v>
      </c>
      <c r="M284" s="2">
        <v>0.99944</v>
      </c>
      <c r="N284" s="2">
        <v>0.99795</v>
      </c>
      <c r="O284" s="2">
        <v>0.99343000000000004</v>
      </c>
      <c r="P284" s="2">
        <v>0.98214000000000001</v>
      </c>
      <c r="Q284" s="2">
        <v>0.95637000000000005</v>
      </c>
      <c r="R284" s="2">
        <v>0.90658000000000005</v>
      </c>
      <c r="S284" s="2">
        <v>0.82381000000000004</v>
      </c>
      <c r="T284" s="2">
        <v>0.70540000000000003</v>
      </c>
      <c r="U284" s="2">
        <v>0.56355999999999995</v>
      </c>
      <c r="V284" s="2">
        <v>0.40905000000000002</v>
      </c>
      <c r="W284" s="2">
        <v>0.26762999999999998</v>
      </c>
      <c r="X284" s="2">
        <v>0.15625</v>
      </c>
      <c r="Y284" s="2">
        <v>8.0759999999999998E-2</v>
      </c>
      <c r="Z284" s="2">
        <v>3.6729999999999999E-2</v>
      </c>
      <c r="AA284" s="2">
        <v>1.4999999999999999E-2</v>
      </c>
      <c r="AB284" s="2">
        <v>5.2300000000000003E-3</v>
      </c>
      <c r="AC284" s="2">
        <v>1.5900000000000001E-3</v>
      </c>
      <c r="AD284" s="2">
        <v>4.2000000000000002E-4</v>
      </c>
      <c r="AE284" s="2">
        <v>1E-4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</row>
    <row r="285" spans="1:68" hidden="1" x14ac:dyDescent="0.25">
      <c r="A285">
        <v>22400623</v>
      </c>
      <c r="B285" t="s">
        <v>75</v>
      </c>
      <c r="C285" t="s">
        <v>74</v>
      </c>
      <c r="D285" s="1">
        <v>45680.8125</v>
      </c>
      <c r="E285" t="str">
        <f>HYPERLINK("https://www.nba.com/stats/player/1631223/boxscores-traditional", "David Roddy")</f>
        <v>David Roddy</v>
      </c>
      <c r="F285" t="s">
        <v>76</v>
      </c>
      <c r="G285">
        <v>3.2</v>
      </c>
      <c r="H285">
        <v>2.4820000000000002</v>
      </c>
      <c r="I285" s="2">
        <v>0.81327000000000005</v>
      </c>
      <c r="J285" s="2">
        <v>0.68439000000000005</v>
      </c>
      <c r="K285" s="2">
        <v>0.53188000000000002</v>
      </c>
      <c r="L285" s="2">
        <v>0.37447999999999998</v>
      </c>
      <c r="M285" s="2">
        <v>0.23269999999999999</v>
      </c>
      <c r="N285" s="2">
        <v>0.12923999999999999</v>
      </c>
      <c r="O285" s="2">
        <v>6.3009999999999997E-2</v>
      </c>
      <c r="P285" s="2">
        <v>2.6800000000000001E-2</v>
      </c>
      <c r="Q285" s="2">
        <v>9.6399999999999993E-3</v>
      </c>
      <c r="R285" s="2">
        <v>3.0699999999999998E-3</v>
      </c>
      <c r="S285" s="2">
        <v>8.4000000000000003E-4</v>
      </c>
      <c r="T285" s="2">
        <v>1.9000000000000001E-4</v>
      </c>
      <c r="U285" s="2">
        <v>4.0000000000000003E-5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</row>
    <row r="286" spans="1:68" hidden="1" x14ac:dyDescent="0.25">
      <c r="A286">
        <v>22400623</v>
      </c>
      <c r="B286" t="s">
        <v>74</v>
      </c>
      <c r="C286" t="s">
        <v>75</v>
      </c>
      <c r="D286" s="1">
        <v>45680.8125</v>
      </c>
      <c r="E286" t="str">
        <f>HYPERLINK("https://www.nba.com/stats/player/1630567/boxscores-traditional", "Scottie Barnes")</f>
        <v>Scottie Barnes</v>
      </c>
      <c r="F286" t="s">
        <v>73</v>
      </c>
      <c r="G286">
        <v>7.2</v>
      </c>
      <c r="H286">
        <v>2.4820000000000002</v>
      </c>
      <c r="I286" s="2">
        <v>0.99378999999999995</v>
      </c>
      <c r="J286" s="2">
        <v>0.98214000000000001</v>
      </c>
      <c r="K286" s="2">
        <v>0.95448999999999995</v>
      </c>
      <c r="L286" s="2">
        <v>0.90146999999999999</v>
      </c>
      <c r="M286" s="2">
        <v>0.81327000000000005</v>
      </c>
      <c r="N286" s="2">
        <v>0.68439000000000005</v>
      </c>
      <c r="O286" s="2">
        <v>0.53188000000000002</v>
      </c>
      <c r="P286" s="2">
        <v>0.37447999999999998</v>
      </c>
      <c r="Q286" s="2">
        <v>0.23269999999999999</v>
      </c>
      <c r="R286" s="2">
        <v>0.12923999999999999</v>
      </c>
      <c r="S286" s="2">
        <v>6.3009999999999997E-2</v>
      </c>
      <c r="T286" s="2">
        <v>2.6800000000000001E-2</v>
      </c>
      <c r="U286" s="2">
        <v>9.6399999999999993E-3</v>
      </c>
      <c r="V286" s="2">
        <v>3.0699999999999998E-3</v>
      </c>
      <c r="W286" s="2">
        <v>8.4000000000000003E-4</v>
      </c>
      <c r="X286" s="2">
        <v>1.9000000000000001E-4</v>
      </c>
      <c r="Y286" s="2">
        <v>4.0000000000000003E-5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</row>
    <row r="287" spans="1:68" hidden="1" x14ac:dyDescent="0.25">
      <c r="A287">
        <v>22400624</v>
      </c>
      <c r="B287" t="s">
        <v>89</v>
      </c>
      <c r="C287" t="s">
        <v>88</v>
      </c>
      <c r="D287" s="1">
        <v>45680.8125</v>
      </c>
      <c r="E287" t="str">
        <f>HYPERLINK("https://www.nba.com/stats/player/1631170/boxscores-traditional", "Jaime Jaquez Jr.")</f>
        <v>Jaime Jaquez Jr.</v>
      </c>
      <c r="F287" t="s">
        <v>93</v>
      </c>
      <c r="G287">
        <v>10</v>
      </c>
      <c r="H287">
        <v>1.4139999999999999</v>
      </c>
      <c r="I287" s="2">
        <v>1</v>
      </c>
      <c r="J287" s="2">
        <v>1</v>
      </c>
      <c r="K287" s="2">
        <v>1</v>
      </c>
      <c r="L287" s="2">
        <v>1</v>
      </c>
      <c r="M287" s="2">
        <v>0.99980000000000002</v>
      </c>
      <c r="N287" s="2">
        <v>0.99766999999999995</v>
      </c>
      <c r="O287" s="2">
        <v>0.98299999999999998</v>
      </c>
      <c r="P287" s="2">
        <v>0.92073000000000005</v>
      </c>
      <c r="Q287" s="2">
        <v>0.76114999999999999</v>
      </c>
      <c r="R287" s="2">
        <v>0.5</v>
      </c>
      <c r="S287" s="2">
        <v>0.23885000000000001</v>
      </c>
      <c r="T287" s="2">
        <v>7.9269999999999993E-2</v>
      </c>
      <c r="U287" s="2">
        <v>1.7000000000000001E-2</v>
      </c>
      <c r="V287" s="2">
        <v>2.33E-3</v>
      </c>
      <c r="W287" s="2">
        <v>2.0000000000000001E-4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</row>
    <row r="288" spans="1:68" hidden="1" x14ac:dyDescent="0.25">
      <c r="A288">
        <v>22400624</v>
      </c>
      <c r="B288" t="s">
        <v>89</v>
      </c>
      <c r="C288" t="s">
        <v>88</v>
      </c>
      <c r="D288" s="1">
        <v>45680.8125</v>
      </c>
      <c r="E288" t="str">
        <f>HYPERLINK("https://www.nba.com/stats/player/1642276/boxscores-traditional", "Kel'el Ware")</f>
        <v>Kel'el Ware</v>
      </c>
      <c r="F288" t="s">
        <v>87</v>
      </c>
      <c r="G288">
        <v>27</v>
      </c>
      <c r="H288">
        <v>7.8739999999999997</v>
      </c>
      <c r="I288" s="2">
        <v>0.99951999999999996</v>
      </c>
      <c r="J288" s="2">
        <v>0.99926000000000004</v>
      </c>
      <c r="K288" s="2">
        <v>0.99885999999999997</v>
      </c>
      <c r="L288" s="2">
        <v>0.99824999999999997</v>
      </c>
      <c r="M288" s="2">
        <v>0.99736000000000002</v>
      </c>
      <c r="N288" s="2">
        <v>0.99621000000000004</v>
      </c>
      <c r="O288" s="2">
        <v>0.99446000000000001</v>
      </c>
      <c r="P288" s="2">
        <v>0.99202000000000001</v>
      </c>
      <c r="Q288" s="2">
        <v>0.98899000000000004</v>
      </c>
      <c r="R288" s="2">
        <v>0.98460999999999999</v>
      </c>
      <c r="S288" s="2">
        <v>0.97882000000000002</v>
      </c>
      <c r="T288" s="2">
        <v>0.97192999999999996</v>
      </c>
      <c r="U288" s="2">
        <v>0.96245999999999998</v>
      </c>
      <c r="V288" s="2">
        <v>0.95052999999999999</v>
      </c>
      <c r="W288" s="2">
        <v>0.93574000000000002</v>
      </c>
      <c r="X288" s="2">
        <v>0.91923999999999995</v>
      </c>
      <c r="Y288" s="2">
        <v>0.89795999999999998</v>
      </c>
      <c r="Z288" s="2">
        <v>0.87285999999999997</v>
      </c>
      <c r="AA288" s="2">
        <v>0.84614</v>
      </c>
      <c r="AB288" s="2">
        <v>0.81327000000000005</v>
      </c>
      <c r="AC288" s="2">
        <v>0.77637</v>
      </c>
      <c r="AD288" s="2">
        <v>0.73890999999999996</v>
      </c>
      <c r="AE288" s="2">
        <v>0.69496999999999998</v>
      </c>
      <c r="AF288" s="2">
        <v>0.64802999999999999</v>
      </c>
      <c r="AG288" s="2">
        <v>0.59870999999999996</v>
      </c>
      <c r="AH288" s="2">
        <v>0.55171999999999999</v>
      </c>
      <c r="AI288" s="2">
        <v>0.5</v>
      </c>
      <c r="AJ288" s="2">
        <v>0.44828000000000001</v>
      </c>
      <c r="AK288" s="2">
        <v>0.40128999999999998</v>
      </c>
      <c r="AL288" s="2">
        <v>0.35197000000000001</v>
      </c>
      <c r="AM288" s="2">
        <v>0.30503000000000002</v>
      </c>
      <c r="AN288" s="2">
        <v>0.26108999999999999</v>
      </c>
      <c r="AO288" s="2">
        <v>0.22363</v>
      </c>
      <c r="AP288" s="2">
        <v>0.18673000000000001</v>
      </c>
      <c r="AQ288" s="2">
        <v>0.15386</v>
      </c>
      <c r="AR288" s="2">
        <v>0.12714</v>
      </c>
      <c r="AS288" s="2">
        <v>0.10204000000000001</v>
      </c>
      <c r="AT288" s="2">
        <v>8.0759999999999998E-2</v>
      </c>
      <c r="AU288" s="2">
        <v>6.4259999999999998E-2</v>
      </c>
      <c r="AV288" s="2">
        <v>4.947E-2</v>
      </c>
      <c r="AW288" s="2">
        <v>3.7539999999999997E-2</v>
      </c>
      <c r="AX288" s="2">
        <v>2.8070000000000001E-2</v>
      </c>
      <c r="AY288" s="2">
        <v>2.1180000000000001E-2</v>
      </c>
      <c r="AZ288" s="2">
        <v>1.5389999999999999E-2</v>
      </c>
      <c r="BA288" s="2">
        <v>1.1010000000000001E-2</v>
      </c>
      <c r="BB288" s="2">
        <v>7.9799999999999992E-3</v>
      </c>
      <c r="BC288" s="2">
        <v>5.5399999999999998E-3</v>
      </c>
      <c r="BD288" s="2">
        <v>3.79E-3</v>
      </c>
      <c r="BE288" s="2">
        <v>2.64E-3</v>
      </c>
      <c r="BF288" s="2">
        <v>1.75E-3</v>
      </c>
      <c r="BG288" s="2">
        <v>1.14E-3</v>
      </c>
      <c r="BH288" s="2">
        <v>7.3999999999999999E-4</v>
      </c>
      <c r="BI288" s="2">
        <v>4.8000000000000001E-4</v>
      </c>
      <c r="BJ288" s="2">
        <v>2.9999999999999997E-4</v>
      </c>
      <c r="BK288" s="2">
        <v>1.9000000000000001E-4</v>
      </c>
      <c r="BL288" s="2">
        <v>1.2E-4</v>
      </c>
      <c r="BM288" s="2">
        <v>6.9999999999999994E-5</v>
      </c>
      <c r="BN288" s="2">
        <v>4.0000000000000003E-5</v>
      </c>
      <c r="BO288" s="2">
        <v>0</v>
      </c>
      <c r="BP288" s="2">
        <v>0</v>
      </c>
    </row>
    <row r="289" spans="1:68" hidden="1" x14ac:dyDescent="0.25">
      <c r="A289">
        <v>22400624</v>
      </c>
      <c r="B289" t="s">
        <v>89</v>
      </c>
      <c r="C289" t="s">
        <v>88</v>
      </c>
      <c r="D289" s="1">
        <v>45680.8125</v>
      </c>
      <c r="E289" t="str">
        <f>HYPERLINK("https://www.nba.com/stats/player/1628389/boxscores-traditional", "Bam Adebayo")</f>
        <v>Bam Adebayo</v>
      </c>
      <c r="F289" t="s">
        <v>92</v>
      </c>
      <c r="G289">
        <v>15.4</v>
      </c>
      <c r="H289">
        <v>3.6110000000000002</v>
      </c>
      <c r="I289" s="2">
        <v>0.99997000000000003</v>
      </c>
      <c r="J289" s="2">
        <v>0.99990000000000001</v>
      </c>
      <c r="K289" s="2">
        <v>0.99970000000000003</v>
      </c>
      <c r="L289" s="2">
        <v>0.99921000000000004</v>
      </c>
      <c r="M289" s="2">
        <v>0.99800999999999995</v>
      </c>
      <c r="N289" s="2">
        <v>0.99534</v>
      </c>
      <c r="O289" s="2">
        <v>0.99009999999999998</v>
      </c>
      <c r="P289" s="2">
        <v>0.97982000000000002</v>
      </c>
      <c r="Q289" s="2">
        <v>0.96164000000000005</v>
      </c>
      <c r="R289" s="2">
        <v>0.93318999999999996</v>
      </c>
      <c r="S289" s="2">
        <v>0.88876999999999995</v>
      </c>
      <c r="T289" s="2">
        <v>0.82638999999999996</v>
      </c>
      <c r="U289" s="2">
        <v>0.74536999999999998</v>
      </c>
      <c r="V289" s="2">
        <v>0.65173000000000003</v>
      </c>
      <c r="W289" s="2">
        <v>0.54379999999999995</v>
      </c>
      <c r="X289" s="2">
        <v>0.43251000000000001</v>
      </c>
      <c r="Y289" s="2">
        <v>0.32996999999999999</v>
      </c>
      <c r="Z289" s="2">
        <v>0.23576</v>
      </c>
      <c r="AA289" s="2">
        <v>0.15866</v>
      </c>
      <c r="AB289" s="2">
        <v>0.10204000000000001</v>
      </c>
      <c r="AC289" s="2">
        <v>6.0569999999999999E-2</v>
      </c>
      <c r="AD289" s="2">
        <v>3.3619999999999997E-2</v>
      </c>
      <c r="AE289" s="2">
        <v>1.7860000000000001E-2</v>
      </c>
      <c r="AF289" s="2">
        <v>8.6599999999999993E-3</v>
      </c>
      <c r="AG289" s="2">
        <v>3.9100000000000003E-3</v>
      </c>
      <c r="AH289" s="2">
        <v>1.64E-3</v>
      </c>
      <c r="AI289" s="2">
        <v>6.6E-4</v>
      </c>
      <c r="AJ289" s="2">
        <v>2.4000000000000001E-4</v>
      </c>
      <c r="AK289" s="2">
        <v>8.0000000000000007E-5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</row>
    <row r="290" spans="1:68" hidden="1" x14ac:dyDescent="0.25">
      <c r="A290">
        <v>22400623</v>
      </c>
      <c r="B290" t="s">
        <v>75</v>
      </c>
      <c r="C290" t="s">
        <v>74</v>
      </c>
      <c r="D290" s="1">
        <v>45680.8125</v>
      </c>
      <c r="E290" t="str">
        <f>HYPERLINK("https://www.nba.com/stats/player/1629027/boxscores-traditional", "Trae Young")</f>
        <v>Trae Young</v>
      </c>
      <c r="F290" t="s">
        <v>90</v>
      </c>
      <c r="G290">
        <v>10.4</v>
      </c>
      <c r="H290">
        <v>2.4980000000000002</v>
      </c>
      <c r="I290" s="2">
        <v>0.99992000000000003</v>
      </c>
      <c r="J290" s="2">
        <v>0.99961</v>
      </c>
      <c r="K290" s="2">
        <v>0.99846000000000001</v>
      </c>
      <c r="L290" s="2">
        <v>0.99477000000000004</v>
      </c>
      <c r="M290" s="2">
        <v>0.98460999999999999</v>
      </c>
      <c r="N290" s="2">
        <v>0.96079999999999999</v>
      </c>
      <c r="O290" s="2">
        <v>0.91308999999999996</v>
      </c>
      <c r="P290" s="2">
        <v>0.83147000000000004</v>
      </c>
      <c r="Q290" s="2">
        <v>0.71226</v>
      </c>
      <c r="R290" s="2">
        <v>0.56355999999999995</v>
      </c>
      <c r="S290" s="2">
        <v>0.40516999999999997</v>
      </c>
      <c r="T290" s="2">
        <v>0.26108999999999999</v>
      </c>
      <c r="U290" s="2">
        <v>0.14917</v>
      </c>
      <c r="V290" s="2">
        <v>7.4929999999999997E-2</v>
      </c>
      <c r="W290" s="2">
        <v>3.288E-2</v>
      </c>
      <c r="X290" s="2">
        <v>1.255E-2</v>
      </c>
      <c r="Y290" s="2">
        <v>4.15E-3</v>
      </c>
      <c r="Z290" s="2">
        <v>1.1800000000000001E-3</v>
      </c>
      <c r="AA290" s="2">
        <v>2.9E-4</v>
      </c>
      <c r="AB290" s="2">
        <v>6.0000000000000002E-5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</row>
    <row r="291" spans="1:68" hidden="1" x14ac:dyDescent="0.25">
      <c r="A291">
        <v>22400624</v>
      </c>
      <c r="B291" t="s">
        <v>88</v>
      </c>
      <c r="C291" t="s">
        <v>89</v>
      </c>
      <c r="D291" s="1">
        <v>45680.8125</v>
      </c>
      <c r="E291" t="str">
        <f>HYPERLINK("https://www.nba.com/stats/player/203081/boxscores-traditional", "Damian Lillard")</f>
        <v>Damian Lillard</v>
      </c>
      <c r="F291" t="s">
        <v>90</v>
      </c>
      <c r="G291">
        <v>9.8000000000000007</v>
      </c>
      <c r="H291">
        <v>1.47</v>
      </c>
      <c r="I291" s="2">
        <v>1</v>
      </c>
      <c r="J291" s="2">
        <v>1</v>
      </c>
      <c r="K291" s="2">
        <v>1</v>
      </c>
      <c r="L291" s="2">
        <v>0.99995999999999996</v>
      </c>
      <c r="M291" s="2">
        <v>0.99946000000000002</v>
      </c>
      <c r="N291" s="2">
        <v>0.99519999999999997</v>
      </c>
      <c r="O291" s="2">
        <v>0.97128000000000003</v>
      </c>
      <c r="P291" s="2">
        <v>0.88876999999999995</v>
      </c>
      <c r="Q291" s="2">
        <v>0.70540000000000003</v>
      </c>
      <c r="R291" s="2">
        <v>0.44433</v>
      </c>
      <c r="S291" s="2">
        <v>0.20610999999999999</v>
      </c>
      <c r="T291" s="2">
        <v>6.6809999999999994E-2</v>
      </c>
      <c r="U291" s="2">
        <v>1.4630000000000001E-2</v>
      </c>
      <c r="V291" s="2">
        <v>2.1199999999999999E-3</v>
      </c>
      <c r="W291" s="2">
        <v>2.0000000000000001E-4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</row>
    <row r="292" spans="1:68" hidden="1" x14ac:dyDescent="0.25">
      <c r="A292">
        <v>22400623</v>
      </c>
      <c r="B292" t="s">
        <v>75</v>
      </c>
      <c r="C292" t="s">
        <v>74</v>
      </c>
      <c r="D292" s="1">
        <v>45680.8125</v>
      </c>
      <c r="E292" t="str">
        <f>HYPERLINK("https://www.nba.com/stats/player/1630700/boxscores-traditional", "Dyson Daniels")</f>
        <v>Dyson Daniels</v>
      </c>
      <c r="F292" t="s">
        <v>76</v>
      </c>
      <c r="G292">
        <v>6</v>
      </c>
      <c r="H292">
        <v>2.5299999999999998</v>
      </c>
      <c r="I292" s="2">
        <v>0.97614999999999996</v>
      </c>
      <c r="J292" s="2">
        <v>0.94294999999999995</v>
      </c>
      <c r="K292" s="2">
        <v>0.88297999999999999</v>
      </c>
      <c r="L292" s="2">
        <v>0.78524000000000005</v>
      </c>
      <c r="M292" s="2">
        <v>0.65542</v>
      </c>
      <c r="N292" s="2">
        <v>0.5</v>
      </c>
      <c r="O292" s="2">
        <v>0.34458</v>
      </c>
      <c r="P292" s="2">
        <v>0.21476000000000001</v>
      </c>
      <c r="Q292" s="2">
        <v>0.11702</v>
      </c>
      <c r="R292" s="2">
        <v>5.7049999999999997E-2</v>
      </c>
      <c r="S292" s="2">
        <v>2.385E-2</v>
      </c>
      <c r="T292" s="2">
        <v>8.8900000000000003E-3</v>
      </c>
      <c r="U292" s="2">
        <v>2.8E-3</v>
      </c>
      <c r="V292" s="2">
        <v>7.9000000000000001E-4</v>
      </c>
      <c r="W292" s="2">
        <v>1.9000000000000001E-4</v>
      </c>
      <c r="X292" s="2">
        <v>4.0000000000000003E-5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</row>
    <row r="293" spans="1:68" hidden="1" x14ac:dyDescent="0.25">
      <c r="A293">
        <v>22400623</v>
      </c>
      <c r="B293" t="s">
        <v>74</v>
      </c>
      <c r="C293" t="s">
        <v>75</v>
      </c>
      <c r="D293" s="1">
        <v>45680.8125</v>
      </c>
      <c r="E293" t="str">
        <f>HYPERLINK("https://www.nba.com/stats/player/1628449/boxscores-traditional", "Chris Boucher")</f>
        <v>Chris Boucher</v>
      </c>
      <c r="F293" t="s">
        <v>76</v>
      </c>
      <c r="G293">
        <v>5.4</v>
      </c>
      <c r="H293">
        <v>2.577</v>
      </c>
      <c r="I293" s="2">
        <v>0.95637000000000005</v>
      </c>
      <c r="J293" s="2">
        <v>0.90658000000000005</v>
      </c>
      <c r="K293" s="2">
        <v>0.82381000000000004</v>
      </c>
      <c r="L293" s="2">
        <v>0.70540000000000003</v>
      </c>
      <c r="M293" s="2">
        <v>0.56355999999999995</v>
      </c>
      <c r="N293" s="2">
        <v>0.40905000000000002</v>
      </c>
      <c r="O293" s="2">
        <v>0.26762999999999998</v>
      </c>
      <c r="P293" s="2">
        <v>0.15625</v>
      </c>
      <c r="Q293" s="2">
        <v>8.0759999999999998E-2</v>
      </c>
      <c r="R293" s="2">
        <v>3.6729999999999999E-2</v>
      </c>
      <c r="S293" s="2">
        <v>1.4999999999999999E-2</v>
      </c>
      <c r="T293" s="2">
        <v>5.2300000000000003E-3</v>
      </c>
      <c r="U293" s="2">
        <v>1.5900000000000001E-3</v>
      </c>
      <c r="V293" s="2">
        <v>4.2000000000000002E-4</v>
      </c>
      <c r="W293" s="2">
        <v>1E-4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</row>
    <row r="294" spans="1:68" hidden="1" x14ac:dyDescent="0.25">
      <c r="A294">
        <v>22400623</v>
      </c>
      <c r="B294" t="s">
        <v>74</v>
      </c>
      <c r="C294" t="s">
        <v>75</v>
      </c>
      <c r="D294" s="1">
        <v>45680.8125</v>
      </c>
      <c r="E294" t="str">
        <f>HYPERLINK("https://www.nba.com/stats/player/1630567/boxscores-traditional", "Scottie Barnes")</f>
        <v>Scottie Barnes</v>
      </c>
      <c r="F294" t="s">
        <v>90</v>
      </c>
      <c r="G294">
        <v>15.6</v>
      </c>
      <c r="H294">
        <v>2.577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0.99990000000000001</v>
      </c>
      <c r="O294" s="2">
        <v>0.99958000000000002</v>
      </c>
      <c r="P294" s="2">
        <v>0.99841000000000002</v>
      </c>
      <c r="Q294" s="2">
        <v>0.99477000000000004</v>
      </c>
      <c r="R294" s="2">
        <v>0.98499999999999999</v>
      </c>
      <c r="S294" s="2">
        <v>0.96326999999999996</v>
      </c>
      <c r="T294" s="2">
        <v>0.91923999999999995</v>
      </c>
      <c r="U294" s="2">
        <v>0.84375</v>
      </c>
      <c r="V294" s="2">
        <v>0.73236999999999997</v>
      </c>
      <c r="W294" s="2">
        <v>0.59094999999999998</v>
      </c>
      <c r="X294" s="2">
        <v>0.43643999999999999</v>
      </c>
      <c r="Y294" s="2">
        <v>0.29459999999999997</v>
      </c>
      <c r="Z294" s="2">
        <v>0.17619000000000001</v>
      </c>
      <c r="AA294" s="2">
        <v>9.3420000000000003E-2</v>
      </c>
      <c r="AB294" s="2">
        <v>4.3630000000000002E-2</v>
      </c>
      <c r="AC294" s="2">
        <v>1.7860000000000001E-2</v>
      </c>
      <c r="AD294" s="2">
        <v>6.5700000000000003E-3</v>
      </c>
      <c r="AE294" s="2">
        <v>2.0500000000000002E-3</v>
      </c>
      <c r="AF294" s="2">
        <v>5.5999999999999995E-4</v>
      </c>
      <c r="AG294" s="2">
        <v>1.2999999999999999E-4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</row>
    <row r="295" spans="1:68" hidden="1" x14ac:dyDescent="0.25">
      <c r="A295">
        <v>22400624</v>
      </c>
      <c r="B295" t="s">
        <v>89</v>
      </c>
      <c r="C295" t="s">
        <v>88</v>
      </c>
      <c r="D295" s="1">
        <v>45680.8125</v>
      </c>
      <c r="E295" t="str">
        <f>HYPERLINK("https://www.nba.com/stats/player/202710/boxscores-traditional", "Jimmy Butler")</f>
        <v>Jimmy Butler</v>
      </c>
      <c r="F295" t="s">
        <v>92</v>
      </c>
      <c r="G295">
        <v>16</v>
      </c>
      <c r="H295">
        <v>3.899</v>
      </c>
      <c r="I295" s="2">
        <v>0.99994000000000005</v>
      </c>
      <c r="J295" s="2">
        <v>0.99983</v>
      </c>
      <c r="K295" s="2">
        <v>0.99956999999999996</v>
      </c>
      <c r="L295" s="2">
        <v>0.99895999999999996</v>
      </c>
      <c r="M295" s="2">
        <v>0.99760000000000004</v>
      </c>
      <c r="N295" s="2">
        <v>0.99477000000000004</v>
      </c>
      <c r="O295" s="2">
        <v>0.98956</v>
      </c>
      <c r="P295" s="2">
        <v>0.97982000000000002</v>
      </c>
      <c r="Q295" s="2">
        <v>0.96406999999999998</v>
      </c>
      <c r="R295" s="2">
        <v>0.93822000000000005</v>
      </c>
      <c r="S295" s="2">
        <v>0.89973000000000003</v>
      </c>
      <c r="T295" s="2">
        <v>0.84848999999999997</v>
      </c>
      <c r="U295" s="2">
        <v>0.77934999999999999</v>
      </c>
      <c r="V295" s="2">
        <v>0.69496999999999998</v>
      </c>
      <c r="W295" s="2">
        <v>0.60257000000000005</v>
      </c>
      <c r="X295" s="2">
        <v>0.5</v>
      </c>
      <c r="Y295" s="2">
        <v>0.39743000000000001</v>
      </c>
      <c r="Z295" s="2">
        <v>0.30503000000000002</v>
      </c>
      <c r="AA295" s="2">
        <v>0.22065000000000001</v>
      </c>
      <c r="AB295" s="2">
        <v>0.15151000000000001</v>
      </c>
      <c r="AC295" s="2">
        <v>0.10027</v>
      </c>
      <c r="AD295" s="2">
        <v>6.1780000000000002E-2</v>
      </c>
      <c r="AE295" s="2">
        <v>3.5929999999999997E-2</v>
      </c>
      <c r="AF295" s="2">
        <v>2.018E-2</v>
      </c>
      <c r="AG295" s="2">
        <v>1.044E-2</v>
      </c>
      <c r="AH295" s="2">
        <v>5.2300000000000003E-3</v>
      </c>
      <c r="AI295" s="2">
        <v>2.3999999999999998E-3</v>
      </c>
      <c r="AJ295" s="2">
        <v>1.0399999999999999E-3</v>
      </c>
      <c r="AK295" s="2">
        <v>4.2999999999999999E-4</v>
      </c>
      <c r="AL295" s="2">
        <v>1.7000000000000001E-4</v>
      </c>
      <c r="AM295" s="2">
        <v>6.0000000000000002E-5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</row>
    <row r="296" spans="1:68" hidden="1" x14ac:dyDescent="0.25">
      <c r="A296">
        <v>22400624</v>
      </c>
      <c r="B296" t="s">
        <v>89</v>
      </c>
      <c r="C296" t="s">
        <v>88</v>
      </c>
      <c r="D296" s="1">
        <v>45680.8125</v>
      </c>
      <c r="E296" t="str">
        <f>HYPERLINK("https://www.nba.com/stats/player/1631107/boxscores-traditional", "Nikola Jovic")</f>
        <v>Nikola Jovic</v>
      </c>
      <c r="F296" t="s">
        <v>92</v>
      </c>
      <c r="G296">
        <v>17.399999999999999</v>
      </c>
      <c r="H296">
        <v>4.7160000000000002</v>
      </c>
      <c r="I296" s="2">
        <v>0.99975000000000003</v>
      </c>
      <c r="J296" s="2">
        <v>0.99946000000000002</v>
      </c>
      <c r="K296" s="2">
        <v>0.99885999999999997</v>
      </c>
      <c r="L296" s="2">
        <v>0.99773999999999996</v>
      </c>
      <c r="M296" s="2">
        <v>0.99573</v>
      </c>
      <c r="N296" s="2">
        <v>0.99224000000000001</v>
      </c>
      <c r="O296" s="2">
        <v>0.98645000000000005</v>
      </c>
      <c r="P296" s="2">
        <v>0.97670000000000001</v>
      </c>
      <c r="Q296" s="2">
        <v>0.96245999999999998</v>
      </c>
      <c r="R296" s="2">
        <v>0.94179000000000002</v>
      </c>
      <c r="S296" s="2">
        <v>0.91308999999999996</v>
      </c>
      <c r="T296" s="2">
        <v>0.87492999999999999</v>
      </c>
      <c r="U296" s="2">
        <v>0.82381000000000004</v>
      </c>
      <c r="V296" s="2">
        <v>0.76424000000000003</v>
      </c>
      <c r="W296" s="2">
        <v>0.69496999999999998</v>
      </c>
      <c r="X296" s="2">
        <v>0.61790999999999996</v>
      </c>
      <c r="Y296" s="2">
        <v>0.53188000000000002</v>
      </c>
      <c r="Z296" s="2">
        <v>0.44828000000000001</v>
      </c>
      <c r="AA296" s="2">
        <v>0.36692999999999998</v>
      </c>
      <c r="AB296" s="2">
        <v>0.29115999999999997</v>
      </c>
      <c r="AC296" s="2">
        <v>0.22363</v>
      </c>
      <c r="AD296" s="2">
        <v>0.16353999999999999</v>
      </c>
      <c r="AE296" s="2">
        <v>0.11702</v>
      </c>
      <c r="AF296" s="2">
        <v>8.0759999999999998E-2</v>
      </c>
      <c r="AG296" s="2">
        <v>5.3699999999999998E-2</v>
      </c>
      <c r="AH296" s="2">
        <v>3.4380000000000001E-2</v>
      </c>
      <c r="AI296" s="2">
        <v>2.068E-2</v>
      </c>
      <c r="AJ296" s="2">
        <v>1.222E-2</v>
      </c>
      <c r="AK296" s="2">
        <v>6.9499999999999996E-3</v>
      </c>
      <c r="AL296" s="2">
        <v>3.79E-3</v>
      </c>
      <c r="AM296" s="2">
        <v>1.99E-3</v>
      </c>
      <c r="AN296" s="2">
        <v>9.7000000000000005E-4</v>
      </c>
      <c r="AO296" s="2">
        <v>4.6999999999999999E-4</v>
      </c>
      <c r="AP296" s="2">
        <v>2.2000000000000001E-4</v>
      </c>
      <c r="AQ296" s="2">
        <v>1E-4</v>
      </c>
      <c r="AR296" s="2">
        <v>4.0000000000000003E-5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</row>
    <row r="297" spans="1:68" hidden="1" x14ac:dyDescent="0.25">
      <c r="A297">
        <v>22400624</v>
      </c>
      <c r="B297" t="s">
        <v>88</v>
      </c>
      <c r="C297" t="s">
        <v>89</v>
      </c>
      <c r="D297" s="1">
        <v>45680.8125</v>
      </c>
      <c r="E297" t="str">
        <f>HYPERLINK("https://www.nba.com/stats/player/1631157/boxscores-traditional", "Ryan Rollins")</f>
        <v>Ryan Rollins</v>
      </c>
      <c r="F297" t="s">
        <v>91</v>
      </c>
      <c r="G297">
        <v>12.2</v>
      </c>
      <c r="H297">
        <v>2.6379999999999999</v>
      </c>
      <c r="I297" s="2">
        <v>1</v>
      </c>
      <c r="J297" s="2">
        <v>0.99995000000000001</v>
      </c>
      <c r="K297" s="2">
        <v>0.99975999999999998</v>
      </c>
      <c r="L297" s="2">
        <v>0.99905999999999995</v>
      </c>
      <c r="M297" s="2">
        <v>0.99682999999999999</v>
      </c>
      <c r="N297" s="2">
        <v>0.99060999999999999</v>
      </c>
      <c r="O297" s="2">
        <v>0.97558</v>
      </c>
      <c r="P297" s="2">
        <v>0.94408000000000003</v>
      </c>
      <c r="Q297" s="2">
        <v>0.88685999999999998</v>
      </c>
      <c r="R297" s="2">
        <v>0.79673000000000005</v>
      </c>
      <c r="S297" s="2">
        <v>0.67364000000000002</v>
      </c>
      <c r="T297" s="2">
        <v>0.53188000000000002</v>
      </c>
      <c r="U297" s="2">
        <v>0.38208999999999999</v>
      </c>
      <c r="V297" s="2">
        <v>0.24825</v>
      </c>
      <c r="W297" s="2">
        <v>0.14457</v>
      </c>
      <c r="X297" s="2">
        <v>7.4929999999999997E-2</v>
      </c>
      <c r="Y297" s="2">
        <v>3.4380000000000001E-2</v>
      </c>
      <c r="Z297" s="2">
        <v>1.3899999999999999E-2</v>
      </c>
      <c r="AA297" s="2">
        <v>4.9399999999999999E-3</v>
      </c>
      <c r="AB297" s="2">
        <v>1.5399999999999999E-3</v>
      </c>
      <c r="AC297" s="2">
        <v>4.2000000000000002E-4</v>
      </c>
      <c r="AD297" s="2">
        <v>1E-4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</row>
    <row r="298" spans="1:68" hidden="1" x14ac:dyDescent="0.25">
      <c r="A298">
        <v>22400624</v>
      </c>
      <c r="B298" t="s">
        <v>89</v>
      </c>
      <c r="C298" t="s">
        <v>88</v>
      </c>
      <c r="D298" s="1">
        <v>45680.8125</v>
      </c>
      <c r="E298" t="str">
        <f>HYPERLINK("https://www.nba.com/stats/player/1642276/boxscores-traditional", "Kel'el Ware")</f>
        <v>Kel'el Ware</v>
      </c>
      <c r="F298" t="s">
        <v>90</v>
      </c>
      <c r="G298">
        <v>11.8</v>
      </c>
      <c r="H298">
        <v>2.4820000000000002</v>
      </c>
      <c r="I298" s="2">
        <v>1</v>
      </c>
      <c r="J298" s="2">
        <v>0.99995999999999996</v>
      </c>
      <c r="K298" s="2">
        <v>0.99980999999999998</v>
      </c>
      <c r="L298" s="2">
        <v>0.99916000000000005</v>
      </c>
      <c r="M298" s="2">
        <v>0.99692999999999998</v>
      </c>
      <c r="N298" s="2">
        <v>0.99036000000000002</v>
      </c>
      <c r="O298" s="2">
        <v>0.97319999999999995</v>
      </c>
      <c r="P298" s="2">
        <v>0.93698999999999999</v>
      </c>
      <c r="Q298" s="2">
        <v>0.87075999999999998</v>
      </c>
      <c r="R298" s="2">
        <v>0.76729999999999998</v>
      </c>
      <c r="S298" s="2">
        <v>0.62551999999999996</v>
      </c>
      <c r="T298" s="2">
        <v>0.46811999999999998</v>
      </c>
      <c r="U298" s="2">
        <v>0.31561</v>
      </c>
      <c r="V298" s="2">
        <v>0.18673000000000001</v>
      </c>
      <c r="W298" s="2">
        <v>9.8530000000000006E-2</v>
      </c>
      <c r="X298" s="2">
        <v>4.5510000000000002E-2</v>
      </c>
      <c r="Y298" s="2">
        <v>1.7860000000000001E-2</v>
      </c>
      <c r="Z298" s="2">
        <v>6.2100000000000002E-3</v>
      </c>
      <c r="AA298" s="2">
        <v>1.8699999999999999E-3</v>
      </c>
      <c r="AB298" s="2">
        <v>4.8000000000000001E-4</v>
      </c>
      <c r="AC298" s="2">
        <v>1E-4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</row>
    <row r="299" spans="1:68" hidden="1" x14ac:dyDescent="0.25">
      <c r="A299">
        <v>22400623</v>
      </c>
      <c r="B299" t="s">
        <v>75</v>
      </c>
      <c r="C299" t="s">
        <v>74</v>
      </c>
      <c r="D299" s="1">
        <v>45680.8125</v>
      </c>
      <c r="E299" t="str">
        <f>HYPERLINK("https://www.nba.com/stats/player/1630249/boxscores-traditional", "Vít Krejcí")</f>
        <v>Vít Krejcí</v>
      </c>
      <c r="F299" t="s">
        <v>93</v>
      </c>
      <c r="G299">
        <v>10.6</v>
      </c>
      <c r="H299">
        <v>2.653</v>
      </c>
      <c r="I299" s="2">
        <v>0.99985000000000002</v>
      </c>
      <c r="J299" s="2">
        <v>0.99939999999999996</v>
      </c>
      <c r="K299" s="2">
        <v>0.99787999999999999</v>
      </c>
      <c r="L299" s="2">
        <v>0.99360999999999999</v>
      </c>
      <c r="M299" s="2">
        <v>0.98257000000000005</v>
      </c>
      <c r="N299" s="2">
        <v>0.95818000000000003</v>
      </c>
      <c r="O299" s="2">
        <v>0.91308999999999996</v>
      </c>
      <c r="P299" s="2">
        <v>0.83645999999999998</v>
      </c>
      <c r="Q299" s="2">
        <v>0.72575000000000001</v>
      </c>
      <c r="R299" s="2">
        <v>0.59094999999999998</v>
      </c>
      <c r="S299" s="2">
        <v>0.44037999999999999</v>
      </c>
      <c r="T299" s="2">
        <v>0.29805999999999999</v>
      </c>
      <c r="U299" s="2">
        <v>0.18406</v>
      </c>
      <c r="V299" s="2">
        <v>0.10027</v>
      </c>
      <c r="W299" s="2">
        <v>4.8460000000000003E-2</v>
      </c>
      <c r="X299" s="2">
        <v>2.068E-2</v>
      </c>
      <c r="Y299" s="2">
        <v>7.9799999999999992E-3</v>
      </c>
      <c r="Z299" s="2">
        <v>2.64E-3</v>
      </c>
      <c r="AA299" s="2">
        <v>7.6000000000000004E-4</v>
      </c>
      <c r="AB299" s="2">
        <v>2.0000000000000001E-4</v>
      </c>
      <c r="AC299" s="2">
        <v>4.0000000000000003E-5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</row>
    <row r="300" spans="1:68" hidden="1" x14ac:dyDescent="0.25">
      <c r="A300">
        <v>22400624</v>
      </c>
      <c r="B300" t="s">
        <v>89</v>
      </c>
      <c r="C300" t="s">
        <v>88</v>
      </c>
      <c r="D300" s="1">
        <v>45680.8125</v>
      </c>
      <c r="E300" t="str">
        <f>HYPERLINK("https://www.nba.com/stats/player/1628389/boxscores-traditional", "Bam Adebayo")</f>
        <v>Bam Adebayo</v>
      </c>
      <c r="F300" t="s">
        <v>90</v>
      </c>
      <c r="G300">
        <v>13.4</v>
      </c>
      <c r="H300">
        <v>3.262</v>
      </c>
      <c r="I300" s="2">
        <v>0.99992999999999999</v>
      </c>
      <c r="J300" s="2">
        <v>0.99975999999999998</v>
      </c>
      <c r="K300" s="2">
        <v>0.99929000000000001</v>
      </c>
      <c r="L300" s="2">
        <v>0.99800999999999995</v>
      </c>
      <c r="M300" s="2">
        <v>0.99506000000000006</v>
      </c>
      <c r="N300" s="2">
        <v>0.98839999999999995</v>
      </c>
      <c r="O300" s="2">
        <v>0.97499999999999998</v>
      </c>
      <c r="P300" s="2">
        <v>0.95154000000000005</v>
      </c>
      <c r="Q300" s="2">
        <v>0.91149000000000002</v>
      </c>
      <c r="R300" s="2">
        <v>0.85082999999999998</v>
      </c>
      <c r="S300" s="2">
        <v>0.77034999999999998</v>
      </c>
      <c r="T300" s="2">
        <v>0.66639999999999999</v>
      </c>
      <c r="U300" s="2">
        <v>0.54776000000000002</v>
      </c>
      <c r="V300" s="2">
        <v>0.42858000000000002</v>
      </c>
      <c r="W300" s="2">
        <v>0.31207000000000001</v>
      </c>
      <c r="X300" s="2">
        <v>0.21185999999999999</v>
      </c>
      <c r="Y300" s="2">
        <v>0.13567000000000001</v>
      </c>
      <c r="Z300" s="2">
        <v>7.9269999999999993E-2</v>
      </c>
      <c r="AA300" s="2">
        <v>4.2720000000000001E-2</v>
      </c>
      <c r="AB300" s="2">
        <v>2.1690000000000001E-2</v>
      </c>
      <c r="AC300" s="2">
        <v>9.9000000000000008E-3</v>
      </c>
      <c r="AD300" s="2">
        <v>4.15E-3</v>
      </c>
      <c r="AE300" s="2">
        <v>1.64E-3</v>
      </c>
      <c r="AF300" s="2">
        <v>5.8E-4</v>
      </c>
      <c r="AG300" s="2">
        <v>1.9000000000000001E-4</v>
      </c>
      <c r="AH300" s="2">
        <v>6.0000000000000002E-5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</row>
    <row r="301" spans="1:68" hidden="1" x14ac:dyDescent="0.25">
      <c r="A301">
        <v>22400623</v>
      </c>
      <c r="B301" t="s">
        <v>75</v>
      </c>
      <c r="C301" t="s">
        <v>74</v>
      </c>
      <c r="D301" s="1">
        <v>45680.8125</v>
      </c>
      <c r="E301" t="str">
        <f>HYPERLINK("https://www.nba.com/stats/player/1630552/boxscores-traditional", "Jalen Johnson")</f>
        <v>Jalen Johnson</v>
      </c>
      <c r="F301" t="s">
        <v>93</v>
      </c>
      <c r="G301">
        <v>15.2</v>
      </c>
      <c r="H301">
        <v>2.7130000000000001</v>
      </c>
      <c r="I301" s="2">
        <v>1</v>
      </c>
      <c r="J301" s="2">
        <v>1</v>
      </c>
      <c r="K301" s="2">
        <v>1</v>
      </c>
      <c r="L301" s="2">
        <v>1</v>
      </c>
      <c r="M301" s="2">
        <v>0.99992000000000003</v>
      </c>
      <c r="N301" s="2">
        <v>0.99965000000000004</v>
      </c>
      <c r="O301" s="2">
        <v>0.99873999999999996</v>
      </c>
      <c r="P301" s="2">
        <v>0.99597999999999998</v>
      </c>
      <c r="Q301" s="2">
        <v>0.98899000000000004</v>
      </c>
      <c r="R301" s="2">
        <v>0.97257000000000005</v>
      </c>
      <c r="S301" s="2">
        <v>0.93942999999999999</v>
      </c>
      <c r="T301" s="2">
        <v>0.88100000000000001</v>
      </c>
      <c r="U301" s="2">
        <v>0.79103000000000001</v>
      </c>
      <c r="V301" s="2">
        <v>0.67003000000000001</v>
      </c>
      <c r="W301" s="2">
        <v>0.52790000000000004</v>
      </c>
      <c r="X301" s="2">
        <v>0.38590999999999998</v>
      </c>
      <c r="Y301" s="2">
        <v>0.25463000000000002</v>
      </c>
      <c r="Z301" s="2">
        <v>0.15151000000000001</v>
      </c>
      <c r="AA301" s="2">
        <v>8.0759999999999998E-2</v>
      </c>
      <c r="AB301" s="2">
        <v>3.8359999999999998E-2</v>
      </c>
      <c r="AC301" s="2">
        <v>1.618E-2</v>
      </c>
      <c r="AD301" s="2">
        <v>6.0400000000000002E-3</v>
      </c>
      <c r="AE301" s="2">
        <v>1.99E-3</v>
      </c>
      <c r="AF301" s="2">
        <v>5.9999999999999995E-4</v>
      </c>
      <c r="AG301" s="2">
        <v>1.4999999999999999E-4</v>
      </c>
      <c r="AH301" s="2">
        <v>3.0000000000000001E-5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</row>
    <row r="302" spans="1:68" hidden="1" x14ac:dyDescent="0.25">
      <c r="A302">
        <v>22400624</v>
      </c>
      <c r="B302" t="s">
        <v>88</v>
      </c>
      <c r="C302" t="s">
        <v>89</v>
      </c>
      <c r="D302" s="1">
        <v>45680.8125</v>
      </c>
      <c r="E302" t="str">
        <f>HYPERLINK("https://www.nba.com/stats/player/201572/boxscores-traditional", "Brook Lopez")</f>
        <v>Brook Lopez</v>
      </c>
      <c r="F302" t="s">
        <v>91</v>
      </c>
      <c r="G302">
        <v>20</v>
      </c>
      <c r="H302">
        <v>6.1639999999999997</v>
      </c>
      <c r="I302" s="2">
        <v>0.99895999999999996</v>
      </c>
      <c r="J302" s="2">
        <v>0.99824999999999997</v>
      </c>
      <c r="K302" s="2">
        <v>0.99711000000000005</v>
      </c>
      <c r="L302" s="2">
        <v>0.99534</v>
      </c>
      <c r="M302" s="2">
        <v>0.99245000000000005</v>
      </c>
      <c r="N302" s="2">
        <v>0.98839999999999995</v>
      </c>
      <c r="O302" s="2">
        <v>0.98257000000000005</v>
      </c>
      <c r="P302" s="2">
        <v>0.97441</v>
      </c>
      <c r="Q302" s="2">
        <v>0.96245999999999998</v>
      </c>
      <c r="R302" s="2">
        <v>0.94738</v>
      </c>
      <c r="S302" s="2">
        <v>0.92784999999999995</v>
      </c>
      <c r="T302" s="2">
        <v>0.9032</v>
      </c>
      <c r="U302" s="2">
        <v>0.87285999999999997</v>
      </c>
      <c r="V302" s="2">
        <v>0.83398000000000005</v>
      </c>
      <c r="W302" s="2">
        <v>0.79103000000000001</v>
      </c>
      <c r="X302" s="2">
        <v>0.74214999999999998</v>
      </c>
      <c r="Y302" s="2">
        <v>0.68793000000000004</v>
      </c>
      <c r="Z302" s="2">
        <v>0.62551999999999996</v>
      </c>
      <c r="AA302" s="2">
        <v>0.56355999999999995</v>
      </c>
      <c r="AB302" s="2">
        <v>0.5</v>
      </c>
      <c r="AC302" s="2">
        <v>0.43643999999999999</v>
      </c>
      <c r="AD302" s="2">
        <v>0.37447999999999998</v>
      </c>
      <c r="AE302" s="2">
        <v>0.31207000000000001</v>
      </c>
      <c r="AF302" s="2">
        <v>0.25785000000000002</v>
      </c>
      <c r="AG302" s="2">
        <v>0.20896999999999999</v>
      </c>
      <c r="AH302" s="2">
        <v>0.16602</v>
      </c>
      <c r="AI302" s="2">
        <v>0.12714</v>
      </c>
      <c r="AJ302" s="2">
        <v>9.6799999999999997E-2</v>
      </c>
      <c r="AK302" s="2">
        <v>7.2150000000000006E-2</v>
      </c>
      <c r="AL302" s="2">
        <v>5.262E-2</v>
      </c>
      <c r="AM302" s="2">
        <v>3.7539999999999997E-2</v>
      </c>
      <c r="AN302" s="2">
        <v>2.5590000000000002E-2</v>
      </c>
      <c r="AO302" s="2">
        <v>1.7430000000000001E-2</v>
      </c>
      <c r="AP302" s="2">
        <v>1.1599999999999999E-2</v>
      </c>
      <c r="AQ302" s="2">
        <v>7.5500000000000003E-3</v>
      </c>
      <c r="AR302" s="2">
        <v>4.6600000000000001E-3</v>
      </c>
      <c r="AS302" s="2">
        <v>2.8900000000000002E-3</v>
      </c>
      <c r="AT302" s="2">
        <v>1.75E-3</v>
      </c>
      <c r="AU302" s="2">
        <v>1.0399999999999999E-3</v>
      </c>
      <c r="AV302" s="2">
        <v>5.9999999999999995E-4</v>
      </c>
      <c r="AW302" s="2">
        <v>3.2000000000000003E-4</v>
      </c>
      <c r="AX302" s="2">
        <v>1.8000000000000001E-4</v>
      </c>
      <c r="AY302" s="2">
        <v>1E-4</v>
      </c>
      <c r="AZ302" s="2">
        <v>5.0000000000000002E-5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</row>
    <row r="303" spans="1:68" hidden="1" x14ac:dyDescent="0.25">
      <c r="A303">
        <v>22400624</v>
      </c>
      <c r="B303" t="s">
        <v>89</v>
      </c>
      <c r="C303" t="s">
        <v>88</v>
      </c>
      <c r="D303" s="1">
        <v>45680.8125</v>
      </c>
      <c r="E303" t="str">
        <f>HYPERLINK("https://www.nba.com/stats/player/202710/boxscores-traditional", "Jimmy Butler")</f>
        <v>Jimmy Butler</v>
      </c>
      <c r="F303" t="s">
        <v>87</v>
      </c>
      <c r="G303">
        <v>14.6</v>
      </c>
      <c r="H303">
        <v>3.8780000000000001</v>
      </c>
      <c r="I303" s="2">
        <v>0.99978</v>
      </c>
      <c r="J303" s="2">
        <v>0.99941999999999998</v>
      </c>
      <c r="K303" s="2">
        <v>0.99861</v>
      </c>
      <c r="L303" s="2">
        <v>0.99682999999999999</v>
      </c>
      <c r="M303" s="2">
        <v>0.99343000000000004</v>
      </c>
      <c r="N303" s="2">
        <v>0.98678999999999994</v>
      </c>
      <c r="O303" s="2">
        <v>0.97499999999999998</v>
      </c>
      <c r="P303" s="2">
        <v>0.95543</v>
      </c>
      <c r="Q303" s="2">
        <v>0.92506999999999995</v>
      </c>
      <c r="R303" s="2">
        <v>0.88297999999999999</v>
      </c>
      <c r="S303" s="2">
        <v>0.82381000000000004</v>
      </c>
      <c r="T303" s="2">
        <v>0.74856999999999996</v>
      </c>
      <c r="U303" s="2">
        <v>0.65910000000000002</v>
      </c>
      <c r="V303" s="2">
        <v>0.55962000000000001</v>
      </c>
      <c r="W303" s="2">
        <v>0.46017000000000002</v>
      </c>
      <c r="X303" s="2">
        <v>0.35942000000000002</v>
      </c>
      <c r="Y303" s="2">
        <v>0.26762999999999998</v>
      </c>
      <c r="Z303" s="2">
        <v>0.18942999999999999</v>
      </c>
      <c r="AA303" s="2">
        <v>0.12923999999999999</v>
      </c>
      <c r="AB303" s="2">
        <v>8.226E-2</v>
      </c>
      <c r="AC303" s="2">
        <v>4.947E-2</v>
      </c>
      <c r="AD303" s="2">
        <v>2.8070000000000001E-2</v>
      </c>
      <c r="AE303" s="2">
        <v>1.4999999999999999E-2</v>
      </c>
      <c r="AF303" s="2">
        <v>7.7600000000000004E-3</v>
      </c>
      <c r="AG303" s="2">
        <v>3.6800000000000001E-3</v>
      </c>
      <c r="AH303" s="2">
        <v>1.64E-3</v>
      </c>
      <c r="AI303" s="2">
        <v>6.8999999999999997E-4</v>
      </c>
      <c r="AJ303" s="2">
        <v>2.7E-4</v>
      </c>
      <c r="AK303" s="2">
        <v>1E-4</v>
      </c>
      <c r="AL303" s="2">
        <v>4.0000000000000003E-5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</row>
    <row r="304" spans="1:68" hidden="1" x14ac:dyDescent="0.25">
      <c r="A304">
        <v>22400624</v>
      </c>
      <c r="B304" t="s">
        <v>89</v>
      </c>
      <c r="C304" t="s">
        <v>88</v>
      </c>
      <c r="D304" s="1">
        <v>45680.8125</v>
      </c>
      <c r="E304" t="str">
        <f>HYPERLINK("https://www.nba.com/stats/player/1630696/boxscores-traditional", "Dru Smith")</f>
        <v>Dru Smith</v>
      </c>
      <c r="F304" t="s">
        <v>93</v>
      </c>
      <c r="G304">
        <v>11.2</v>
      </c>
      <c r="H304">
        <v>2.4</v>
      </c>
      <c r="I304" s="2">
        <v>1</v>
      </c>
      <c r="J304" s="2">
        <v>0.99994000000000005</v>
      </c>
      <c r="K304" s="2">
        <v>0.99968999999999997</v>
      </c>
      <c r="L304" s="2">
        <v>0.99865000000000004</v>
      </c>
      <c r="M304" s="2">
        <v>0.99506000000000006</v>
      </c>
      <c r="N304" s="2">
        <v>0.98499999999999999</v>
      </c>
      <c r="O304" s="2">
        <v>0.95994000000000002</v>
      </c>
      <c r="P304" s="2">
        <v>0.90824000000000005</v>
      </c>
      <c r="Q304" s="2">
        <v>0.82121</v>
      </c>
      <c r="R304" s="2">
        <v>0.69145999999999996</v>
      </c>
      <c r="S304" s="2">
        <v>0.53188000000000002</v>
      </c>
      <c r="T304" s="2">
        <v>0.37069999999999997</v>
      </c>
      <c r="U304" s="2">
        <v>0.22663</v>
      </c>
      <c r="V304" s="2">
        <v>0.121</v>
      </c>
      <c r="W304" s="2">
        <v>5.7049999999999997E-2</v>
      </c>
      <c r="X304" s="2">
        <v>2.2749999999999999E-2</v>
      </c>
      <c r="Y304" s="2">
        <v>7.7600000000000004E-3</v>
      </c>
      <c r="Z304" s="2">
        <v>2.33E-3</v>
      </c>
      <c r="AA304" s="2">
        <v>5.8E-4</v>
      </c>
      <c r="AB304" s="2">
        <v>1.2E-4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</row>
    <row r="305" spans="1:68" hidden="1" x14ac:dyDescent="0.25">
      <c r="A305">
        <v>22400624</v>
      </c>
      <c r="B305" t="s">
        <v>89</v>
      </c>
      <c r="C305" t="s">
        <v>88</v>
      </c>
      <c r="D305" s="1">
        <v>45680.8125</v>
      </c>
      <c r="E305" t="str">
        <f>HYPERLINK("https://www.nba.com/stats/player/1630696/boxscores-traditional", "Dru Smith")</f>
        <v>Dru Smith</v>
      </c>
      <c r="F305" t="s">
        <v>87</v>
      </c>
      <c r="G305">
        <v>13.4</v>
      </c>
      <c r="H305">
        <v>3.6110000000000002</v>
      </c>
      <c r="I305" s="2">
        <v>0.99970000000000003</v>
      </c>
      <c r="J305" s="2">
        <v>0.99921000000000004</v>
      </c>
      <c r="K305" s="2">
        <v>0.99800999999999995</v>
      </c>
      <c r="L305" s="2">
        <v>0.99534</v>
      </c>
      <c r="M305" s="2">
        <v>0.99009999999999998</v>
      </c>
      <c r="N305" s="2">
        <v>0.97982000000000002</v>
      </c>
      <c r="O305" s="2">
        <v>0.96164000000000005</v>
      </c>
      <c r="P305" s="2">
        <v>0.93318999999999996</v>
      </c>
      <c r="Q305" s="2">
        <v>0.88876999999999995</v>
      </c>
      <c r="R305" s="2">
        <v>0.82638999999999996</v>
      </c>
      <c r="S305" s="2">
        <v>0.74536999999999998</v>
      </c>
      <c r="T305" s="2">
        <v>0.65173000000000003</v>
      </c>
      <c r="U305" s="2">
        <v>0.54379999999999995</v>
      </c>
      <c r="V305" s="2">
        <v>0.43251000000000001</v>
      </c>
      <c r="W305" s="2">
        <v>0.32996999999999999</v>
      </c>
      <c r="X305" s="2">
        <v>0.23576</v>
      </c>
      <c r="Y305" s="2">
        <v>0.15866</v>
      </c>
      <c r="Z305" s="2">
        <v>0.10204000000000001</v>
      </c>
      <c r="AA305" s="2">
        <v>6.0569999999999999E-2</v>
      </c>
      <c r="AB305" s="2">
        <v>3.3619999999999997E-2</v>
      </c>
      <c r="AC305" s="2">
        <v>1.7860000000000001E-2</v>
      </c>
      <c r="AD305" s="2">
        <v>8.6599999999999993E-3</v>
      </c>
      <c r="AE305" s="2">
        <v>3.9100000000000003E-3</v>
      </c>
      <c r="AF305" s="2">
        <v>1.64E-3</v>
      </c>
      <c r="AG305" s="2">
        <v>6.6E-4</v>
      </c>
      <c r="AH305" s="2">
        <v>2.4000000000000001E-4</v>
      </c>
      <c r="AI305" s="2">
        <v>8.0000000000000007E-5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</row>
    <row r="306" spans="1:68" hidden="1" x14ac:dyDescent="0.25">
      <c r="A306">
        <v>22400624</v>
      </c>
      <c r="B306" t="s">
        <v>88</v>
      </c>
      <c r="C306" t="s">
        <v>89</v>
      </c>
      <c r="D306" s="1">
        <v>45680.8125</v>
      </c>
      <c r="E306" t="str">
        <f>HYPERLINK("https://www.nba.com/stats/player/1631157/boxscores-traditional", "Ryan Rollins")</f>
        <v>Ryan Rollins</v>
      </c>
      <c r="F306" t="s">
        <v>92</v>
      </c>
      <c r="G306">
        <v>9.6</v>
      </c>
      <c r="H306">
        <v>1.855</v>
      </c>
      <c r="I306" s="2">
        <v>1</v>
      </c>
      <c r="J306" s="2">
        <v>1</v>
      </c>
      <c r="K306" s="2">
        <v>0.99980999999999998</v>
      </c>
      <c r="L306" s="2">
        <v>0.99873999999999996</v>
      </c>
      <c r="M306" s="2">
        <v>0.99343000000000004</v>
      </c>
      <c r="N306" s="2">
        <v>0.97380999999999995</v>
      </c>
      <c r="O306" s="2">
        <v>0.91923999999999995</v>
      </c>
      <c r="P306" s="2">
        <v>0.80510999999999999</v>
      </c>
      <c r="Q306" s="2">
        <v>0.62551999999999996</v>
      </c>
      <c r="R306" s="2">
        <v>0.41293999999999997</v>
      </c>
      <c r="S306" s="2">
        <v>0.22663</v>
      </c>
      <c r="T306" s="2">
        <v>9.8530000000000006E-2</v>
      </c>
      <c r="U306" s="2">
        <v>3.3619999999999997E-2</v>
      </c>
      <c r="V306" s="2">
        <v>8.8900000000000003E-3</v>
      </c>
      <c r="W306" s="2">
        <v>1.81E-3</v>
      </c>
      <c r="X306" s="2">
        <v>2.7999999999999998E-4</v>
      </c>
      <c r="Y306" s="2">
        <v>3.0000000000000001E-5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</row>
    <row r="307" spans="1:68" hidden="1" x14ac:dyDescent="0.25">
      <c r="A307">
        <v>22400624</v>
      </c>
      <c r="B307" t="s">
        <v>88</v>
      </c>
      <c r="C307" t="s">
        <v>89</v>
      </c>
      <c r="D307" s="1">
        <v>45680.8125</v>
      </c>
      <c r="E307" t="str">
        <f>HYPERLINK("https://www.nba.com/stats/player/1631157/boxscores-traditional", "Ryan Rollins")</f>
        <v>Ryan Rollins</v>
      </c>
      <c r="F307" t="s">
        <v>87</v>
      </c>
      <c r="G307">
        <v>10.6</v>
      </c>
      <c r="H307">
        <v>2.4169999999999998</v>
      </c>
      <c r="I307" s="2">
        <v>0.99995999999999996</v>
      </c>
      <c r="J307" s="2">
        <v>0.99980999999999998</v>
      </c>
      <c r="K307" s="2">
        <v>0.99916000000000005</v>
      </c>
      <c r="L307" s="2">
        <v>0.99682999999999999</v>
      </c>
      <c r="M307" s="2">
        <v>0.98982999999999999</v>
      </c>
      <c r="N307" s="2">
        <v>0.97128000000000003</v>
      </c>
      <c r="O307" s="2">
        <v>0.93189</v>
      </c>
      <c r="P307" s="2">
        <v>0.85992999999999997</v>
      </c>
      <c r="Q307" s="2">
        <v>0.74536999999999998</v>
      </c>
      <c r="R307" s="2">
        <v>0.59870999999999996</v>
      </c>
      <c r="S307" s="2">
        <v>0.43251000000000001</v>
      </c>
      <c r="T307" s="2">
        <v>0.28095999999999999</v>
      </c>
      <c r="U307" s="2">
        <v>0.16109000000000001</v>
      </c>
      <c r="V307" s="2">
        <v>7.9269999999999993E-2</v>
      </c>
      <c r="W307" s="2">
        <v>3.4380000000000001E-2</v>
      </c>
      <c r="X307" s="2">
        <v>1.2869999999999999E-2</v>
      </c>
      <c r="Y307" s="2">
        <v>4.0200000000000001E-3</v>
      </c>
      <c r="Z307" s="2">
        <v>1.1100000000000001E-3</v>
      </c>
      <c r="AA307" s="2">
        <v>2.5000000000000001E-4</v>
      </c>
      <c r="AB307" s="2">
        <v>5.0000000000000002E-5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</row>
    <row r="308" spans="1:68" hidden="1" x14ac:dyDescent="0.25">
      <c r="A308">
        <v>22400623</v>
      </c>
      <c r="B308" t="s">
        <v>75</v>
      </c>
      <c r="C308" t="s">
        <v>74</v>
      </c>
      <c r="D308" s="1">
        <v>45680.8125</v>
      </c>
      <c r="E308" t="str">
        <f>HYPERLINK("https://www.nba.com/stats/player/1630552/boxscores-traditional", "Jalen Johnson")</f>
        <v>Jalen Johnson</v>
      </c>
      <c r="F308" t="s">
        <v>91</v>
      </c>
      <c r="G308">
        <v>27.4</v>
      </c>
      <c r="H308">
        <v>2.9390000000000001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0.99995000000000001</v>
      </c>
      <c r="Y308" s="2">
        <v>0.99980000000000002</v>
      </c>
      <c r="Z308" s="2">
        <v>0.99931000000000003</v>
      </c>
      <c r="AA308" s="2">
        <v>0.99787999999999999</v>
      </c>
      <c r="AB308" s="2">
        <v>0.99412999999999996</v>
      </c>
      <c r="AC308" s="2">
        <v>0.98536999999999997</v>
      </c>
      <c r="AD308" s="2">
        <v>0.96711999999999998</v>
      </c>
      <c r="AE308" s="2">
        <v>0.93318999999999996</v>
      </c>
      <c r="AF308" s="2">
        <v>0.87697999999999998</v>
      </c>
      <c r="AG308" s="2">
        <v>0.79388999999999998</v>
      </c>
      <c r="AH308" s="2">
        <v>0.68439000000000005</v>
      </c>
      <c r="AI308" s="2">
        <v>0.55567</v>
      </c>
      <c r="AJ308" s="2">
        <v>0.42074</v>
      </c>
      <c r="AK308" s="2">
        <v>0.29459999999999997</v>
      </c>
      <c r="AL308" s="2">
        <v>0.18942999999999999</v>
      </c>
      <c r="AM308" s="2">
        <v>0.11123</v>
      </c>
      <c r="AN308" s="2">
        <v>5.8209999999999998E-2</v>
      </c>
      <c r="AO308" s="2">
        <v>2.8070000000000001E-2</v>
      </c>
      <c r="AP308" s="2">
        <v>1.222E-2</v>
      </c>
      <c r="AQ308" s="2">
        <v>4.7999999999999996E-3</v>
      </c>
      <c r="AR308" s="2">
        <v>1.6900000000000001E-3</v>
      </c>
      <c r="AS308" s="2">
        <v>5.4000000000000001E-4</v>
      </c>
      <c r="AT308" s="2">
        <v>1.4999999999999999E-4</v>
      </c>
      <c r="AU308" s="2">
        <v>4.0000000000000003E-5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</row>
    <row r="309" spans="1:68" hidden="1" x14ac:dyDescent="0.25">
      <c r="A309">
        <v>22400624</v>
      </c>
      <c r="B309" t="s">
        <v>88</v>
      </c>
      <c r="C309" t="s">
        <v>89</v>
      </c>
      <c r="D309" s="1">
        <v>45680.8125</v>
      </c>
      <c r="E309" t="str">
        <f>HYPERLINK("https://www.nba.com/stats/player/201572/boxscores-traditional", "Brook Lopez")</f>
        <v>Brook Lopez</v>
      </c>
      <c r="F309" t="s">
        <v>92</v>
      </c>
      <c r="G309">
        <v>15</v>
      </c>
      <c r="H309">
        <v>4.7750000000000004</v>
      </c>
      <c r="I309" s="2">
        <v>0.99831000000000003</v>
      </c>
      <c r="J309" s="2">
        <v>0.99673999999999996</v>
      </c>
      <c r="K309" s="2">
        <v>0.99395999999999995</v>
      </c>
      <c r="L309" s="2">
        <v>0.98928000000000005</v>
      </c>
      <c r="M309" s="2">
        <v>0.98168999999999995</v>
      </c>
      <c r="N309" s="2">
        <v>0.96994999999999998</v>
      </c>
      <c r="O309" s="2">
        <v>0.95352000000000003</v>
      </c>
      <c r="P309" s="2">
        <v>0.92922000000000005</v>
      </c>
      <c r="Q309" s="2">
        <v>0.89617000000000002</v>
      </c>
      <c r="R309" s="2">
        <v>0.85314000000000001</v>
      </c>
      <c r="S309" s="2">
        <v>0.79954999999999998</v>
      </c>
      <c r="T309" s="2">
        <v>0.73565000000000003</v>
      </c>
      <c r="U309" s="2">
        <v>0.66276000000000002</v>
      </c>
      <c r="V309" s="2">
        <v>0.58316999999999997</v>
      </c>
      <c r="W309" s="2">
        <v>0.5</v>
      </c>
      <c r="X309" s="2">
        <v>0.41682999999999998</v>
      </c>
      <c r="Y309" s="2">
        <v>0.33723999999999998</v>
      </c>
      <c r="Z309" s="2">
        <v>0.26434999999999997</v>
      </c>
      <c r="AA309" s="2">
        <v>0.20044999999999999</v>
      </c>
      <c r="AB309" s="2">
        <v>0.14685999999999999</v>
      </c>
      <c r="AC309" s="2">
        <v>0.10383000000000001</v>
      </c>
      <c r="AD309" s="2">
        <v>7.0779999999999996E-2</v>
      </c>
      <c r="AE309" s="2">
        <v>4.648E-2</v>
      </c>
      <c r="AF309" s="2">
        <v>3.005E-2</v>
      </c>
      <c r="AG309" s="2">
        <v>1.831E-2</v>
      </c>
      <c r="AH309" s="2">
        <v>1.072E-2</v>
      </c>
      <c r="AI309" s="2">
        <v>6.0400000000000002E-3</v>
      </c>
      <c r="AJ309" s="2">
        <v>3.2599999999999999E-3</v>
      </c>
      <c r="AK309" s="2">
        <v>1.6900000000000001E-3</v>
      </c>
      <c r="AL309" s="2">
        <v>8.4000000000000003E-4</v>
      </c>
      <c r="AM309" s="2">
        <v>4.0000000000000002E-4</v>
      </c>
      <c r="AN309" s="2">
        <v>1.9000000000000001E-4</v>
      </c>
      <c r="AO309" s="2">
        <v>8.0000000000000007E-5</v>
      </c>
      <c r="AP309" s="2">
        <v>3.0000000000000001E-5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</row>
    <row r="310" spans="1:68" hidden="1" x14ac:dyDescent="0.25">
      <c r="A310">
        <v>22400623</v>
      </c>
      <c r="B310" t="s">
        <v>74</v>
      </c>
      <c r="C310" t="s">
        <v>75</v>
      </c>
      <c r="D310" s="1">
        <v>45680.8125</v>
      </c>
      <c r="E310" t="str">
        <f>HYPERLINK("https://www.nba.com/stats/player/1629628/boxscores-traditional", "RJ Barrett")</f>
        <v>RJ Barrett</v>
      </c>
      <c r="F310" t="s">
        <v>73</v>
      </c>
      <c r="G310">
        <v>5.6</v>
      </c>
      <c r="H310">
        <v>3.0070000000000001</v>
      </c>
      <c r="I310" s="2">
        <v>0.93698999999999999</v>
      </c>
      <c r="J310" s="2">
        <v>0.88492999999999999</v>
      </c>
      <c r="K310" s="2">
        <v>0.80510999999999999</v>
      </c>
      <c r="L310" s="2">
        <v>0.70194000000000001</v>
      </c>
      <c r="M310" s="2">
        <v>0.57926</v>
      </c>
      <c r="N310" s="2">
        <v>0.44828000000000001</v>
      </c>
      <c r="O310" s="2">
        <v>0.31918000000000002</v>
      </c>
      <c r="P310" s="2">
        <v>0.21185999999999999</v>
      </c>
      <c r="Q310" s="2">
        <v>0.12923999999999999</v>
      </c>
      <c r="R310" s="2">
        <v>7.2150000000000006E-2</v>
      </c>
      <c r="S310" s="2">
        <v>3.5929999999999997E-2</v>
      </c>
      <c r="T310" s="2">
        <v>1.6590000000000001E-2</v>
      </c>
      <c r="U310" s="2">
        <v>6.9499999999999996E-3</v>
      </c>
      <c r="V310" s="2">
        <v>2.64E-3</v>
      </c>
      <c r="W310" s="2">
        <v>8.7000000000000001E-4</v>
      </c>
      <c r="X310" s="2">
        <v>2.7E-4</v>
      </c>
      <c r="Y310" s="2">
        <v>8.0000000000000007E-5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</row>
    <row r="311" spans="1:68" hidden="1" x14ac:dyDescent="0.25">
      <c r="A311">
        <v>22400624</v>
      </c>
      <c r="B311" t="s">
        <v>89</v>
      </c>
      <c r="C311" t="s">
        <v>88</v>
      </c>
      <c r="D311" s="1">
        <v>45680.8125</v>
      </c>
      <c r="E311" t="str">
        <f>HYPERLINK("https://www.nba.com/stats/player/1626179/boxscores-traditional", "Terry Rozier")</f>
        <v>Terry Rozier</v>
      </c>
      <c r="F311" t="s">
        <v>91</v>
      </c>
      <c r="G311">
        <v>19.399999999999999</v>
      </c>
      <c r="H311">
        <v>7.1159999999999997</v>
      </c>
      <c r="I311" s="2">
        <v>0.99519999999999997</v>
      </c>
      <c r="J311" s="2">
        <v>0.99285999999999996</v>
      </c>
      <c r="K311" s="2">
        <v>0.98928000000000005</v>
      </c>
      <c r="L311" s="2">
        <v>0.98460999999999999</v>
      </c>
      <c r="M311" s="2">
        <v>0.97831000000000001</v>
      </c>
      <c r="N311" s="2">
        <v>0.96994999999999998</v>
      </c>
      <c r="O311" s="2">
        <v>0.95906999999999998</v>
      </c>
      <c r="P311" s="2">
        <v>0.94520000000000004</v>
      </c>
      <c r="Q311" s="2">
        <v>0.92784999999999995</v>
      </c>
      <c r="R311" s="2">
        <v>0.90658000000000005</v>
      </c>
      <c r="S311" s="2">
        <v>0.88100000000000001</v>
      </c>
      <c r="T311" s="2">
        <v>0.85082999999999998</v>
      </c>
      <c r="U311" s="2">
        <v>0.81594</v>
      </c>
      <c r="V311" s="2">
        <v>0.77637</v>
      </c>
      <c r="W311" s="2">
        <v>0.73236999999999997</v>
      </c>
      <c r="X311" s="2">
        <v>0.68439000000000005</v>
      </c>
      <c r="Y311" s="2">
        <v>0.63307000000000002</v>
      </c>
      <c r="Z311" s="2">
        <v>0.57926</v>
      </c>
      <c r="AA311" s="2">
        <v>0.52392000000000005</v>
      </c>
      <c r="AB311" s="2">
        <v>0.46811999999999998</v>
      </c>
      <c r="AC311" s="2">
        <v>0.41293999999999997</v>
      </c>
      <c r="AD311" s="2">
        <v>0.35569000000000001</v>
      </c>
      <c r="AE311" s="2">
        <v>0.30503000000000002</v>
      </c>
      <c r="AF311" s="2">
        <v>0.25785000000000002</v>
      </c>
      <c r="AG311" s="2">
        <v>0.21476000000000001</v>
      </c>
      <c r="AH311" s="2">
        <v>0.17619000000000001</v>
      </c>
      <c r="AI311" s="2">
        <v>0.14230999999999999</v>
      </c>
      <c r="AJ311" s="2">
        <v>0.11314</v>
      </c>
      <c r="AK311" s="2">
        <v>8.8510000000000005E-2</v>
      </c>
      <c r="AL311" s="2">
        <v>6.8110000000000004E-2</v>
      </c>
      <c r="AM311" s="2">
        <v>5.1549999999999999E-2</v>
      </c>
      <c r="AN311" s="2">
        <v>3.8359999999999998E-2</v>
      </c>
      <c r="AO311" s="2">
        <v>2.8070000000000001E-2</v>
      </c>
      <c r="AP311" s="2">
        <v>2.018E-2</v>
      </c>
      <c r="AQ311" s="2">
        <v>1.426E-2</v>
      </c>
      <c r="AR311" s="2">
        <v>9.9000000000000008E-3</v>
      </c>
      <c r="AS311" s="2">
        <v>6.7600000000000004E-3</v>
      </c>
      <c r="AT311" s="2">
        <v>4.5300000000000002E-3</v>
      </c>
      <c r="AU311" s="2">
        <v>2.98E-3</v>
      </c>
      <c r="AV311" s="2">
        <v>1.9300000000000001E-3</v>
      </c>
      <c r="AW311" s="2">
        <v>1.1800000000000001E-3</v>
      </c>
      <c r="AX311" s="2">
        <v>7.3999999999999999E-4</v>
      </c>
      <c r="AY311" s="2">
        <v>4.4999999999999999E-4</v>
      </c>
      <c r="AZ311" s="2">
        <v>2.7E-4</v>
      </c>
      <c r="BA311" s="2">
        <v>1.6000000000000001E-4</v>
      </c>
      <c r="BB311" s="2">
        <v>9.0000000000000006E-5</v>
      </c>
      <c r="BC311" s="2">
        <v>5.0000000000000002E-5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</row>
    <row r="312" spans="1:68" hidden="1" x14ac:dyDescent="0.25">
      <c r="A312">
        <v>22400623</v>
      </c>
      <c r="B312" t="s">
        <v>75</v>
      </c>
      <c r="C312" t="s">
        <v>74</v>
      </c>
      <c r="D312" s="1">
        <v>45680.8125</v>
      </c>
      <c r="E312" t="str">
        <f>HYPERLINK("https://www.nba.com/stats/player/1630552/boxscores-traditional", "Jalen Johnson")</f>
        <v>Jalen Johnson</v>
      </c>
      <c r="F312" t="s">
        <v>87</v>
      </c>
      <c r="G312">
        <v>24.4</v>
      </c>
      <c r="H312">
        <v>3.0720000000000001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0.99990000000000001</v>
      </c>
      <c r="V312" s="2">
        <v>0.99965000000000004</v>
      </c>
      <c r="W312" s="2">
        <v>0.99888999999999994</v>
      </c>
      <c r="X312" s="2">
        <v>0.99682999999999999</v>
      </c>
      <c r="Y312" s="2">
        <v>0.99202000000000001</v>
      </c>
      <c r="Z312" s="2">
        <v>0.98124</v>
      </c>
      <c r="AA312" s="2">
        <v>0.96079999999999999</v>
      </c>
      <c r="AB312" s="2">
        <v>0.92364000000000002</v>
      </c>
      <c r="AC312" s="2">
        <v>0.86650000000000005</v>
      </c>
      <c r="AD312" s="2">
        <v>0.7823</v>
      </c>
      <c r="AE312" s="2">
        <v>0.67723999999999995</v>
      </c>
      <c r="AF312" s="2">
        <v>0.55171999999999999</v>
      </c>
      <c r="AG312" s="2">
        <v>0.42074</v>
      </c>
      <c r="AH312" s="2">
        <v>0.30153000000000002</v>
      </c>
      <c r="AI312" s="2">
        <v>0.19766</v>
      </c>
      <c r="AJ312" s="2">
        <v>0.121</v>
      </c>
      <c r="AK312" s="2">
        <v>6.6809999999999994E-2</v>
      </c>
      <c r="AL312" s="2">
        <v>3.4380000000000001E-2</v>
      </c>
      <c r="AM312" s="2">
        <v>1.5779999999999999E-2</v>
      </c>
      <c r="AN312" s="2">
        <v>6.7600000000000004E-3</v>
      </c>
      <c r="AO312" s="2">
        <v>2.5600000000000002E-3</v>
      </c>
      <c r="AP312" s="2">
        <v>8.7000000000000001E-4</v>
      </c>
      <c r="AQ312" s="2">
        <v>2.7999999999999998E-4</v>
      </c>
      <c r="AR312" s="2">
        <v>8.0000000000000007E-5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</row>
    <row r="313" spans="1:68" hidden="1" x14ac:dyDescent="0.25">
      <c r="A313">
        <v>22400623</v>
      </c>
      <c r="B313" t="s">
        <v>74</v>
      </c>
      <c r="C313" t="s">
        <v>75</v>
      </c>
      <c r="D313" s="1">
        <v>45680.8125</v>
      </c>
      <c r="E313" t="str">
        <f>HYPERLINK("https://www.nba.com/stats/player/1627751/boxscores-traditional", "Jakob Pöltl")</f>
        <v>Jakob Pöltl</v>
      </c>
      <c r="F313" t="s">
        <v>93</v>
      </c>
      <c r="G313">
        <v>11.4</v>
      </c>
      <c r="H313">
        <v>3.0720000000000001</v>
      </c>
      <c r="I313" s="2">
        <v>0.99965000000000004</v>
      </c>
      <c r="J313" s="2">
        <v>0.99888999999999994</v>
      </c>
      <c r="K313" s="2">
        <v>0.99682999999999999</v>
      </c>
      <c r="L313" s="2">
        <v>0.99202000000000001</v>
      </c>
      <c r="M313" s="2">
        <v>0.98124</v>
      </c>
      <c r="N313" s="2">
        <v>0.96079999999999999</v>
      </c>
      <c r="O313" s="2">
        <v>0.92364000000000002</v>
      </c>
      <c r="P313" s="2">
        <v>0.86650000000000005</v>
      </c>
      <c r="Q313" s="2">
        <v>0.7823</v>
      </c>
      <c r="R313" s="2">
        <v>0.67723999999999995</v>
      </c>
      <c r="S313" s="2">
        <v>0.55171999999999999</v>
      </c>
      <c r="T313" s="2">
        <v>0.42074</v>
      </c>
      <c r="U313" s="2">
        <v>0.30153000000000002</v>
      </c>
      <c r="V313" s="2">
        <v>0.19766</v>
      </c>
      <c r="W313" s="2">
        <v>0.121</v>
      </c>
      <c r="X313" s="2">
        <v>6.6809999999999994E-2</v>
      </c>
      <c r="Y313" s="2">
        <v>3.4380000000000001E-2</v>
      </c>
      <c r="Z313" s="2">
        <v>1.5779999999999999E-2</v>
      </c>
      <c r="AA313" s="2">
        <v>6.7600000000000004E-3</v>
      </c>
      <c r="AB313" s="2">
        <v>2.5600000000000002E-3</v>
      </c>
      <c r="AC313" s="2">
        <v>8.7000000000000001E-4</v>
      </c>
      <c r="AD313" s="2">
        <v>2.7999999999999998E-4</v>
      </c>
      <c r="AE313" s="2">
        <v>8.0000000000000007E-5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</row>
    <row r="314" spans="1:68" hidden="1" x14ac:dyDescent="0.25">
      <c r="A314">
        <v>22400623</v>
      </c>
      <c r="B314" t="s">
        <v>74</v>
      </c>
      <c r="C314" t="s">
        <v>75</v>
      </c>
      <c r="D314" s="1">
        <v>45680.8125</v>
      </c>
      <c r="E314" t="str">
        <f>HYPERLINK("https://www.nba.com/stats/player/1630567/boxscores-traditional", "Scottie Barnes")</f>
        <v>Scottie Barnes</v>
      </c>
      <c r="F314" t="s">
        <v>76</v>
      </c>
      <c r="G314">
        <v>8.4</v>
      </c>
      <c r="H314">
        <v>3.137</v>
      </c>
      <c r="I314" s="2">
        <v>0.99085999999999996</v>
      </c>
      <c r="J314" s="2">
        <v>0.97931999999999997</v>
      </c>
      <c r="K314" s="2">
        <v>0.95728000000000002</v>
      </c>
      <c r="L314" s="2">
        <v>0.91923999999999995</v>
      </c>
      <c r="M314" s="2">
        <v>0.85992999999999997</v>
      </c>
      <c r="N314" s="2">
        <v>0.77934999999999999</v>
      </c>
      <c r="O314" s="2">
        <v>0.67364000000000002</v>
      </c>
      <c r="P314" s="2">
        <v>0.55171999999999999</v>
      </c>
      <c r="Q314" s="2">
        <v>0.42465000000000003</v>
      </c>
      <c r="R314" s="2">
        <v>0.30503000000000002</v>
      </c>
      <c r="S314" s="2">
        <v>0.20327000000000001</v>
      </c>
      <c r="T314" s="2">
        <v>0.12506999999999999</v>
      </c>
      <c r="U314" s="2">
        <v>7.0779999999999996E-2</v>
      </c>
      <c r="V314" s="2">
        <v>3.6729999999999999E-2</v>
      </c>
      <c r="W314" s="2">
        <v>1.7860000000000001E-2</v>
      </c>
      <c r="X314" s="2">
        <v>7.7600000000000004E-3</v>
      </c>
      <c r="Y314" s="2">
        <v>3.0699999999999998E-3</v>
      </c>
      <c r="Z314" s="2">
        <v>1.1100000000000001E-3</v>
      </c>
      <c r="AA314" s="2">
        <v>3.6000000000000002E-4</v>
      </c>
      <c r="AB314" s="2">
        <v>1.1E-4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</row>
    <row r="315" spans="1:68" hidden="1" x14ac:dyDescent="0.25">
      <c r="A315">
        <v>22400623</v>
      </c>
      <c r="B315" t="s">
        <v>75</v>
      </c>
      <c r="C315" t="s">
        <v>74</v>
      </c>
      <c r="D315" s="1">
        <v>45680.8125</v>
      </c>
      <c r="E315" t="str">
        <f>HYPERLINK("https://www.nba.com/stats/player/1630552/boxscores-traditional", "Jalen Johnson")</f>
        <v>Jalen Johnson</v>
      </c>
      <c r="F315" t="s">
        <v>76</v>
      </c>
      <c r="G315">
        <v>9.1999999999999993</v>
      </c>
      <c r="H315">
        <v>3.1869999999999998</v>
      </c>
      <c r="I315" s="2">
        <v>0.99492000000000003</v>
      </c>
      <c r="J315" s="2">
        <v>0.98809000000000002</v>
      </c>
      <c r="K315" s="2">
        <v>0.97441</v>
      </c>
      <c r="L315" s="2">
        <v>0.94845000000000002</v>
      </c>
      <c r="M315" s="2">
        <v>0.90658000000000005</v>
      </c>
      <c r="N315" s="2">
        <v>0.84133999999999998</v>
      </c>
      <c r="O315" s="2">
        <v>0.75490000000000002</v>
      </c>
      <c r="P315" s="2">
        <v>0.64802999999999999</v>
      </c>
      <c r="Q315" s="2">
        <v>0.52392000000000005</v>
      </c>
      <c r="R315" s="2">
        <v>0.40128999999999998</v>
      </c>
      <c r="S315" s="2">
        <v>0.28774</v>
      </c>
      <c r="T315" s="2">
        <v>0.18942999999999999</v>
      </c>
      <c r="U315" s="2">
        <v>0.11702</v>
      </c>
      <c r="V315" s="2">
        <v>6.5519999999999995E-2</v>
      </c>
      <c r="W315" s="2">
        <v>3.4380000000000001E-2</v>
      </c>
      <c r="X315" s="2">
        <v>1.6590000000000001E-2</v>
      </c>
      <c r="Y315" s="2">
        <v>7.1399999999999996E-3</v>
      </c>
      <c r="Z315" s="2">
        <v>2.8900000000000002E-3</v>
      </c>
      <c r="AA315" s="2">
        <v>1.07E-3</v>
      </c>
      <c r="AB315" s="2">
        <v>3.5E-4</v>
      </c>
      <c r="AC315" s="2">
        <v>1.1E-4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</row>
    <row r="316" spans="1:68" hidden="1" x14ac:dyDescent="0.25">
      <c r="A316">
        <v>22400623</v>
      </c>
      <c r="B316" t="s">
        <v>74</v>
      </c>
      <c r="C316" t="s">
        <v>75</v>
      </c>
      <c r="D316" s="1">
        <v>45680.8125</v>
      </c>
      <c r="E316" t="str">
        <f>HYPERLINK("https://www.nba.com/stats/player/1630193/boxscores-traditional", "Immanuel Quickley")</f>
        <v>Immanuel Quickley</v>
      </c>
      <c r="F316" t="s">
        <v>73</v>
      </c>
      <c r="G316">
        <v>5.6</v>
      </c>
      <c r="H316">
        <v>3.2</v>
      </c>
      <c r="I316" s="2">
        <v>0.92506999999999995</v>
      </c>
      <c r="J316" s="2">
        <v>0.86863999999999997</v>
      </c>
      <c r="K316" s="2">
        <v>0.79103000000000001</v>
      </c>
      <c r="L316" s="2">
        <v>0.69145999999999996</v>
      </c>
      <c r="M316" s="2">
        <v>0.57535000000000003</v>
      </c>
      <c r="N316" s="2">
        <v>0.44828000000000001</v>
      </c>
      <c r="O316" s="2">
        <v>0.32996999999999999</v>
      </c>
      <c r="P316" s="2">
        <v>0.22663</v>
      </c>
      <c r="Q316" s="2">
        <v>0.14457</v>
      </c>
      <c r="R316" s="2">
        <v>8.3790000000000003E-2</v>
      </c>
      <c r="S316" s="2">
        <v>4.5510000000000002E-2</v>
      </c>
      <c r="T316" s="2">
        <v>2.2749999999999999E-2</v>
      </c>
      <c r="U316" s="2">
        <v>1.044E-2</v>
      </c>
      <c r="V316" s="2">
        <v>4.2700000000000004E-3</v>
      </c>
      <c r="W316" s="2">
        <v>1.64E-3</v>
      </c>
      <c r="X316" s="2">
        <v>5.8E-4</v>
      </c>
      <c r="Y316" s="2">
        <v>1.9000000000000001E-4</v>
      </c>
      <c r="Z316" s="2">
        <v>5.0000000000000002E-5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</row>
    <row r="317" spans="1:68" hidden="1" x14ac:dyDescent="0.25">
      <c r="A317">
        <v>22400624</v>
      </c>
      <c r="B317" t="s">
        <v>89</v>
      </c>
      <c r="C317" t="s">
        <v>88</v>
      </c>
      <c r="D317" s="1">
        <v>45680.8125</v>
      </c>
      <c r="E317" t="str">
        <f>HYPERLINK("https://www.nba.com/stats/player/1631107/boxscores-traditional", "Nikola Jovic")</f>
        <v>Nikola Jovic</v>
      </c>
      <c r="F317" t="s">
        <v>90</v>
      </c>
      <c r="G317">
        <v>9.6</v>
      </c>
      <c r="H317">
        <v>2.0590000000000002</v>
      </c>
      <c r="I317" s="2">
        <v>1</v>
      </c>
      <c r="J317" s="2">
        <v>0.99988999999999995</v>
      </c>
      <c r="K317" s="2">
        <v>0.99934000000000001</v>
      </c>
      <c r="L317" s="2">
        <v>0.99673999999999996</v>
      </c>
      <c r="M317" s="2">
        <v>0.98712999999999995</v>
      </c>
      <c r="N317" s="2">
        <v>0.95994000000000002</v>
      </c>
      <c r="O317" s="2">
        <v>0.89617000000000002</v>
      </c>
      <c r="P317" s="2">
        <v>0.7823</v>
      </c>
      <c r="Q317" s="2">
        <v>0.61409000000000002</v>
      </c>
      <c r="R317" s="2">
        <v>0.42465000000000003</v>
      </c>
      <c r="S317" s="2">
        <v>0.24825</v>
      </c>
      <c r="T317" s="2">
        <v>0.121</v>
      </c>
      <c r="U317" s="2">
        <v>4.947E-2</v>
      </c>
      <c r="V317" s="2">
        <v>1.618E-2</v>
      </c>
      <c r="W317" s="2">
        <v>4.4000000000000003E-3</v>
      </c>
      <c r="X317" s="2">
        <v>9.3999999999999997E-4</v>
      </c>
      <c r="Y317" s="2">
        <v>1.7000000000000001E-4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</row>
    <row r="318" spans="1:68" hidden="1" x14ac:dyDescent="0.25">
      <c r="A318">
        <v>22400623</v>
      </c>
      <c r="B318" t="s">
        <v>75</v>
      </c>
      <c r="C318" t="s">
        <v>74</v>
      </c>
      <c r="D318" s="1">
        <v>45680.8125</v>
      </c>
      <c r="E318" t="str">
        <f>HYPERLINK("https://www.nba.com/stats/player/1629631/boxscores-traditional", "De'Andre Hunter")</f>
        <v>De'Andre Hunter</v>
      </c>
      <c r="F318" t="s">
        <v>92</v>
      </c>
      <c r="G318">
        <v>17.399999999999999</v>
      </c>
      <c r="H318">
        <v>3.262</v>
      </c>
      <c r="I318" s="2">
        <v>1</v>
      </c>
      <c r="J318" s="2">
        <v>1</v>
      </c>
      <c r="K318" s="2">
        <v>1</v>
      </c>
      <c r="L318" s="2">
        <v>1</v>
      </c>
      <c r="M318" s="2">
        <v>0.99992999999999999</v>
      </c>
      <c r="N318" s="2">
        <v>0.99975999999999998</v>
      </c>
      <c r="O318" s="2">
        <v>0.99929000000000001</v>
      </c>
      <c r="P318" s="2">
        <v>0.99800999999999995</v>
      </c>
      <c r="Q318" s="2">
        <v>0.99506000000000006</v>
      </c>
      <c r="R318" s="2">
        <v>0.98839999999999995</v>
      </c>
      <c r="S318" s="2">
        <v>0.97499999999999998</v>
      </c>
      <c r="T318" s="2">
        <v>0.95154000000000005</v>
      </c>
      <c r="U318" s="2">
        <v>0.91149000000000002</v>
      </c>
      <c r="V318" s="2">
        <v>0.85082999999999998</v>
      </c>
      <c r="W318" s="2">
        <v>0.77034999999999998</v>
      </c>
      <c r="X318" s="2">
        <v>0.66639999999999999</v>
      </c>
      <c r="Y318" s="2">
        <v>0.54776000000000002</v>
      </c>
      <c r="Z318" s="2">
        <v>0.42858000000000002</v>
      </c>
      <c r="AA318" s="2">
        <v>0.31207000000000001</v>
      </c>
      <c r="AB318" s="2">
        <v>0.21185999999999999</v>
      </c>
      <c r="AC318" s="2">
        <v>0.13567000000000001</v>
      </c>
      <c r="AD318" s="2">
        <v>7.9269999999999993E-2</v>
      </c>
      <c r="AE318" s="2">
        <v>4.2720000000000001E-2</v>
      </c>
      <c r="AF318" s="2">
        <v>2.1690000000000001E-2</v>
      </c>
      <c r="AG318" s="2">
        <v>9.9000000000000008E-3</v>
      </c>
      <c r="AH318" s="2">
        <v>4.15E-3</v>
      </c>
      <c r="AI318" s="2">
        <v>1.64E-3</v>
      </c>
      <c r="AJ318" s="2">
        <v>5.8E-4</v>
      </c>
      <c r="AK318" s="2">
        <v>1.9000000000000001E-4</v>
      </c>
      <c r="AL318" s="2">
        <v>6.0000000000000002E-5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</row>
    <row r="319" spans="1:68" hidden="1" x14ac:dyDescent="0.25">
      <c r="A319">
        <v>22400624</v>
      </c>
      <c r="B319" t="s">
        <v>88</v>
      </c>
      <c r="C319" t="s">
        <v>89</v>
      </c>
      <c r="D319" s="1">
        <v>45680.8125</v>
      </c>
      <c r="E319" t="str">
        <f>HYPERLINK("https://www.nba.com/stats/player/1626171/boxscores-traditional", "Bobby Portis")</f>
        <v>Bobby Portis</v>
      </c>
      <c r="F319" t="s">
        <v>92</v>
      </c>
      <c r="G319">
        <v>11</v>
      </c>
      <c r="H319">
        <v>2.8980000000000001</v>
      </c>
      <c r="I319" s="2">
        <v>0.99972000000000005</v>
      </c>
      <c r="J319" s="2">
        <v>0.99905999999999995</v>
      </c>
      <c r="K319" s="2">
        <v>0.99711000000000005</v>
      </c>
      <c r="L319" s="2">
        <v>0.99224000000000001</v>
      </c>
      <c r="M319" s="2">
        <v>0.98077000000000003</v>
      </c>
      <c r="N319" s="2">
        <v>0.95818000000000003</v>
      </c>
      <c r="O319" s="2">
        <v>0.91620999999999997</v>
      </c>
      <c r="P319" s="2">
        <v>0.85082999999999998</v>
      </c>
      <c r="Q319" s="2">
        <v>0.75490000000000002</v>
      </c>
      <c r="R319" s="2">
        <v>0.63683000000000001</v>
      </c>
      <c r="S319" s="2">
        <v>0.5</v>
      </c>
      <c r="T319" s="2">
        <v>0.36316999999999999</v>
      </c>
      <c r="U319" s="2">
        <v>0.24510000000000001</v>
      </c>
      <c r="V319" s="2">
        <v>0.14917</v>
      </c>
      <c r="W319" s="2">
        <v>8.3790000000000003E-2</v>
      </c>
      <c r="X319" s="2">
        <v>4.1820000000000003E-2</v>
      </c>
      <c r="Y319" s="2">
        <v>1.9230000000000001E-2</v>
      </c>
      <c r="Z319" s="2">
        <v>7.7600000000000004E-3</v>
      </c>
      <c r="AA319" s="2">
        <v>2.8900000000000002E-3</v>
      </c>
      <c r="AB319" s="2">
        <v>9.3999999999999997E-4</v>
      </c>
      <c r="AC319" s="2">
        <v>2.7999999999999998E-4</v>
      </c>
      <c r="AD319" s="2">
        <v>6.9999999999999994E-5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</row>
    <row r="320" spans="1:68" hidden="1" x14ac:dyDescent="0.25">
      <c r="A320">
        <v>22400621</v>
      </c>
      <c r="B320" t="s">
        <v>69</v>
      </c>
      <c r="C320" t="s">
        <v>68</v>
      </c>
      <c r="D320" s="1">
        <v>45680.583333333336</v>
      </c>
      <c r="E320" t="str">
        <f>HYPERLINK("https://www.nba.com/stats/player/204456/boxscores-traditional", "T.J. McConnell")</f>
        <v>T.J. McConnell</v>
      </c>
      <c r="F320" t="s">
        <v>73</v>
      </c>
      <c r="G320">
        <v>5.6</v>
      </c>
      <c r="H320">
        <v>2.0590000000000002</v>
      </c>
      <c r="I320">
        <v>0.98712999999999995</v>
      </c>
      <c r="J320">
        <v>0.95994000000000002</v>
      </c>
      <c r="K320">
        <v>0.89617000000000002</v>
      </c>
      <c r="L320">
        <v>0.7823</v>
      </c>
      <c r="M320">
        <v>0.61409000000000002</v>
      </c>
      <c r="N320">
        <v>0.42465000000000003</v>
      </c>
      <c r="O320">
        <v>0.24825</v>
      </c>
      <c r="P320">
        <v>0.121</v>
      </c>
      <c r="Q320">
        <v>4.947E-2</v>
      </c>
      <c r="R320">
        <v>1.618E-2</v>
      </c>
      <c r="S320">
        <v>4.4000000000000003E-3</v>
      </c>
      <c r="T320">
        <v>9.3999999999999997E-4</v>
      </c>
      <c r="U320">
        <v>1.7000000000000001E-4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</row>
    <row r="321" spans="1:68" hidden="1" x14ac:dyDescent="0.25">
      <c r="A321">
        <v>22400621</v>
      </c>
      <c r="B321" t="s">
        <v>68</v>
      </c>
      <c r="C321" t="s">
        <v>69</v>
      </c>
      <c r="D321" s="1">
        <v>45680.583333333336</v>
      </c>
      <c r="E321" t="str">
        <f>HYPERLINK("https://www.nba.com/stats/player/1630170/boxscores-traditional", "Devin Vassell")</f>
        <v>Devin Vassell</v>
      </c>
      <c r="F321" t="s">
        <v>87</v>
      </c>
      <c r="G321">
        <v>26.4</v>
      </c>
      <c r="H321">
        <v>2.0590000000000002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0.99983</v>
      </c>
      <c r="AB321">
        <v>0.99905999999999995</v>
      </c>
      <c r="AC321">
        <v>0.99560000000000004</v>
      </c>
      <c r="AD321">
        <v>0.98382000000000003</v>
      </c>
      <c r="AE321">
        <v>0.95052999999999999</v>
      </c>
      <c r="AF321">
        <v>0.879</v>
      </c>
      <c r="AG321">
        <v>0.75175000000000003</v>
      </c>
      <c r="AH321">
        <v>0.57535000000000003</v>
      </c>
      <c r="AI321">
        <v>0.38590999999999998</v>
      </c>
      <c r="AJ321">
        <v>0.2177</v>
      </c>
      <c r="AK321">
        <v>0.10383000000000001</v>
      </c>
      <c r="AL321">
        <v>4.0059999999999998E-2</v>
      </c>
      <c r="AM321">
        <v>1.2869999999999999E-2</v>
      </c>
      <c r="AN321">
        <v>3.2599999999999999E-3</v>
      </c>
      <c r="AO321">
        <v>6.6E-4</v>
      </c>
      <c r="AP321">
        <v>1.1E-4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</row>
    <row r="322" spans="1:68" hidden="1" x14ac:dyDescent="0.25">
      <c r="A322">
        <v>22400624</v>
      </c>
      <c r="B322" t="s">
        <v>89</v>
      </c>
      <c r="C322" t="s">
        <v>88</v>
      </c>
      <c r="D322" s="1">
        <v>45680.8125</v>
      </c>
      <c r="E322" t="str">
        <f>HYPERLINK("https://www.nba.com/stats/player/1642276/boxscores-traditional", "Kel'el Ware")</f>
        <v>Kel'el Ware</v>
      </c>
      <c r="F322" t="s">
        <v>92</v>
      </c>
      <c r="G322">
        <v>17.2</v>
      </c>
      <c r="H322">
        <v>6.4930000000000003</v>
      </c>
      <c r="I322" s="2">
        <v>0.99360999999999999</v>
      </c>
      <c r="J322" s="2">
        <v>0.99036000000000002</v>
      </c>
      <c r="K322" s="2">
        <v>0.98573999999999995</v>
      </c>
      <c r="L322" s="2">
        <v>0.97882000000000002</v>
      </c>
      <c r="M322" s="2">
        <v>0.96994999999999998</v>
      </c>
      <c r="N322" s="2">
        <v>0.95728000000000002</v>
      </c>
      <c r="O322" s="2">
        <v>0.94179000000000002</v>
      </c>
      <c r="P322" s="2">
        <v>0.92220000000000002</v>
      </c>
      <c r="Q322" s="2">
        <v>0.89617000000000002</v>
      </c>
      <c r="R322" s="2">
        <v>0.86650000000000005</v>
      </c>
      <c r="S322" s="2">
        <v>0.82894000000000001</v>
      </c>
      <c r="T322" s="2">
        <v>0.78813999999999995</v>
      </c>
      <c r="U322" s="2">
        <v>0.74214999999999998</v>
      </c>
      <c r="V322" s="2">
        <v>0.68793000000000004</v>
      </c>
      <c r="W322" s="2">
        <v>0.63307000000000002</v>
      </c>
      <c r="X322" s="2">
        <v>0.57142000000000004</v>
      </c>
      <c r="Y322" s="2">
        <v>0.51197000000000004</v>
      </c>
      <c r="Z322" s="2">
        <v>0.45223999999999998</v>
      </c>
      <c r="AA322" s="2">
        <v>0.38973999999999998</v>
      </c>
      <c r="AB322" s="2">
        <v>0.33360000000000001</v>
      </c>
      <c r="AC322" s="2">
        <v>0.27760000000000001</v>
      </c>
      <c r="AD322" s="2">
        <v>0.22964999999999999</v>
      </c>
      <c r="AE322" s="2">
        <v>0.18673000000000001</v>
      </c>
      <c r="AF322" s="2">
        <v>0.14685999999999999</v>
      </c>
      <c r="AG322" s="2">
        <v>0.11507000000000001</v>
      </c>
      <c r="AH322" s="2">
        <v>8.6910000000000001E-2</v>
      </c>
      <c r="AI322" s="2">
        <v>6.5519999999999995E-2</v>
      </c>
      <c r="AJ322" s="2">
        <v>4.8460000000000003E-2</v>
      </c>
      <c r="AK322" s="2">
        <v>3.4380000000000001E-2</v>
      </c>
      <c r="AL322" s="2">
        <v>2.4420000000000001E-2</v>
      </c>
      <c r="AM322" s="2">
        <v>1.6590000000000001E-2</v>
      </c>
      <c r="AN322" s="2">
        <v>1.1299999999999999E-2</v>
      </c>
      <c r="AO322" s="2">
        <v>7.5500000000000003E-3</v>
      </c>
      <c r="AP322" s="2">
        <v>4.7999999999999996E-3</v>
      </c>
      <c r="AQ322" s="2">
        <v>3.0699999999999998E-3</v>
      </c>
      <c r="AR322" s="2">
        <v>1.8699999999999999E-3</v>
      </c>
      <c r="AS322" s="2">
        <v>1.14E-3</v>
      </c>
      <c r="AT322" s="2">
        <v>6.8999999999999997E-4</v>
      </c>
      <c r="AU322" s="2">
        <v>3.8999999999999999E-4</v>
      </c>
      <c r="AV322" s="2">
        <v>2.2000000000000001E-4</v>
      </c>
      <c r="AW322" s="2">
        <v>1.2E-4</v>
      </c>
      <c r="AX322" s="2">
        <v>6.9999999999999994E-5</v>
      </c>
      <c r="AY322" s="2">
        <v>4.0000000000000003E-5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</row>
    <row r="323" spans="1:68" hidden="1" x14ac:dyDescent="0.25">
      <c r="A323">
        <v>22400624</v>
      </c>
      <c r="B323" t="s">
        <v>88</v>
      </c>
      <c r="C323" t="s">
        <v>89</v>
      </c>
      <c r="D323" s="1">
        <v>45680.8125</v>
      </c>
      <c r="E323" t="str">
        <f>HYPERLINK("https://www.nba.com/stats/player/201572/boxscores-traditional", "Brook Lopez")</f>
        <v>Brook Lopez</v>
      </c>
      <c r="F323" t="s">
        <v>87</v>
      </c>
      <c r="G323">
        <v>17</v>
      </c>
      <c r="H323">
        <v>6.45</v>
      </c>
      <c r="I323" s="2">
        <v>0.99343000000000004</v>
      </c>
      <c r="J323" s="2">
        <v>0.99009999999999998</v>
      </c>
      <c r="K323" s="2">
        <v>0.98499999999999999</v>
      </c>
      <c r="L323" s="2">
        <v>0.97831000000000001</v>
      </c>
      <c r="M323" s="2">
        <v>0.96855999999999998</v>
      </c>
      <c r="N323" s="2">
        <v>0.95637000000000005</v>
      </c>
      <c r="O323" s="2">
        <v>0.93942999999999999</v>
      </c>
      <c r="P323" s="2">
        <v>0.91923999999999995</v>
      </c>
      <c r="Q323" s="2">
        <v>0.89251000000000003</v>
      </c>
      <c r="R323" s="2">
        <v>0.86214000000000002</v>
      </c>
      <c r="S323" s="2">
        <v>0.82381000000000004</v>
      </c>
      <c r="T323" s="2">
        <v>0.7823</v>
      </c>
      <c r="U323" s="2">
        <v>0.73236999999999997</v>
      </c>
      <c r="V323" s="2">
        <v>0.68081999999999998</v>
      </c>
      <c r="W323" s="2">
        <v>0.62172000000000005</v>
      </c>
      <c r="X323" s="2">
        <v>0.56355999999999995</v>
      </c>
      <c r="Y323" s="2">
        <v>0.5</v>
      </c>
      <c r="Z323" s="2">
        <v>0.43643999999999999</v>
      </c>
      <c r="AA323" s="2">
        <v>0.37828000000000001</v>
      </c>
      <c r="AB323" s="2">
        <v>0.31918000000000002</v>
      </c>
      <c r="AC323" s="2">
        <v>0.26762999999999998</v>
      </c>
      <c r="AD323" s="2">
        <v>0.2177</v>
      </c>
      <c r="AE323" s="2">
        <v>0.17619000000000001</v>
      </c>
      <c r="AF323" s="2">
        <v>0.13786000000000001</v>
      </c>
      <c r="AG323" s="2">
        <v>0.10749</v>
      </c>
      <c r="AH323" s="2">
        <v>8.0759999999999998E-2</v>
      </c>
      <c r="AI323" s="2">
        <v>6.0569999999999999E-2</v>
      </c>
      <c r="AJ323" s="2">
        <v>4.3630000000000002E-2</v>
      </c>
      <c r="AK323" s="2">
        <v>3.1440000000000003E-2</v>
      </c>
      <c r="AL323" s="2">
        <v>2.1690000000000001E-2</v>
      </c>
      <c r="AM323" s="2">
        <v>1.4999999999999999E-2</v>
      </c>
      <c r="AN323" s="2">
        <v>9.9000000000000008E-3</v>
      </c>
      <c r="AO323" s="2">
        <v>6.5700000000000003E-3</v>
      </c>
      <c r="AP323" s="2">
        <v>4.15E-3</v>
      </c>
      <c r="AQ323" s="2">
        <v>2.64E-3</v>
      </c>
      <c r="AR323" s="2">
        <v>1.5900000000000001E-3</v>
      </c>
      <c r="AS323" s="2">
        <v>9.7000000000000005E-4</v>
      </c>
      <c r="AT323" s="2">
        <v>5.5999999999999995E-4</v>
      </c>
      <c r="AU323" s="2">
        <v>3.2000000000000003E-4</v>
      </c>
      <c r="AV323" s="2">
        <v>1.8000000000000001E-4</v>
      </c>
      <c r="AW323" s="2">
        <v>1E-4</v>
      </c>
      <c r="AX323" s="2">
        <v>5.0000000000000002E-5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</row>
    <row r="324" spans="1:68" hidden="1" x14ac:dyDescent="0.25">
      <c r="A324">
        <v>22400623</v>
      </c>
      <c r="B324" t="s">
        <v>74</v>
      </c>
      <c r="C324" t="s">
        <v>75</v>
      </c>
      <c r="D324" s="1">
        <v>45680.8125</v>
      </c>
      <c r="E324" t="str">
        <f>HYPERLINK("https://www.nba.com/stats/player/1627751/boxscores-traditional", "Jakob Pöltl")</f>
        <v>Jakob Pöltl</v>
      </c>
      <c r="F324" t="s">
        <v>92</v>
      </c>
      <c r="G324">
        <v>13.2</v>
      </c>
      <c r="H324">
        <v>3.4289999999999998</v>
      </c>
      <c r="I324" s="2">
        <v>0.99980999999999998</v>
      </c>
      <c r="J324" s="2">
        <v>0.99946000000000002</v>
      </c>
      <c r="K324" s="2">
        <v>0.99851000000000001</v>
      </c>
      <c r="L324" s="2">
        <v>0.99631999999999998</v>
      </c>
      <c r="M324" s="2">
        <v>0.99158000000000002</v>
      </c>
      <c r="N324" s="2">
        <v>0.98214000000000001</v>
      </c>
      <c r="O324" s="2">
        <v>0.96484999999999999</v>
      </c>
      <c r="P324" s="2">
        <v>0.93574000000000002</v>
      </c>
      <c r="Q324" s="2">
        <v>0.88876999999999995</v>
      </c>
      <c r="R324" s="2">
        <v>0.82381000000000004</v>
      </c>
      <c r="S324" s="2">
        <v>0.73890999999999996</v>
      </c>
      <c r="T324" s="2">
        <v>0.63683000000000001</v>
      </c>
      <c r="U324" s="2">
        <v>0.52392000000000005</v>
      </c>
      <c r="V324" s="2">
        <v>0.40905000000000002</v>
      </c>
      <c r="W324" s="2">
        <v>0.30153000000000002</v>
      </c>
      <c r="X324" s="2">
        <v>0.20610999999999999</v>
      </c>
      <c r="Y324" s="2">
        <v>0.13350000000000001</v>
      </c>
      <c r="Z324" s="2">
        <v>8.0759999999999998E-2</v>
      </c>
      <c r="AA324" s="2">
        <v>4.5510000000000002E-2</v>
      </c>
      <c r="AB324" s="2">
        <v>2.385E-2</v>
      </c>
      <c r="AC324" s="2">
        <v>1.1599999999999999E-2</v>
      </c>
      <c r="AD324" s="2">
        <v>5.0800000000000003E-3</v>
      </c>
      <c r="AE324" s="2">
        <v>2.1199999999999999E-3</v>
      </c>
      <c r="AF324" s="2">
        <v>8.1999999999999998E-4</v>
      </c>
      <c r="AG324" s="2">
        <v>2.9E-4</v>
      </c>
      <c r="AH324" s="2">
        <v>1E-4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</row>
    <row r="325" spans="1:68" hidden="1" x14ac:dyDescent="0.25">
      <c r="A325">
        <v>22400623</v>
      </c>
      <c r="B325" t="s">
        <v>74</v>
      </c>
      <c r="C325" t="s">
        <v>75</v>
      </c>
      <c r="D325" s="1">
        <v>45680.8125</v>
      </c>
      <c r="E325" t="str">
        <f>HYPERLINK("https://www.nba.com/stats/player/1642367/boxscores-traditional", "Jonathan Mogbo")</f>
        <v>Jonathan Mogbo</v>
      </c>
      <c r="F325" t="s">
        <v>87</v>
      </c>
      <c r="G325">
        <v>9</v>
      </c>
      <c r="H325">
        <v>3.464</v>
      </c>
      <c r="I325" s="2">
        <v>0.98956</v>
      </c>
      <c r="J325" s="2">
        <v>0.97831000000000001</v>
      </c>
      <c r="K325" s="2">
        <v>0.95818000000000003</v>
      </c>
      <c r="L325" s="2">
        <v>0.92506999999999995</v>
      </c>
      <c r="M325" s="2">
        <v>0.87492999999999999</v>
      </c>
      <c r="N325" s="2">
        <v>0.80784999999999996</v>
      </c>
      <c r="O325" s="2">
        <v>0.71904000000000001</v>
      </c>
      <c r="P325" s="2">
        <v>0.61409000000000002</v>
      </c>
      <c r="Q325" s="2">
        <v>0.5</v>
      </c>
      <c r="R325" s="2">
        <v>0.38590999999999998</v>
      </c>
      <c r="S325" s="2">
        <v>0.28095999999999999</v>
      </c>
      <c r="T325" s="2">
        <v>0.19214999999999999</v>
      </c>
      <c r="U325" s="2">
        <v>0.12506999999999999</v>
      </c>
      <c r="V325" s="2">
        <v>7.4929999999999997E-2</v>
      </c>
      <c r="W325" s="2">
        <v>4.1820000000000003E-2</v>
      </c>
      <c r="X325" s="2">
        <v>2.1690000000000001E-2</v>
      </c>
      <c r="Y325" s="2">
        <v>1.044E-2</v>
      </c>
      <c r="Z325" s="2">
        <v>4.6600000000000001E-3</v>
      </c>
      <c r="AA325" s="2">
        <v>1.9300000000000001E-3</v>
      </c>
      <c r="AB325" s="2">
        <v>7.3999999999999999E-4</v>
      </c>
      <c r="AC325" s="2">
        <v>2.7E-4</v>
      </c>
      <c r="AD325" s="2">
        <v>9.0000000000000006E-5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</row>
    <row r="326" spans="1:68" hidden="1" x14ac:dyDescent="0.25">
      <c r="A326">
        <v>22400623</v>
      </c>
      <c r="B326" t="s">
        <v>75</v>
      </c>
      <c r="C326" t="s">
        <v>74</v>
      </c>
      <c r="D326" s="1">
        <v>45680.8125</v>
      </c>
      <c r="E326" t="str">
        <f>HYPERLINK("https://www.nba.com/stats/player/1631223/boxscores-traditional", "David Roddy")</f>
        <v>David Roddy</v>
      </c>
      <c r="F326" t="s">
        <v>92</v>
      </c>
      <c r="G326">
        <v>8.6</v>
      </c>
      <c r="H326">
        <v>3.4990000000000001</v>
      </c>
      <c r="I326" s="2">
        <v>0.98499999999999999</v>
      </c>
      <c r="J326" s="2">
        <v>0.97062000000000004</v>
      </c>
      <c r="K326" s="2">
        <v>0.94520000000000004</v>
      </c>
      <c r="L326" s="2">
        <v>0.90490000000000004</v>
      </c>
      <c r="M326" s="2">
        <v>0.84848999999999997</v>
      </c>
      <c r="N326" s="2">
        <v>0.77034999999999998</v>
      </c>
      <c r="O326" s="2">
        <v>0.67723999999999995</v>
      </c>
      <c r="P326" s="2">
        <v>0.56749000000000005</v>
      </c>
      <c r="Q326" s="2">
        <v>0.45619999999999999</v>
      </c>
      <c r="R326" s="2">
        <v>0.34458</v>
      </c>
      <c r="S326" s="2">
        <v>0.24510000000000001</v>
      </c>
      <c r="T326" s="2">
        <v>0.16602</v>
      </c>
      <c r="U326" s="2">
        <v>0.10383000000000001</v>
      </c>
      <c r="V326" s="2">
        <v>6.1780000000000002E-2</v>
      </c>
      <c r="W326" s="2">
        <v>3.3619999999999997E-2</v>
      </c>
      <c r="X326" s="2">
        <v>1.7430000000000001E-2</v>
      </c>
      <c r="Y326" s="2">
        <v>8.2000000000000007E-3</v>
      </c>
      <c r="Z326" s="2">
        <v>3.5699999999999998E-3</v>
      </c>
      <c r="AA326" s="2">
        <v>1.49E-3</v>
      </c>
      <c r="AB326" s="2">
        <v>5.5999999999999995E-4</v>
      </c>
      <c r="AC326" s="2">
        <v>2.0000000000000001E-4</v>
      </c>
      <c r="AD326" s="2">
        <v>6.0000000000000002E-5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</row>
    <row r="327" spans="1:68" hidden="1" x14ac:dyDescent="0.25">
      <c r="A327">
        <v>22400623</v>
      </c>
      <c r="B327" t="s">
        <v>74</v>
      </c>
      <c r="C327" t="s">
        <v>75</v>
      </c>
      <c r="D327" s="1">
        <v>45680.8125</v>
      </c>
      <c r="E327" t="str">
        <f>HYPERLINK("https://www.nba.com/stats/player/1630567/boxscores-traditional", "Scottie Barnes")</f>
        <v>Scottie Barnes</v>
      </c>
      <c r="F327" t="s">
        <v>91</v>
      </c>
      <c r="G327">
        <v>32.4</v>
      </c>
      <c r="H327">
        <v>3.4990000000000001</v>
      </c>
      <c r="I327" s="2">
        <v>1</v>
      </c>
      <c r="J327" s="2">
        <v>1</v>
      </c>
      <c r="K327" s="2">
        <v>1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  <c r="AA327" s="2">
        <v>0.99994000000000005</v>
      </c>
      <c r="AB327" s="2">
        <v>0.99980000000000002</v>
      </c>
      <c r="AC327" s="2">
        <v>0.99944</v>
      </c>
      <c r="AD327" s="2">
        <v>0.99851000000000001</v>
      </c>
      <c r="AE327" s="2">
        <v>0.99643000000000004</v>
      </c>
      <c r="AF327" s="2">
        <v>0.99180000000000001</v>
      </c>
      <c r="AG327" s="2">
        <v>0.98257000000000005</v>
      </c>
      <c r="AH327" s="2">
        <v>0.96638000000000002</v>
      </c>
      <c r="AI327" s="2">
        <v>0.93822000000000005</v>
      </c>
      <c r="AJ327" s="2">
        <v>0.89617000000000002</v>
      </c>
      <c r="AK327" s="2">
        <v>0.83398000000000005</v>
      </c>
      <c r="AL327" s="2">
        <v>0.75490000000000002</v>
      </c>
      <c r="AM327" s="2">
        <v>0.65542</v>
      </c>
      <c r="AN327" s="2">
        <v>0.54379999999999995</v>
      </c>
      <c r="AO327" s="2">
        <v>0.43251000000000001</v>
      </c>
      <c r="AP327" s="2">
        <v>0.32275999999999999</v>
      </c>
      <c r="AQ327" s="2">
        <v>0.22964999999999999</v>
      </c>
      <c r="AR327" s="2">
        <v>0.15151000000000001</v>
      </c>
      <c r="AS327" s="2">
        <v>9.5100000000000004E-2</v>
      </c>
      <c r="AT327" s="2">
        <v>5.4800000000000001E-2</v>
      </c>
      <c r="AU327" s="2">
        <v>2.938E-2</v>
      </c>
      <c r="AV327" s="2">
        <v>1.4999999999999999E-2</v>
      </c>
      <c r="AW327" s="2">
        <v>6.9499999999999996E-3</v>
      </c>
      <c r="AX327" s="2">
        <v>3.0699999999999998E-3</v>
      </c>
      <c r="AY327" s="2">
        <v>1.2199999999999999E-3</v>
      </c>
      <c r="AZ327" s="2">
        <v>4.4999999999999999E-4</v>
      </c>
      <c r="BA327" s="2">
        <v>1.6000000000000001E-4</v>
      </c>
      <c r="BB327" s="2">
        <v>5.0000000000000002E-5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</row>
    <row r="328" spans="1:68" hidden="1" x14ac:dyDescent="0.25">
      <c r="A328">
        <v>22400623</v>
      </c>
      <c r="B328" t="s">
        <v>74</v>
      </c>
      <c r="C328" t="s">
        <v>75</v>
      </c>
      <c r="D328" s="1">
        <v>45680.8125</v>
      </c>
      <c r="E328" t="str">
        <f>HYPERLINK("https://www.nba.com/stats/player/1629628/boxscores-traditional", "RJ Barrett")</f>
        <v>RJ Barrett</v>
      </c>
      <c r="F328" t="s">
        <v>90</v>
      </c>
      <c r="G328">
        <v>12</v>
      </c>
      <c r="H328">
        <v>3.5209999999999999</v>
      </c>
      <c r="I328" s="2">
        <v>0.99909999999999999</v>
      </c>
      <c r="J328" s="2">
        <v>0.99773999999999996</v>
      </c>
      <c r="K328" s="2">
        <v>0.99477000000000004</v>
      </c>
      <c r="L328" s="2">
        <v>0.98839999999999995</v>
      </c>
      <c r="M328" s="2">
        <v>0.97670000000000001</v>
      </c>
      <c r="N328" s="2">
        <v>0.95543</v>
      </c>
      <c r="O328" s="2">
        <v>0.92220000000000002</v>
      </c>
      <c r="P328" s="2">
        <v>0.87285999999999997</v>
      </c>
      <c r="Q328" s="2">
        <v>0.80234000000000005</v>
      </c>
      <c r="R328" s="2">
        <v>0.71565999999999996</v>
      </c>
      <c r="S328" s="2">
        <v>0.61026000000000002</v>
      </c>
      <c r="T328" s="2">
        <v>0.5</v>
      </c>
      <c r="U328" s="2">
        <v>0.38973999999999998</v>
      </c>
      <c r="V328" s="2">
        <v>0.28433999999999998</v>
      </c>
      <c r="W328" s="2">
        <v>0.19766</v>
      </c>
      <c r="X328" s="2">
        <v>0.12714</v>
      </c>
      <c r="Y328" s="2">
        <v>7.7799999999999994E-2</v>
      </c>
      <c r="Z328" s="2">
        <v>4.4569999999999999E-2</v>
      </c>
      <c r="AA328" s="2">
        <v>2.3300000000000001E-2</v>
      </c>
      <c r="AB328" s="2">
        <v>1.1599999999999999E-2</v>
      </c>
      <c r="AC328" s="2">
        <v>5.2300000000000003E-3</v>
      </c>
      <c r="AD328" s="2">
        <v>2.2599999999999999E-3</v>
      </c>
      <c r="AE328" s="2">
        <v>8.9999999999999998E-4</v>
      </c>
      <c r="AF328" s="2">
        <v>3.2000000000000003E-4</v>
      </c>
      <c r="AG328" s="2">
        <v>1.1E-4</v>
      </c>
      <c r="AH328" s="2">
        <v>3.0000000000000001E-5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</row>
    <row r="329" spans="1:68" hidden="1" x14ac:dyDescent="0.25">
      <c r="A329">
        <v>22400624</v>
      </c>
      <c r="B329" t="s">
        <v>89</v>
      </c>
      <c r="C329" t="s">
        <v>88</v>
      </c>
      <c r="D329" s="1">
        <v>45680.8125</v>
      </c>
      <c r="E329" t="str">
        <f>HYPERLINK("https://www.nba.com/stats/player/1626179/boxscores-traditional", "Terry Rozier")</f>
        <v>Terry Rozier</v>
      </c>
      <c r="F329" t="s">
        <v>87</v>
      </c>
      <c r="G329">
        <v>16</v>
      </c>
      <c r="H329">
        <v>6.0659999999999998</v>
      </c>
      <c r="I329" s="2">
        <v>0.99324000000000001</v>
      </c>
      <c r="J329" s="2">
        <v>0.98956</v>
      </c>
      <c r="K329" s="2">
        <v>0.98382000000000003</v>
      </c>
      <c r="L329" s="2">
        <v>0.97614999999999996</v>
      </c>
      <c r="M329" s="2">
        <v>0.96484999999999999</v>
      </c>
      <c r="N329" s="2">
        <v>0.95052999999999999</v>
      </c>
      <c r="O329" s="2">
        <v>0.93056000000000005</v>
      </c>
      <c r="P329" s="2">
        <v>0.90658000000000005</v>
      </c>
      <c r="Q329" s="2">
        <v>0.87492999999999999</v>
      </c>
      <c r="R329" s="2">
        <v>0.83891000000000004</v>
      </c>
      <c r="S329" s="2">
        <v>0.79388999999999998</v>
      </c>
      <c r="T329" s="2">
        <v>0.74536999999999998</v>
      </c>
      <c r="U329" s="2">
        <v>0.68793000000000004</v>
      </c>
      <c r="V329" s="2">
        <v>0.62929999999999997</v>
      </c>
      <c r="W329" s="2">
        <v>0.56355999999999995</v>
      </c>
      <c r="X329" s="2">
        <v>0.5</v>
      </c>
      <c r="Y329" s="2">
        <v>0.43643999999999999</v>
      </c>
      <c r="Z329" s="2">
        <v>0.37069999999999997</v>
      </c>
      <c r="AA329" s="2">
        <v>0.31207000000000001</v>
      </c>
      <c r="AB329" s="2">
        <v>0.25463000000000002</v>
      </c>
      <c r="AC329" s="2">
        <v>0.20610999999999999</v>
      </c>
      <c r="AD329" s="2">
        <v>0.16109000000000001</v>
      </c>
      <c r="AE329" s="2">
        <v>0.12506999999999999</v>
      </c>
      <c r="AF329" s="2">
        <v>9.3420000000000003E-2</v>
      </c>
      <c r="AG329" s="2">
        <v>6.9440000000000002E-2</v>
      </c>
      <c r="AH329" s="2">
        <v>4.947E-2</v>
      </c>
      <c r="AI329" s="2">
        <v>3.5150000000000001E-2</v>
      </c>
      <c r="AJ329" s="2">
        <v>2.385E-2</v>
      </c>
      <c r="AK329" s="2">
        <v>1.618E-2</v>
      </c>
      <c r="AL329" s="2">
        <v>1.044E-2</v>
      </c>
      <c r="AM329" s="2">
        <v>6.7600000000000004E-3</v>
      </c>
      <c r="AN329" s="2">
        <v>4.15E-3</v>
      </c>
      <c r="AO329" s="2">
        <v>2.5600000000000002E-3</v>
      </c>
      <c r="AP329" s="2">
        <v>1.49E-3</v>
      </c>
      <c r="AQ329" s="2">
        <v>8.7000000000000001E-4</v>
      </c>
      <c r="AR329" s="2">
        <v>4.8000000000000001E-4</v>
      </c>
      <c r="AS329" s="2">
        <v>2.7E-4</v>
      </c>
      <c r="AT329" s="2">
        <v>1.3999999999999999E-4</v>
      </c>
      <c r="AU329" s="2">
        <v>8.0000000000000007E-5</v>
      </c>
      <c r="AV329" s="2">
        <v>4.0000000000000003E-5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</row>
    <row r="330" spans="1:68" hidden="1" x14ac:dyDescent="0.25">
      <c r="A330">
        <v>22400624</v>
      </c>
      <c r="B330" t="s">
        <v>89</v>
      </c>
      <c r="C330" t="s">
        <v>88</v>
      </c>
      <c r="D330" s="1">
        <v>45680.8125</v>
      </c>
      <c r="E330" t="str">
        <f>HYPERLINK("https://www.nba.com/stats/player/1628389/boxscores-traditional", "Bam Adebayo")</f>
        <v>Bam Adebayo</v>
      </c>
      <c r="F330" t="s">
        <v>93</v>
      </c>
      <c r="G330">
        <v>11.4</v>
      </c>
      <c r="H330">
        <v>3.323</v>
      </c>
      <c r="I330" s="2">
        <v>0.99912999999999996</v>
      </c>
      <c r="J330" s="2">
        <v>0.99766999999999995</v>
      </c>
      <c r="K330" s="2">
        <v>0.99429999999999996</v>
      </c>
      <c r="L330" s="2">
        <v>0.98712999999999995</v>
      </c>
      <c r="M330" s="2">
        <v>0.97319999999999995</v>
      </c>
      <c r="N330" s="2">
        <v>0.94845000000000002</v>
      </c>
      <c r="O330" s="2">
        <v>0.90658000000000005</v>
      </c>
      <c r="P330" s="2">
        <v>0.84614</v>
      </c>
      <c r="Q330" s="2">
        <v>0.76424000000000003</v>
      </c>
      <c r="R330" s="2">
        <v>0.66276000000000002</v>
      </c>
      <c r="S330" s="2">
        <v>0.54776000000000002</v>
      </c>
      <c r="T330" s="2">
        <v>0.42858000000000002</v>
      </c>
      <c r="U330" s="2">
        <v>0.31561</v>
      </c>
      <c r="V330" s="2">
        <v>0.2177</v>
      </c>
      <c r="W330" s="2">
        <v>0.14007</v>
      </c>
      <c r="X330" s="2">
        <v>8.3790000000000003E-2</v>
      </c>
      <c r="Y330" s="2">
        <v>4.5510000000000002E-2</v>
      </c>
      <c r="Z330" s="2">
        <v>2.3300000000000001E-2</v>
      </c>
      <c r="AA330" s="2">
        <v>1.1010000000000001E-2</v>
      </c>
      <c r="AB330" s="2">
        <v>4.7999999999999996E-3</v>
      </c>
      <c r="AC330" s="2">
        <v>1.9300000000000001E-3</v>
      </c>
      <c r="AD330" s="2">
        <v>7.1000000000000002E-4</v>
      </c>
      <c r="AE330" s="2">
        <v>2.4000000000000001E-4</v>
      </c>
      <c r="AF330" s="2">
        <v>8.0000000000000007E-5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</row>
    <row r="331" spans="1:68" hidden="1" x14ac:dyDescent="0.25">
      <c r="A331">
        <v>22400621</v>
      </c>
      <c r="B331" t="s">
        <v>68</v>
      </c>
      <c r="C331" t="s">
        <v>69</v>
      </c>
      <c r="D331" s="1">
        <v>45680.583333333336</v>
      </c>
      <c r="E331" t="str">
        <f>HYPERLINK("https://www.nba.com/stats/player/1630170/boxscores-traditional", "Devin Vassell")</f>
        <v>Devin Vassell</v>
      </c>
      <c r="F331" t="s">
        <v>91</v>
      </c>
      <c r="G331">
        <v>30</v>
      </c>
      <c r="H331">
        <v>2.0979999999999999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0.99992999999999999</v>
      </c>
      <c r="AE331">
        <v>0.99958000000000002</v>
      </c>
      <c r="AF331">
        <v>0.99787999999999999</v>
      </c>
      <c r="AG331">
        <v>0.99134</v>
      </c>
      <c r="AH331">
        <v>0.97192999999999996</v>
      </c>
      <c r="AI331">
        <v>0.92364000000000002</v>
      </c>
      <c r="AJ331">
        <v>0.82894000000000001</v>
      </c>
      <c r="AK331">
        <v>0.68439000000000005</v>
      </c>
      <c r="AL331">
        <v>0.5</v>
      </c>
      <c r="AM331">
        <v>0.31561</v>
      </c>
      <c r="AN331">
        <v>0.17105999999999999</v>
      </c>
      <c r="AO331">
        <v>7.6359999999999997E-2</v>
      </c>
      <c r="AP331">
        <v>2.8070000000000001E-2</v>
      </c>
      <c r="AQ331">
        <v>8.6599999999999993E-3</v>
      </c>
      <c r="AR331">
        <v>2.1199999999999999E-3</v>
      </c>
      <c r="AS331">
        <v>4.2000000000000002E-4</v>
      </c>
      <c r="AT331">
        <v>6.9999999999999994E-5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</row>
    <row r="332" spans="1:68" hidden="1" x14ac:dyDescent="0.25">
      <c r="A332">
        <v>22400621</v>
      </c>
      <c r="B332" t="s">
        <v>68</v>
      </c>
      <c r="C332" t="s">
        <v>69</v>
      </c>
      <c r="D332" s="1">
        <v>45680.583333333336</v>
      </c>
      <c r="E332" t="str">
        <f>HYPERLINK("https://www.nba.com/stats/player/1631110/boxscores-traditional", "Jeremy Sochan")</f>
        <v>Jeremy Sochan</v>
      </c>
      <c r="F332" t="s">
        <v>76</v>
      </c>
      <c r="G332">
        <v>6</v>
      </c>
      <c r="H332">
        <v>2.0979999999999999</v>
      </c>
      <c r="I332">
        <v>0.99134</v>
      </c>
      <c r="J332">
        <v>0.97192999999999996</v>
      </c>
      <c r="K332">
        <v>0.92364000000000002</v>
      </c>
      <c r="L332">
        <v>0.82894000000000001</v>
      </c>
      <c r="M332">
        <v>0.68439000000000005</v>
      </c>
      <c r="N332">
        <v>0.5</v>
      </c>
      <c r="O332">
        <v>0.31561</v>
      </c>
      <c r="P332">
        <v>0.17105999999999999</v>
      </c>
      <c r="Q332">
        <v>7.6359999999999997E-2</v>
      </c>
      <c r="R332">
        <v>2.8070000000000001E-2</v>
      </c>
      <c r="S332">
        <v>8.6599999999999993E-3</v>
      </c>
      <c r="T332">
        <v>2.1199999999999999E-3</v>
      </c>
      <c r="U332">
        <v>4.2000000000000002E-4</v>
      </c>
      <c r="V332">
        <v>6.9999999999999994E-5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</row>
    <row r="333" spans="1:68" hidden="1" x14ac:dyDescent="0.25">
      <c r="A333">
        <v>22400623</v>
      </c>
      <c r="B333" t="s">
        <v>74</v>
      </c>
      <c r="C333" t="s">
        <v>75</v>
      </c>
      <c r="D333" s="1">
        <v>45680.8125</v>
      </c>
      <c r="E333" t="str">
        <f>HYPERLINK("https://www.nba.com/stats/player/1627751/boxscores-traditional", "Jakob Pöltl")</f>
        <v>Jakob Pöltl</v>
      </c>
      <c r="F333" t="s">
        <v>76</v>
      </c>
      <c r="G333">
        <v>9.8000000000000007</v>
      </c>
      <c r="H333">
        <v>3.544</v>
      </c>
      <c r="I333" s="2">
        <v>0.99343000000000004</v>
      </c>
      <c r="J333" s="2">
        <v>0.98609999999999998</v>
      </c>
      <c r="K333" s="2">
        <v>0.97257000000000005</v>
      </c>
      <c r="L333" s="2">
        <v>0.94950000000000001</v>
      </c>
      <c r="M333" s="2">
        <v>0.91149000000000002</v>
      </c>
      <c r="N333" s="2">
        <v>0.85768999999999995</v>
      </c>
      <c r="O333" s="2">
        <v>0.78524000000000005</v>
      </c>
      <c r="P333" s="2">
        <v>0.69496999999999998</v>
      </c>
      <c r="Q333" s="2">
        <v>0.59094999999999998</v>
      </c>
      <c r="R333" s="2">
        <v>0.47608</v>
      </c>
      <c r="S333" s="2">
        <v>0.36692999999999998</v>
      </c>
      <c r="T333" s="2">
        <v>0.26762999999999998</v>
      </c>
      <c r="U333" s="2">
        <v>0.18406</v>
      </c>
      <c r="V333" s="2">
        <v>0.11702</v>
      </c>
      <c r="W333" s="2">
        <v>7.0779999999999996E-2</v>
      </c>
      <c r="X333" s="2">
        <v>4.0059999999999998E-2</v>
      </c>
      <c r="Y333" s="2">
        <v>2.1180000000000001E-2</v>
      </c>
      <c r="Z333" s="2">
        <v>1.044E-2</v>
      </c>
      <c r="AA333" s="2">
        <v>4.6600000000000001E-3</v>
      </c>
      <c r="AB333" s="2">
        <v>1.99E-3</v>
      </c>
      <c r="AC333" s="2">
        <v>7.9000000000000001E-4</v>
      </c>
      <c r="AD333" s="2">
        <v>2.9E-4</v>
      </c>
      <c r="AE333" s="2">
        <v>1E-4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</row>
    <row r="334" spans="1:68" hidden="1" x14ac:dyDescent="0.25">
      <c r="A334">
        <v>22400624</v>
      </c>
      <c r="B334" t="s">
        <v>89</v>
      </c>
      <c r="C334" t="s">
        <v>88</v>
      </c>
      <c r="D334" s="1">
        <v>45680.8125</v>
      </c>
      <c r="E334" t="str">
        <f>HYPERLINK("https://www.nba.com/stats/player/1642276/boxscores-traditional", "Kel'el Ware")</f>
        <v>Kel'el Ware</v>
      </c>
      <c r="F334" t="s">
        <v>76</v>
      </c>
      <c r="G334">
        <v>10.8</v>
      </c>
      <c r="H334">
        <v>2.9929999999999999</v>
      </c>
      <c r="I334" s="2">
        <v>0.99946000000000002</v>
      </c>
      <c r="J334" s="2">
        <v>0.99836000000000003</v>
      </c>
      <c r="K334" s="2">
        <v>0.99546999999999997</v>
      </c>
      <c r="L334" s="2">
        <v>0.98839999999999995</v>
      </c>
      <c r="M334" s="2">
        <v>0.97380999999999995</v>
      </c>
      <c r="N334" s="2">
        <v>0.94520000000000004</v>
      </c>
      <c r="O334" s="2">
        <v>0.89795999999999998</v>
      </c>
      <c r="P334" s="2">
        <v>0.82638999999999996</v>
      </c>
      <c r="Q334" s="2">
        <v>0.72575000000000001</v>
      </c>
      <c r="R334" s="2">
        <v>0.60641999999999996</v>
      </c>
      <c r="S334" s="2">
        <v>0.47210000000000002</v>
      </c>
      <c r="T334" s="2">
        <v>0.34458</v>
      </c>
      <c r="U334" s="2">
        <v>0.22964999999999999</v>
      </c>
      <c r="V334" s="2">
        <v>0.14230999999999999</v>
      </c>
      <c r="W334" s="2">
        <v>8.0759999999999998E-2</v>
      </c>
      <c r="X334" s="2">
        <v>4.0930000000000001E-2</v>
      </c>
      <c r="Y334" s="2">
        <v>1.9230000000000001E-2</v>
      </c>
      <c r="Z334" s="2">
        <v>7.9799999999999992E-3</v>
      </c>
      <c r="AA334" s="2">
        <v>3.0699999999999998E-3</v>
      </c>
      <c r="AB334" s="2">
        <v>1.07E-3</v>
      </c>
      <c r="AC334" s="2">
        <v>3.2000000000000003E-4</v>
      </c>
      <c r="AD334" s="2">
        <v>9.0000000000000006E-5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</row>
    <row r="335" spans="1:68" hidden="1" x14ac:dyDescent="0.25">
      <c r="A335">
        <v>22400624</v>
      </c>
      <c r="B335" t="s">
        <v>89</v>
      </c>
      <c r="C335" t="s">
        <v>88</v>
      </c>
      <c r="D335" s="1">
        <v>45680.8125</v>
      </c>
      <c r="E335" t="str">
        <f>HYPERLINK("https://www.nba.com/stats/player/1626179/boxscores-traditional", "Terry Rozier")</f>
        <v>Terry Rozier</v>
      </c>
      <c r="F335" t="s">
        <v>92</v>
      </c>
      <c r="G335">
        <v>15.2</v>
      </c>
      <c r="H335">
        <v>5.8449999999999998</v>
      </c>
      <c r="I335" s="2">
        <v>0.99245000000000005</v>
      </c>
      <c r="J335" s="2">
        <v>0.98809000000000002</v>
      </c>
      <c r="K335" s="2">
        <v>0.98168999999999995</v>
      </c>
      <c r="L335" s="2">
        <v>0.97257000000000005</v>
      </c>
      <c r="M335" s="2">
        <v>0.95994000000000002</v>
      </c>
      <c r="N335" s="2">
        <v>0.94179000000000002</v>
      </c>
      <c r="O335" s="2">
        <v>0.91923999999999995</v>
      </c>
      <c r="P335" s="2">
        <v>0.89065000000000005</v>
      </c>
      <c r="Q335" s="2">
        <v>0.85543000000000002</v>
      </c>
      <c r="R335" s="2">
        <v>0.81327000000000005</v>
      </c>
      <c r="S335" s="2">
        <v>0.76424000000000003</v>
      </c>
      <c r="T335" s="2">
        <v>0.70884000000000003</v>
      </c>
      <c r="U335" s="2">
        <v>0.64802999999999999</v>
      </c>
      <c r="V335" s="2">
        <v>0.58316999999999997</v>
      </c>
      <c r="W335" s="2">
        <v>0.51197000000000004</v>
      </c>
      <c r="X335" s="2">
        <v>0.44433</v>
      </c>
      <c r="Y335" s="2">
        <v>0.37828000000000001</v>
      </c>
      <c r="Z335" s="2">
        <v>0.31561</v>
      </c>
      <c r="AA335" s="2">
        <v>0.25785000000000002</v>
      </c>
      <c r="AB335" s="2">
        <v>0.20610999999999999</v>
      </c>
      <c r="AC335" s="2">
        <v>0.16109000000000001</v>
      </c>
      <c r="AD335" s="2">
        <v>0.12302</v>
      </c>
      <c r="AE335" s="2">
        <v>9.1759999999999994E-2</v>
      </c>
      <c r="AF335" s="2">
        <v>6.5519999999999995E-2</v>
      </c>
      <c r="AG335" s="2">
        <v>4.648E-2</v>
      </c>
      <c r="AH335" s="2">
        <v>3.2160000000000001E-2</v>
      </c>
      <c r="AI335" s="2">
        <v>2.1690000000000001E-2</v>
      </c>
      <c r="AJ335" s="2">
        <v>1.426E-2</v>
      </c>
      <c r="AK335" s="2">
        <v>9.1400000000000006E-3</v>
      </c>
      <c r="AL335" s="2">
        <v>5.7000000000000002E-3</v>
      </c>
      <c r="AM335" s="2">
        <v>3.47E-3</v>
      </c>
      <c r="AN335" s="2">
        <v>2.0500000000000002E-3</v>
      </c>
      <c r="AO335" s="2">
        <v>1.14E-3</v>
      </c>
      <c r="AP335" s="2">
        <v>6.4000000000000005E-4</v>
      </c>
      <c r="AQ335" s="2">
        <v>3.5E-4</v>
      </c>
      <c r="AR335" s="2">
        <v>1.9000000000000001E-4</v>
      </c>
      <c r="AS335" s="2">
        <v>1E-4</v>
      </c>
      <c r="AT335" s="2">
        <v>5.0000000000000002E-5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</row>
    <row r="336" spans="1:68" hidden="1" x14ac:dyDescent="0.25">
      <c r="A336">
        <v>22400624</v>
      </c>
      <c r="B336" t="s">
        <v>89</v>
      </c>
      <c r="C336" t="s">
        <v>88</v>
      </c>
      <c r="D336" s="1">
        <v>45680.8125</v>
      </c>
      <c r="E336" t="str">
        <f>HYPERLINK("https://www.nba.com/stats/player/1631107/boxscores-traditional", "Nikola Jovic")</f>
        <v>Nikola Jovic</v>
      </c>
      <c r="F336" t="s">
        <v>93</v>
      </c>
      <c r="G336">
        <v>11.8</v>
      </c>
      <c r="H336">
        <v>3.7090000000000001</v>
      </c>
      <c r="I336" s="2">
        <v>0.99819000000000002</v>
      </c>
      <c r="J336" s="2">
        <v>0.99585000000000001</v>
      </c>
      <c r="K336" s="2">
        <v>0.99111000000000005</v>
      </c>
      <c r="L336" s="2">
        <v>0.98214000000000001</v>
      </c>
      <c r="M336" s="2">
        <v>0.96638000000000002</v>
      </c>
      <c r="N336" s="2">
        <v>0.94062000000000001</v>
      </c>
      <c r="O336" s="2">
        <v>0.90146999999999999</v>
      </c>
      <c r="P336" s="2">
        <v>0.84614</v>
      </c>
      <c r="Q336" s="2">
        <v>0.77337</v>
      </c>
      <c r="R336" s="2">
        <v>0.68793000000000004</v>
      </c>
      <c r="S336" s="2">
        <v>0.58706000000000003</v>
      </c>
      <c r="T336" s="2">
        <v>0.48005999999999999</v>
      </c>
      <c r="U336" s="2">
        <v>0.37447999999999998</v>
      </c>
      <c r="V336" s="2">
        <v>0.27760000000000001</v>
      </c>
      <c r="W336" s="2">
        <v>0.19489000000000001</v>
      </c>
      <c r="X336" s="2">
        <v>0.12923999999999999</v>
      </c>
      <c r="Y336" s="2">
        <v>8.0759999999999998E-2</v>
      </c>
      <c r="Z336" s="2">
        <v>4.7460000000000002E-2</v>
      </c>
      <c r="AA336" s="2">
        <v>2.6190000000000001E-2</v>
      </c>
      <c r="AB336" s="2">
        <v>1.355E-2</v>
      </c>
      <c r="AC336" s="2">
        <v>6.5700000000000003E-3</v>
      </c>
      <c r="AD336" s="2">
        <v>2.98E-3</v>
      </c>
      <c r="AE336" s="2">
        <v>1.2600000000000001E-3</v>
      </c>
      <c r="AF336" s="2">
        <v>5.0000000000000001E-4</v>
      </c>
      <c r="AG336" s="2">
        <v>1.9000000000000001E-4</v>
      </c>
      <c r="AH336" s="2">
        <v>6.0000000000000002E-5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</row>
    <row r="337" spans="1:68" hidden="1" x14ac:dyDescent="0.25">
      <c r="A337">
        <v>22400623</v>
      </c>
      <c r="B337" t="s">
        <v>75</v>
      </c>
      <c r="C337" t="s">
        <v>74</v>
      </c>
      <c r="D337" s="1">
        <v>45680.8125</v>
      </c>
      <c r="E337" t="str">
        <f>HYPERLINK("https://www.nba.com/stats/player/1630552/boxscores-traditional", "Jalen Johnson")</f>
        <v>Jalen Johnson</v>
      </c>
      <c r="F337" t="s">
        <v>90</v>
      </c>
      <c r="G337">
        <v>12.2</v>
      </c>
      <c r="H337">
        <v>3.6549999999999998</v>
      </c>
      <c r="I337" s="2">
        <v>0.99888999999999994</v>
      </c>
      <c r="J337" s="2">
        <v>0.99736000000000002</v>
      </c>
      <c r="K337" s="2">
        <v>0.99412999999999996</v>
      </c>
      <c r="L337" s="2">
        <v>0.98745000000000005</v>
      </c>
      <c r="M337" s="2">
        <v>0.97558</v>
      </c>
      <c r="N337" s="2">
        <v>0.95543</v>
      </c>
      <c r="O337" s="2">
        <v>0.92220000000000002</v>
      </c>
      <c r="P337" s="2">
        <v>0.87492999999999999</v>
      </c>
      <c r="Q337" s="2">
        <v>0.81057000000000001</v>
      </c>
      <c r="R337" s="2">
        <v>0.72575000000000001</v>
      </c>
      <c r="S337" s="2">
        <v>0.62929999999999997</v>
      </c>
      <c r="T337" s="2">
        <v>0.51993999999999996</v>
      </c>
      <c r="U337" s="2">
        <v>0.41293999999999997</v>
      </c>
      <c r="V337" s="2">
        <v>0.31207000000000001</v>
      </c>
      <c r="W337" s="2">
        <v>0.22065000000000001</v>
      </c>
      <c r="X337" s="2">
        <v>0.14917</v>
      </c>
      <c r="Y337" s="2">
        <v>9.5100000000000004E-2</v>
      </c>
      <c r="Z337" s="2">
        <v>5.5919999999999997E-2</v>
      </c>
      <c r="AA337" s="2">
        <v>3.1440000000000003E-2</v>
      </c>
      <c r="AB337" s="2">
        <v>1.6590000000000001E-2</v>
      </c>
      <c r="AC337" s="2">
        <v>7.9799999999999992E-3</v>
      </c>
      <c r="AD337" s="2">
        <v>3.6800000000000001E-3</v>
      </c>
      <c r="AE337" s="2">
        <v>1.5900000000000001E-3</v>
      </c>
      <c r="AF337" s="2">
        <v>6.2E-4</v>
      </c>
      <c r="AG337" s="2">
        <v>2.3000000000000001E-4</v>
      </c>
      <c r="AH337" s="2">
        <v>8.0000000000000007E-5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</row>
    <row r="338" spans="1:68" hidden="1" x14ac:dyDescent="0.25">
      <c r="A338">
        <v>22400623</v>
      </c>
      <c r="B338" t="s">
        <v>74</v>
      </c>
      <c r="C338" t="s">
        <v>75</v>
      </c>
      <c r="D338" s="1">
        <v>45680.8125</v>
      </c>
      <c r="E338" t="str">
        <f>HYPERLINK("https://www.nba.com/stats/player/1642347/boxscores-traditional", "Jamal Shead")</f>
        <v>Jamal Shead</v>
      </c>
      <c r="F338" t="s">
        <v>91</v>
      </c>
      <c r="G338">
        <v>9.8000000000000007</v>
      </c>
      <c r="H338">
        <v>3.6549999999999998</v>
      </c>
      <c r="I338" s="2">
        <v>0.99202000000000001</v>
      </c>
      <c r="J338" s="2">
        <v>0.98341000000000001</v>
      </c>
      <c r="K338" s="2">
        <v>0.96855999999999998</v>
      </c>
      <c r="L338" s="2">
        <v>0.94408000000000003</v>
      </c>
      <c r="M338" s="2">
        <v>0.90490000000000004</v>
      </c>
      <c r="N338" s="2">
        <v>0.85082999999999998</v>
      </c>
      <c r="O338" s="2">
        <v>0.77934999999999999</v>
      </c>
      <c r="P338" s="2">
        <v>0.68793000000000004</v>
      </c>
      <c r="Q338" s="2">
        <v>0.58706000000000003</v>
      </c>
      <c r="R338" s="2">
        <v>0.48005999999999999</v>
      </c>
      <c r="S338" s="2">
        <v>0.37069999999999997</v>
      </c>
      <c r="T338" s="2">
        <v>0.27424999999999999</v>
      </c>
      <c r="U338" s="2">
        <v>0.18942999999999999</v>
      </c>
      <c r="V338" s="2">
        <v>0.12506999999999999</v>
      </c>
      <c r="W338" s="2">
        <v>7.7799999999999994E-2</v>
      </c>
      <c r="X338" s="2">
        <v>4.4569999999999999E-2</v>
      </c>
      <c r="Y338" s="2">
        <v>2.4420000000000001E-2</v>
      </c>
      <c r="Z338" s="2">
        <v>1.255E-2</v>
      </c>
      <c r="AA338" s="2">
        <v>5.8700000000000002E-3</v>
      </c>
      <c r="AB338" s="2">
        <v>2.64E-3</v>
      </c>
      <c r="AC338" s="2">
        <v>1.1100000000000001E-3</v>
      </c>
      <c r="AD338" s="2">
        <v>4.2000000000000002E-4</v>
      </c>
      <c r="AE338" s="2">
        <v>1.4999999999999999E-4</v>
      </c>
      <c r="AF338" s="2">
        <v>5.0000000000000002E-5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</row>
    <row r="339" spans="1:68" hidden="1" x14ac:dyDescent="0.25">
      <c r="A339">
        <v>22400624</v>
      </c>
      <c r="B339" t="s">
        <v>88</v>
      </c>
      <c r="C339" t="s">
        <v>89</v>
      </c>
      <c r="D339" s="1">
        <v>45680.8125</v>
      </c>
      <c r="E339" t="str">
        <f>HYPERLINK("https://www.nba.com/stats/player/1629018/boxscores-traditional", "Gary Trent Jr.")</f>
        <v>Gary Trent Jr.</v>
      </c>
      <c r="F339" t="s">
        <v>91</v>
      </c>
      <c r="G339">
        <v>14.2</v>
      </c>
      <c r="H339">
        <v>5.2690000000000001</v>
      </c>
      <c r="I339" s="2">
        <v>0.99395999999999995</v>
      </c>
      <c r="J339" s="2">
        <v>0.98982999999999999</v>
      </c>
      <c r="K339" s="2">
        <v>0.98341000000000001</v>
      </c>
      <c r="L339" s="2">
        <v>0.97380999999999995</v>
      </c>
      <c r="M339" s="2">
        <v>0.95994000000000002</v>
      </c>
      <c r="N339" s="2">
        <v>0.94062000000000001</v>
      </c>
      <c r="O339" s="2">
        <v>0.91466000000000003</v>
      </c>
      <c r="P339" s="2">
        <v>0.88100000000000001</v>
      </c>
      <c r="Q339" s="2">
        <v>0.83891000000000004</v>
      </c>
      <c r="R339" s="2">
        <v>0.78813999999999995</v>
      </c>
      <c r="S339" s="2">
        <v>0.72907</v>
      </c>
      <c r="T339" s="2">
        <v>0.66276000000000002</v>
      </c>
      <c r="U339" s="2">
        <v>0.59094999999999998</v>
      </c>
      <c r="V339" s="2">
        <v>0.51595000000000002</v>
      </c>
      <c r="W339" s="2">
        <v>0.44037999999999999</v>
      </c>
      <c r="X339" s="2">
        <v>0.36692999999999998</v>
      </c>
      <c r="Y339" s="2">
        <v>0.29805999999999999</v>
      </c>
      <c r="Z339" s="2">
        <v>0.23576</v>
      </c>
      <c r="AA339" s="2">
        <v>0.18140999999999999</v>
      </c>
      <c r="AB339" s="2">
        <v>0.13567000000000001</v>
      </c>
      <c r="AC339" s="2">
        <v>9.8530000000000006E-2</v>
      </c>
      <c r="AD339" s="2">
        <v>6.9440000000000002E-2</v>
      </c>
      <c r="AE339" s="2">
        <v>4.7460000000000002E-2</v>
      </c>
      <c r="AF339" s="2">
        <v>3.1440000000000003E-2</v>
      </c>
      <c r="AG339" s="2">
        <v>2.018E-2</v>
      </c>
      <c r="AH339" s="2">
        <v>1.255E-2</v>
      </c>
      <c r="AI339" s="2">
        <v>7.5500000000000003E-3</v>
      </c>
      <c r="AJ339" s="2">
        <v>4.4000000000000003E-3</v>
      </c>
      <c r="AK339" s="2">
        <v>2.48E-3</v>
      </c>
      <c r="AL339" s="2">
        <v>1.3500000000000001E-3</v>
      </c>
      <c r="AM339" s="2">
        <v>7.1000000000000002E-4</v>
      </c>
      <c r="AN339" s="2">
        <v>3.6000000000000002E-4</v>
      </c>
      <c r="AO339" s="2">
        <v>1.8000000000000001E-4</v>
      </c>
      <c r="AP339" s="2">
        <v>8.0000000000000007E-5</v>
      </c>
      <c r="AQ339" s="2">
        <v>4.0000000000000003E-5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</row>
    <row r="340" spans="1:68" hidden="1" x14ac:dyDescent="0.25">
      <c r="A340">
        <v>22400624</v>
      </c>
      <c r="B340" t="s">
        <v>89</v>
      </c>
      <c r="C340" t="s">
        <v>88</v>
      </c>
      <c r="D340" s="1">
        <v>45680.8125</v>
      </c>
      <c r="E340" t="str">
        <f>HYPERLINK("https://www.nba.com/stats/player/1642276/boxscores-traditional", "Kel'el Ware")</f>
        <v>Kel'el Ware</v>
      </c>
      <c r="F340" t="s">
        <v>93</v>
      </c>
      <c r="G340">
        <v>16.2</v>
      </c>
      <c r="H340">
        <v>6.6150000000000002</v>
      </c>
      <c r="I340" s="2">
        <v>0.98928000000000005</v>
      </c>
      <c r="J340" s="2">
        <v>0.98421999999999998</v>
      </c>
      <c r="K340" s="2">
        <v>0.97724999999999995</v>
      </c>
      <c r="L340" s="2">
        <v>0.96711999999999998</v>
      </c>
      <c r="M340" s="2">
        <v>0.95448999999999995</v>
      </c>
      <c r="N340" s="2">
        <v>0.93822000000000005</v>
      </c>
      <c r="O340" s="2">
        <v>0.91774</v>
      </c>
      <c r="P340" s="2">
        <v>0.89251000000000003</v>
      </c>
      <c r="Q340" s="2">
        <v>0.86214000000000002</v>
      </c>
      <c r="R340" s="2">
        <v>0.82638999999999996</v>
      </c>
      <c r="S340" s="2">
        <v>0.78524000000000005</v>
      </c>
      <c r="T340" s="2">
        <v>0.73565000000000003</v>
      </c>
      <c r="U340" s="2">
        <v>0.68439000000000005</v>
      </c>
      <c r="V340" s="2">
        <v>0.62929999999999997</v>
      </c>
      <c r="W340" s="2">
        <v>0.57142000000000004</v>
      </c>
      <c r="X340" s="2">
        <v>0.51197000000000004</v>
      </c>
      <c r="Y340" s="2">
        <v>0.45223999999999998</v>
      </c>
      <c r="Z340" s="2">
        <v>0.39357999999999999</v>
      </c>
      <c r="AA340" s="2">
        <v>0.33723999999999998</v>
      </c>
      <c r="AB340" s="2">
        <v>0.28433999999999998</v>
      </c>
      <c r="AC340" s="2">
        <v>0.23269999999999999</v>
      </c>
      <c r="AD340" s="2">
        <v>0.18942999999999999</v>
      </c>
      <c r="AE340" s="2">
        <v>0.15151000000000001</v>
      </c>
      <c r="AF340" s="2">
        <v>0.11899999999999999</v>
      </c>
      <c r="AG340" s="2">
        <v>9.1759999999999994E-2</v>
      </c>
      <c r="AH340" s="2">
        <v>6.9440000000000002E-2</v>
      </c>
      <c r="AI340" s="2">
        <v>5.1549999999999999E-2</v>
      </c>
      <c r="AJ340" s="2">
        <v>3.7539999999999997E-2</v>
      </c>
      <c r="AK340" s="2">
        <v>2.6800000000000001E-2</v>
      </c>
      <c r="AL340" s="2">
        <v>1.831E-2</v>
      </c>
      <c r="AM340" s="2">
        <v>1.255E-2</v>
      </c>
      <c r="AN340" s="2">
        <v>8.4200000000000004E-3</v>
      </c>
      <c r="AO340" s="2">
        <v>5.5399999999999998E-3</v>
      </c>
      <c r="AP340" s="2">
        <v>3.5699999999999998E-3</v>
      </c>
      <c r="AQ340" s="2">
        <v>2.2599999999999999E-3</v>
      </c>
      <c r="AR340" s="2">
        <v>1.39E-3</v>
      </c>
      <c r="AS340" s="2">
        <v>8.4000000000000003E-4</v>
      </c>
      <c r="AT340" s="2">
        <v>4.8000000000000001E-4</v>
      </c>
      <c r="AU340" s="2">
        <v>2.7999999999999998E-4</v>
      </c>
      <c r="AV340" s="2">
        <v>1.6000000000000001E-4</v>
      </c>
      <c r="AW340" s="2">
        <v>9.0000000000000006E-5</v>
      </c>
      <c r="AX340" s="2">
        <v>5.0000000000000002E-5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</row>
    <row r="341" spans="1:68" hidden="1" x14ac:dyDescent="0.25">
      <c r="A341">
        <v>22400624</v>
      </c>
      <c r="B341" t="s">
        <v>88</v>
      </c>
      <c r="C341" t="s">
        <v>89</v>
      </c>
      <c r="D341" s="1">
        <v>45680.8125</v>
      </c>
      <c r="E341" t="str">
        <f>HYPERLINK("https://www.nba.com/stats/player/1627752/boxscores-traditional", "Taurean Prince")</f>
        <v>Taurean Prince</v>
      </c>
      <c r="F341" t="s">
        <v>91</v>
      </c>
      <c r="G341">
        <v>11.6</v>
      </c>
      <c r="H341">
        <v>3.72</v>
      </c>
      <c r="I341" s="2">
        <v>0.99780999999999997</v>
      </c>
      <c r="J341" s="2">
        <v>0.99506000000000006</v>
      </c>
      <c r="K341" s="2">
        <v>0.98956</v>
      </c>
      <c r="L341" s="2">
        <v>0.97931999999999997</v>
      </c>
      <c r="M341" s="2">
        <v>0.96164000000000005</v>
      </c>
      <c r="N341" s="2">
        <v>0.93447999999999998</v>
      </c>
      <c r="O341" s="2">
        <v>0.89251000000000003</v>
      </c>
      <c r="P341" s="2">
        <v>0.83398000000000005</v>
      </c>
      <c r="Q341" s="2">
        <v>0.75804000000000005</v>
      </c>
      <c r="R341" s="2">
        <v>0.66639999999999999</v>
      </c>
      <c r="S341" s="2">
        <v>0.56355999999999995</v>
      </c>
      <c r="T341" s="2">
        <v>0.45619999999999999</v>
      </c>
      <c r="U341" s="2">
        <v>0.35197000000000001</v>
      </c>
      <c r="V341" s="2">
        <v>0.25785000000000002</v>
      </c>
      <c r="W341" s="2">
        <v>0.18140999999999999</v>
      </c>
      <c r="X341" s="2">
        <v>0.11899999999999999</v>
      </c>
      <c r="Y341" s="2">
        <v>7.3529999999999998E-2</v>
      </c>
      <c r="Z341" s="2">
        <v>4.2720000000000001E-2</v>
      </c>
      <c r="AA341" s="2">
        <v>2.3300000000000001E-2</v>
      </c>
      <c r="AB341" s="2">
        <v>1.191E-2</v>
      </c>
      <c r="AC341" s="2">
        <v>5.7000000000000002E-3</v>
      </c>
      <c r="AD341" s="2">
        <v>2.5600000000000002E-3</v>
      </c>
      <c r="AE341" s="2">
        <v>1.1100000000000001E-3</v>
      </c>
      <c r="AF341" s="2">
        <v>4.2999999999999999E-4</v>
      </c>
      <c r="AG341" s="2">
        <v>1.6000000000000001E-4</v>
      </c>
      <c r="AH341" s="2">
        <v>5.0000000000000002E-5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</row>
    <row r="342" spans="1:68" hidden="1" x14ac:dyDescent="0.25">
      <c r="A342">
        <v>22400624</v>
      </c>
      <c r="B342" t="s">
        <v>89</v>
      </c>
      <c r="C342" t="s">
        <v>88</v>
      </c>
      <c r="D342" s="1">
        <v>45680.8125</v>
      </c>
      <c r="E342" t="str">
        <f>HYPERLINK("https://www.nba.com/stats/player/202710/boxscores-traditional", "Jimmy Butler")</f>
        <v>Jimmy Butler</v>
      </c>
      <c r="F342" t="s">
        <v>93</v>
      </c>
      <c r="G342">
        <v>11.4</v>
      </c>
      <c r="H342">
        <v>3.72</v>
      </c>
      <c r="I342" s="2">
        <v>0.99743999999999999</v>
      </c>
      <c r="J342" s="2">
        <v>0.99429999999999996</v>
      </c>
      <c r="K342" s="2">
        <v>0.98809000000000002</v>
      </c>
      <c r="L342" s="2">
        <v>0.97670000000000001</v>
      </c>
      <c r="M342" s="2">
        <v>0.95728000000000002</v>
      </c>
      <c r="N342" s="2">
        <v>0.92647000000000002</v>
      </c>
      <c r="O342" s="2">
        <v>0.88100000000000001</v>
      </c>
      <c r="P342" s="2">
        <v>0.81859000000000004</v>
      </c>
      <c r="Q342" s="2">
        <v>0.74214999999999998</v>
      </c>
      <c r="R342" s="2">
        <v>0.64802999999999999</v>
      </c>
      <c r="S342" s="2">
        <v>0.54379999999999995</v>
      </c>
      <c r="T342" s="2">
        <v>0.43643999999999999</v>
      </c>
      <c r="U342" s="2">
        <v>0.33360000000000001</v>
      </c>
      <c r="V342" s="2">
        <v>0.24196000000000001</v>
      </c>
      <c r="W342" s="2">
        <v>0.16602</v>
      </c>
      <c r="X342" s="2">
        <v>0.10749</v>
      </c>
      <c r="Y342" s="2">
        <v>6.5519999999999995E-2</v>
      </c>
      <c r="Z342" s="2">
        <v>3.8359999999999998E-2</v>
      </c>
      <c r="AA342" s="2">
        <v>2.068E-2</v>
      </c>
      <c r="AB342" s="2">
        <v>1.044E-2</v>
      </c>
      <c r="AC342" s="2">
        <v>4.9399999999999999E-3</v>
      </c>
      <c r="AD342" s="2">
        <v>2.1900000000000001E-3</v>
      </c>
      <c r="AE342" s="2">
        <v>8.9999999999999998E-4</v>
      </c>
      <c r="AF342" s="2">
        <v>3.5E-4</v>
      </c>
      <c r="AG342" s="2">
        <v>1.2999999999999999E-4</v>
      </c>
      <c r="AH342" s="2">
        <v>4.0000000000000003E-5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</row>
    <row r="343" spans="1:68" hidden="1" x14ac:dyDescent="0.25">
      <c r="A343">
        <v>22400624</v>
      </c>
      <c r="B343" t="s">
        <v>89</v>
      </c>
      <c r="C343" t="s">
        <v>88</v>
      </c>
      <c r="D343" s="1">
        <v>45680.8125</v>
      </c>
      <c r="E343" t="str">
        <f>HYPERLINK("https://www.nba.com/stats/player/1629639/boxscores-traditional", "Tyler Herro")</f>
        <v>Tyler Herro</v>
      </c>
      <c r="F343" t="s">
        <v>90</v>
      </c>
      <c r="G343">
        <v>11.4</v>
      </c>
      <c r="H343">
        <v>3.8260000000000001</v>
      </c>
      <c r="I343" s="2">
        <v>0.99673999999999996</v>
      </c>
      <c r="J343" s="2">
        <v>0.99304999999999999</v>
      </c>
      <c r="K343" s="2">
        <v>0.98609999999999998</v>
      </c>
      <c r="L343" s="2">
        <v>0.97319999999999995</v>
      </c>
      <c r="M343" s="2">
        <v>0.95254000000000005</v>
      </c>
      <c r="N343" s="2">
        <v>0.92073000000000005</v>
      </c>
      <c r="O343" s="2">
        <v>0.87492999999999999</v>
      </c>
      <c r="P343" s="2">
        <v>0.81327000000000005</v>
      </c>
      <c r="Q343" s="2">
        <v>0.73565000000000003</v>
      </c>
      <c r="R343" s="2">
        <v>0.64431000000000005</v>
      </c>
      <c r="S343" s="2">
        <v>0.53983000000000003</v>
      </c>
      <c r="T343" s="2">
        <v>0.43643999999999999</v>
      </c>
      <c r="U343" s="2">
        <v>0.33723999999999998</v>
      </c>
      <c r="V343" s="2">
        <v>0.24825</v>
      </c>
      <c r="W343" s="2">
        <v>0.17360999999999999</v>
      </c>
      <c r="X343" s="2">
        <v>0.11507000000000001</v>
      </c>
      <c r="Y343" s="2">
        <v>7.2150000000000006E-2</v>
      </c>
      <c r="Z343" s="2">
        <v>4.1820000000000003E-2</v>
      </c>
      <c r="AA343" s="2">
        <v>2.3300000000000001E-2</v>
      </c>
      <c r="AB343" s="2">
        <v>1.222E-2</v>
      </c>
      <c r="AC343" s="2">
        <v>6.0400000000000002E-3</v>
      </c>
      <c r="AD343" s="2">
        <v>2.8E-3</v>
      </c>
      <c r="AE343" s="2">
        <v>1.2199999999999999E-3</v>
      </c>
      <c r="AF343" s="2">
        <v>5.0000000000000001E-4</v>
      </c>
      <c r="AG343" s="2">
        <v>1.9000000000000001E-4</v>
      </c>
      <c r="AH343" s="2">
        <v>6.9999999999999994E-5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</row>
    <row r="344" spans="1:68" hidden="1" x14ac:dyDescent="0.25">
      <c r="A344">
        <v>22400623</v>
      </c>
      <c r="B344" t="s">
        <v>75</v>
      </c>
      <c r="C344" t="s">
        <v>74</v>
      </c>
      <c r="D344" s="1">
        <v>45680.8125</v>
      </c>
      <c r="E344" t="str">
        <f>HYPERLINK("https://www.nba.com/stats/player/1629631/boxscores-traditional", "De'Andre Hunter")</f>
        <v>De'Andre Hunter</v>
      </c>
      <c r="F344" t="s">
        <v>91</v>
      </c>
      <c r="G344">
        <v>20</v>
      </c>
      <c r="H344">
        <v>3.7949999999999999</v>
      </c>
      <c r="I344" s="2">
        <v>1</v>
      </c>
      <c r="J344" s="2">
        <v>1</v>
      </c>
      <c r="K344" s="2">
        <v>1</v>
      </c>
      <c r="L344" s="2">
        <v>1</v>
      </c>
      <c r="M344" s="2">
        <v>0.99995999999999996</v>
      </c>
      <c r="N344" s="2">
        <v>0.99988999999999995</v>
      </c>
      <c r="O344" s="2">
        <v>0.99970000000000003</v>
      </c>
      <c r="P344" s="2">
        <v>0.99921000000000004</v>
      </c>
      <c r="Q344" s="2">
        <v>0.99812999999999996</v>
      </c>
      <c r="R344" s="2">
        <v>0.99585000000000001</v>
      </c>
      <c r="S344" s="2">
        <v>0.99111000000000005</v>
      </c>
      <c r="T344" s="2">
        <v>0.98257000000000005</v>
      </c>
      <c r="U344" s="2">
        <v>0.96711999999999998</v>
      </c>
      <c r="V344" s="2">
        <v>0.94294999999999995</v>
      </c>
      <c r="W344" s="2">
        <v>0.90658000000000005</v>
      </c>
      <c r="X344" s="2">
        <v>0.85314000000000001</v>
      </c>
      <c r="Y344" s="2">
        <v>0.78524000000000005</v>
      </c>
      <c r="Z344" s="2">
        <v>0.70194000000000001</v>
      </c>
      <c r="AA344" s="2">
        <v>0.60257000000000005</v>
      </c>
      <c r="AB344" s="2">
        <v>0.5</v>
      </c>
      <c r="AC344" s="2">
        <v>0.39743000000000001</v>
      </c>
      <c r="AD344" s="2">
        <v>0.29805999999999999</v>
      </c>
      <c r="AE344" s="2">
        <v>0.21476000000000001</v>
      </c>
      <c r="AF344" s="2">
        <v>0.14685999999999999</v>
      </c>
      <c r="AG344" s="2">
        <v>9.3420000000000003E-2</v>
      </c>
      <c r="AH344" s="2">
        <v>5.7049999999999997E-2</v>
      </c>
      <c r="AI344" s="2">
        <v>3.288E-2</v>
      </c>
      <c r="AJ344" s="2">
        <v>1.7430000000000001E-2</v>
      </c>
      <c r="AK344" s="2">
        <v>8.8900000000000003E-3</v>
      </c>
      <c r="AL344" s="2">
        <v>4.15E-3</v>
      </c>
      <c r="AM344" s="2">
        <v>1.8699999999999999E-3</v>
      </c>
      <c r="AN344" s="2">
        <v>7.9000000000000001E-4</v>
      </c>
      <c r="AO344" s="2">
        <v>2.9999999999999997E-4</v>
      </c>
      <c r="AP344" s="2">
        <v>1.1E-4</v>
      </c>
      <c r="AQ344" s="2">
        <v>4.0000000000000003E-5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</row>
    <row r="345" spans="1:68" hidden="1" x14ac:dyDescent="0.25">
      <c r="A345">
        <v>22400624</v>
      </c>
      <c r="B345" t="s">
        <v>89</v>
      </c>
      <c r="C345" t="s">
        <v>88</v>
      </c>
      <c r="D345" s="1">
        <v>45680.8125</v>
      </c>
      <c r="E345" t="str">
        <f>HYPERLINK("https://www.nba.com/stats/player/1629130/boxscores-traditional", "Duncan Robinson")</f>
        <v>Duncan Robinson</v>
      </c>
      <c r="F345" t="s">
        <v>91</v>
      </c>
      <c r="G345">
        <v>18.399999999999999</v>
      </c>
      <c r="H345">
        <v>9.5619999999999994</v>
      </c>
      <c r="I345" s="2">
        <v>0.96562000000000003</v>
      </c>
      <c r="J345" s="2">
        <v>0.95728000000000002</v>
      </c>
      <c r="K345" s="2">
        <v>0.94630000000000003</v>
      </c>
      <c r="L345" s="2">
        <v>0.93447999999999998</v>
      </c>
      <c r="M345" s="2">
        <v>0.91923999999999995</v>
      </c>
      <c r="N345" s="2">
        <v>0.9032</v>
      </c>
      <c r="O345" s="2">
        <v>0.88297999999999999</v>
      </c>
      <c r="P345" s="2">
        <v>0.86214000000000002</v>
      </c>
      <c r="Q345" s="2">
        <v>0.83645999999999998</v>
      </c>
      <c r="R345" s="2">
        <v>0.81057000000000001</v>
      </c>
      <c r="S345" s="2">
        <v>0.77934999999999999</v>
      </c>
      <c r="T345" s="2">
        <v>0.74856999999999996</v>
      </c>
      <c r="U345" s="2">
        <v>0.71226</v>
      </c>
      <c r="V345" s="2">
        <v>0.67723999999999995</v>
      </c>
      <c r="W345" s="2">
        <v>0.64058000000000004</v>
      </c>
      <c r="X345" s="2">
        <v>0.59870999999999996</v>
      </c>
      <c r="Y345" s="2">
        <v>0.55962000000000001</v>
      </c>
      <c r="Z345" s="2">
        <v>0.51595000000000002</v>
      </c>
      <c r="AA345" s="2">
        <v>0.47608</v>
      </c>
      <c r="AB345" s="2">
        <v>0.43251000000000001</v>
      </c>
      <c r="AC345" s="2">
        <v>0.39357999999999999</v>
      </c>
      <c r="AD345" s="2">
        <v>0.35197000000000001</v>
      </c>
      <c r="AE345" s="2">
        <v>0.31561</v>
      </c>
      <c r="AF345" s="2">
        <v>0.27760000000000001</v>
      </c>
      <c r="AG345" s="2">
        <v>0.24510000000000001</v>
      </c>
      <c r="AH345" s="2">
        <v>0.21476000000000001</v>
      </c>
      <c r="AI345" s="2">
        <v>0.18406</v>
      </c>
      <c r="AJ345" s="2">
        <v>0.15866</v>
      </c>
      <c r="AK345" s="2">
        <v>0.13350000000000001</v>
      </c>
      <c r="AL345" s="2">
        <v>0.11314</v>
      </c>
      <c r="AM345" s="2">
        <v>9.3420000000000003E-2</v>
      </c>
      <c r="AN345" s="2">
        <v>7.7799999999999994E-2</v>
      </c>
      <c r="AO345" s="2">
        <v>6.3009999999999997E-2</v>
      </c>
      <c r="AP345" s="2">
        <v>5.1549999999999999E-2</v>
      </c>
      <c r="AQ345" s="2">
        <v>4.0930000000000001E-2</v>
      </c>
      <c r="AR345" s="2">
        <v>3.288E-2</v>
      </c>
      <c r="AS345" s="2">
        <v>2.5590000000000002E-2</v>
      </c>
      <c r="AT345" s="2">
        <v>2.018E-2</v>
      </c>
      <c r="AU345" s="2">
        <v>1.5779999999999999E-2</v>
      </c>
      <c r="AV345" s="2">
        <v>1.191E-2</v>
      </c>
      <c r="AW345" s="2">
        <v>9.1400000000000006E-3</v>
      </c>
      <c r="AX345" s="2">
        <v>6.7600000000000004E-3</v>
      </c>
      <c r="AY345" s="2">
        <v>5.0800000000000003E-3</v>
      </c>
      <c r="AZ345" s="2">
        <v>3.6800000000000001E-3</v>
      </c>
      <c r="BA345" s="2">
        <v>2.7200000000000002E-3</v>
      </c>
      <c r="BB345" s="2">
        <v>1.9300000000000001E-3</v>
      </c>
      <c r="BC345" s="2">
        <v>1.39E-3</v>
      </c>
      <c r="BD345" s="2">
        <v>9.7000000000000005E-4</v>
      </c>
      <c r="BE345" s="2">
        <v>6.8999999999999997E-4</v>
      </c>
      <c r="BF345" s="2">
        <v>4.8000000000000001E-4</v>
      </c>
      <c r="BG345" s="2">
        <v>3.2000000000000003E-4</v>
      </c>
      <c r="BH345" s="2">
        <v>2.2000000000000001E-4</v>
      </c>
      <c r="BI345" s="2">
        <v>1.4999999999999999E-4</v>
      </c>
      <c r="BJ345" s="2">
        <v>1E-4</v>
      </c>
      <c r="BK345" s="2">
        <v>6.0000000000000002E-5</v>
      </c>
      <c r="BL345" s="2">
        <v>4.0000000000000003E-5</v>
      </c>
      <c r="BM345" s="2">
        <v>0</v>
      </c>
      <c r="BN345" s="2">
        <v>0</v>
      </c>
      <c r="BO345" s="2">
        <v>0</v>
      </c>
      <c r="BP345" s="2">
        <v>0</v>
      </c>
    </row>
    <row r="346" spans="1:68" hidden="1" x14ac:dyDescent="0.25">
      <c r="A346">
        <v>22400623</v>
      </c>
      <c r="B346" t="s">
        <v>75</v>
      </c>
      <c r="C346" t="s">
        <v>74</v>
      </c>
      <c r="D346" s="1">
        <v>45680.8125</v>
      </c>
      <c r="E346" t="str">
        <f>HYPERLINK("https://www.nba.com/stats/player/1630249/boxscores-traditional", "Vít Krejcí")</f>
        <v>Vít Krejcí</v>
      </c>
      <c r="F346" t="s">
        <v>87</v>
      </c>
      <c r="G346">
        <v>13.2</v>
      </c>
      <c r="H346">
        <v>3.8679999999999999</v>
      </c>
      <c r="I346" s="2">
        <v>0.99917999999999996</v>
      </c>
      <c r="J346" s="2">
        <v>0.99812999999999996</v>
      </c>
      <c r="K346" s="2">
        <v>0.99585000000000001</v>
      </c>
      <c r="L346" s="2">
        <v>0.99134</v>
      </c>
      <c r="M346" s="2">
        <v>0.98299999999999998</v>
      </c>
      <c r="N346" s="2">
        <v>0.96855999999999998</v>
      </c>
      <c r="O346" s="2">
        <v>0.94520000000000004</v>
      </c>
      <c r="P346" s="2">
        <v>0.90988000000000002</v>
      </c>
      <c r="Q346" s="2">
        <v>0.86214000000000002</v>
      </c>
      <c r="R346" s="2">
        <v>0.79673000000000005</v>
      </c>
      <c r="S346" s="2">
        <v>0.71565999999999996</v>
      </c>
      <c r="T346" s="2">
        <v>0.62172000000000005</v>
      </c>
      <c r="U346" s="2">
        <v>0.51993999999999996</v>
      </c>
      <c r="V346" s="2">
        <v>0.41682999999999998</v>
      </c>
      <c r="W346" s="2">
        <v>0.31918000000000002</v>
      </c>
      <c r="X346" s="2">
        <v>0.23576</v>
      </c>
      <c r="Y346" s="2">
        <v>0.16353999999999999</v>
      </c>
      <c r="Z346" s="2">
        <v>0.10749</v>
      </c>
      <c r="AA346" s="2">
        <v>6.6809999999999994E-2</v>
      </c>
      <c r="AB346" s="2">
        <v>3.9199999999999999E-2</v>
      </c>
      <c r="AC346" s="2">
        <v>2.1690000000000001E-2</v>
      </c>
      <c r="AD346" s="2">
        <v>1.1299999999999999E-2</v>
      </c>
      <c r="AE346" s="2">
        <v>5.7000000000000002E-3</v>
      </c>
      <c r="AF346" s="2">
        <v>2.64E-3</v>
      </c>
      <c r="AG346" s="2">
        <v>1.14E-3</v>
      </c>
      <c r="AH346" s="2">
        <v>4.6999999999999999E-4</v>
      </c>
      <c r="AI346" s="2">
        <v>1.8000000000000001E-4</v>
      </c>
      <c r="AJ346" s="2">
        <v>6.0000000000000002E-5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</row>
    <row r="347" spans="1:68" hidden="1" x14ac:dyDescent="0.25">
      <c r="A347">
        <v>22400621</v>
      </c>
      <c r="B347" t="s">
        <v>68</v>
      </c>
      <c r="C347" t="s">
        <v>69</v>
      </c>
      <c r="D347" s="1">
        <v>45680.583333333336</v>
      </c>
      <c r="E347" t="str">
        <f>HYPERLINK("https://www.nba.com/stats/player/101108/boxscores-traditional", "Chris Paul")</f>
        <v>Chris Paul</v>
      </c>
      <c r="F347" t="s">
        <v>76</v>
      </c>
      <c r="G347">
        <v>4.2</v>
      </c>
      <c r="H347">
        <v>2.2269999999999999</v>
      </c>
      <c r="I347">
        <v>0.92506999999999995</v>
      </c>
      <c r="J347">
        <v>0.83891000000000004</v>
      </c>
      <c r="K347">
        <v>0.70540000000000003</v>
      </c>
      <c r="L347">
        <v>0.53586</v>
      </c>
      <c r="M347">
        <v>0.35942000000000002</v>
      </c>
      <c r="N347">
        <v>0.20896999999999999</v>
      </c>
      <c r="O347">
        <v>0.10383000000000001</v>
      </c>
      <c r="P347">
        <v>4.3630000000000002E-2</v>
      </c>
      <c r="Q347">
        <v>1.5389999999999999E-2</v>
      </c>
      <c r="R347">
        <v>4.6600000000000001E-3</v>
      </c>
      <c r="S347">
        <v>1.14E-3</v>
      </c>
      <c r="T347">
        <v>2.3000000000000001E-4</v>
      </c>
      <c r="U347">
        <v>4.0000000000000003E-5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</row>
    <row r="348" spans="1:68" hidden="1" x14ac:dyDescent="0.25">
      <c r="A348">
        <v>22400624</v>
      </c>
      <c r="B348" t="s">
        <v>88</v>
      </c>
      <c r="C348" t="s">
        <v>89</v>
      </c>
      <c r="D348" s="1">
        <v>45680.8125</v>
      </c>
      <c r="E348" t="str">
        <f>HYPERLINK("https://www.nba.com/stats/player/1629018/boxscores-traditional", "Gary Trent Jr.")</f>
        <v>Gary Trent Jr.</v>
      </c>
      <c r="F348" t="s">
        <v>87</v>
      </c>
      <c r="G348">
        <v>12.8</v>
      </c>
      <c r="H348">
        <v>5.2690000000000001</v>
      </c>
      <c r="I348" s="2">
        <v>0.98745000000000005</v>
      </c>
      <c r="J348" s="2">
        <v>0.97982000000000002</v>
      </c>
      <c r="K348" s="2">
        <v>0.96855999999999998</v>
      </c>
      <c r="L348" s="2">
        <v>0.95254000000000005</v>
      </c>
      <c r="M348" s="2">
        <v>0.93056000000000005</v>
      </c>
      <c r="N348" s="2">
        <v>0.90146999999999999</v>
      </c>
      <c r="O348" s="2">
        <v>0.86433000000000004</v>
      </c>
      <c r="P348" s="2">
        <v>0.81859000000000004</v>
      </c>
      <c r="Q348" s="2">
        <v>0.76424000000000003</v>
      </c>
      <c r="R348" s="2">
        <v>0.70194000000000001</v>
      </c>
      <c r="S348" s="2">
        <v>0.63307000000000002</v>
      </c>
      <c r="T348" s="2">
        <v>0.55962000000000001</v>
      </c>
      <c r="U348" s="2">
        <v>0.48404999999999998</v>
      </c>
      <c r="V348" s="2">
        <v>0.40905000000000002</v>
      </c>
      <c r="W348" s="2">
        <v>0.33723999999999998</v>
      </c>
      <c r="X348" s="2">
        <v>0.27093</v>
      </c>
      <c r="Y348" s="2">
        <v>0.21185999999999999</v>
      </c>
      <c r="Z348" s="2">
        <v>0.16109000000000001</v>
      </c>
      <c r="AA348" s="2">
        <v>0.11899999999999999</v>
      </c>
      <c r="AB348" s="2">
        <v>8.5339999999999999E-2</v>
      </c>
      <c r="AC348" s="2">
        <v>5.9380000000000002E-2</v>
      </c>
      <c r="AD348" s="2">
        <v>4.0059999999999998E-2</v>
      </c>
      <c r="AE348" s="2">
        <v>2.6190000000000001E-2</v>
      </c>
      <c r="AF348" s="2">
        <v>1.6590000000000001E-2</v>
      </c>
      <c r="AG348" s="2">
        <v>1.017E-2</v>
      </c>
      <c r="AH348" s="2">
        <v>6.0400000000000002E-3</v>
      </c>
      <c r="AI348" s="2">
        <v>3.47E-3</v>
      </c>
      <c r="AJ348" s="2">
        <v>1.99E-3</v>
      </c>
      <c r="AK348" s="2">
        <v>1.07E-3</v>
      </c>
      <c r="AL348" s="2">
        <v>5.5999999999999995E-4</v>
      </c>
      <c r="AM348" s="2">
        <v>2.7999999999999998E-4</v>
      </c>
      <c r="AN348" s="2">
        <v>1.3999999999999999E-4</v>
      </c>
      <c r="AO348" s="2">
        <v>6.0000000000000002E-5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</row>
    <row r="349" spans="1:68" hidden="1" x14ac:dyDescent="0.25">
      <c r="A349">
        <v>22400624</v>
      </c>
      <c r="B349" t="s">
        <v>89</v>
      </c>
      <c r="C349" t="s">
        <v>88</v>
      </c>
      <c r="D349" s="1">
        <v>45680.8125</v>
      </c>
      <c r="E349" t="str">
        <f>HYPERLINK("https://www.nba.com/stats/player/1628389/boxscores-traditional", "Bam Adebayo")</f>
        <v>Bam Adebayo</v>
      </c>
      <c r="F349" t="s">
        <v>76</v>
      </c>
      <c r="G349">
        <v>9.4</v>
      </c>
      <c r="H349">
        <v>2.7280000000000002</v>
      </c>
      <c r="I349" s="2">
        <v>0.99895999999999996</v>
      </c>
      <c r="J349" s="2">
        <v>0.99663999999999997</v>
      </c>
      <c r="K349" s="2">
        <v>0.99060999999999999</v>
      </c>
      <c r="L349" s="2">
        <v>0.97614999999999996</v>
      </c>
      <c r="M349" s="2">
        <v>0.94630000000000003</v>
      </c>
      <c r="N349" s="2">
        <v>0.89434999999999998</v>
      </c>
      <c r="O349" s="2">
        <v>0.81057000000000001</v>
      </c>
      <c r="P349" s="2">
        <v>0.69496999999999998</v>
      </c>
      <c r="Q349" s="2">
        <v>0.55962000000000001</v>
      </c>
      <c r="R349" s="2">
        <v>0.41293999999999997</v>
      </c>
      <c r="S349" s="2">
        <v>0.27760000000000001</v>
      </c>
      <c r="T349" s="2">
        <v>0.17105999999999999</v>
      </c>
      <c r="U349" s="2">
        <v>9.3420000000000003E-2</v>
      </c>
      <c r="V349" s="2">
        <v>4.5510000000000002E-2</v>
      </c>
      <c r="W349" s="2">
        <v>2.018E-2</v>
      </c>
      <c r="X349" s="2">
        <v>7.7600000000000004E-3</v>
      </c>
      <c r="Y349" s="2">
        <v>2.64E-3</v>
      </c>
      <c r="Z349" s="2">
        <v>8.1999999999999998E-4</v>
      </c>
      <c r="AA349" s="2">
        <v>2.2000000000000001E-4</v>
      </c>
      <c r="AB349" s="2">
        <v>5.0000000000000002E-5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</row>
    <row r="350" spans="1:68" hidden="1" x14ac:dyDescent="0.25">
      <c r="A350">
        <v>22400624</v>
      </c>
      <c r="B350" t="s">
        <v>89</v>
      </c>
      <c r="C350" t="s">
        <v>88</v>
      </c>
      <c r="D350" s="1">
        <v>45680.8125</v>
      </c>
      <c r="E350" t="str">
        <f>HYPERLINK("https://www.nba.com/stats/player/1626179/boxscores-traditional", "Terry Rozier")</f>
        <v>Terry Rozier</v>
      </c>
      <c r="F350" t="s">
        <v>93</v>
      </c>
      <c r="G350">
        <v>11.8</v>
      </c>
      <c r="H350">
        <v>4.7069999999999999</v>
      </c>
      <c r="I350" s="2">
        <v>0.98899000000000004</v>
      </c>
      <c r="J350" s="2">
        <v>0.98124</v>
      </c>
      <c r="K350" s="2">
        <v>0.96926000000000001</v>
      </c>
      <c r="L350" s="2">
        <v>0.95154000000000005</v>
      </c>
      <c r="M350" s="2">
        <v>0.92506999999999995</v>
      </c>
      <c r="N350" s="2">
        <v>0.89065000000000005</v>
      </c>
      <c r="O350" s="2">
        <v>0.84614</v>
      </c>
      <c r="P350" s="2">
        <v>0.79103000000000001</v>
      </c>
      <c r="Q350" s="2">
        <v>0.72240000000000004</v>
      </c>
      <c r="R350" s="2">
        <v>0.64802999999999999</v>
      </c>
      <c r="S350" s="2">
        <v>0.56749000000000005</v>
      </c>
      <c r="T350" s="2">
        <v>0.48404999999999998</v>
      </c>
      <c r="U350" s="2">
        <v>0.40128999999999998</v>
      </c>
      <c r="V350" s="2">
        <v>0.31918000000000002</v>
      </c>
      <c r="W350" s="2">
        <v>0.24825</v>
      </c>
      <c r="X350" s="2">
        <v>0.18673000000000001</v>
      </c>
      <c r="Y350" s="2">
        <v>0.13567000000000001</v>
      </c>
      <c r="Z350" s="2">
        <v>9.3420000000000003E-2</v>
      </c>
      <c r="AA350" s="2">
        <v>6.3009999999999997E-2</v>
      </c>
      <c r="AB350" s="2">
        <v>4.0930000000000001E-2</v>
      </c>
      <c r="AC350" s="2">
        <v>2.5590000000000002E-2</v>
      </c>
      <c r="AD350" s="2">
        <v>1.4999999999999999E-2</v>
      </c>
      <c r="AE350" s="2">
        <v>8.6599999999999993E-3</v>
      </c>
      <c r="AF350" s="2">
        <v>4.7999999999999996E-3</v>
      </c>
      <c r="AG350" s="2">
        <v>2.5600000000000002E-3</v>
      </c>
      <c r="AH350" s="2">
        <v>1.2600000000000001E-3</v>
      </c>
      <c r="AI350" s="2">
        <v>6.2E-4</v>
      </c>
      <c r="AJ350" s="2">
        <v>2.9E-4</v>
      </c>
      <c r="AK350" s="2">
        <v>1.2999999999999999E-4</v>
      </c>
      <c r="AL350" s="2">
        <v>5.0000000000000002E-5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</row>
    <row r="351" spans="1:68" hidden="1" x14ac:dyDescent="0.25">
      <c r="A351">
        <v>22400623</v>
      </c>
      <c r="B351" t="s">
        <v>74</v>
      </c>
      <c r="C351" t="s">
        <v>75</v>
      </c>
      <c r="D351" s="1">
        <v>45680.8125</v>
      </c>
      <c r="E351" t="str">
        <f>HYPERLINK("https://www.nba.com/stats/player/1630567/boxscores-traditional", "Scottie Barnes")</f>
        <v>Scottie Barnes</v>
      </c>
      <c r="F351" t="s">
        <v>92</v>
      </c>
      <c r="G351">
        <v>24</v>
      </c>
      <c r="H351">
        <v>3.899</v>
      </c>
      <c r="I351" s="2">
        <v>1</v>
      </c>
      <c r="J351" s="2">
        <v>1</v>
      </c>
      <c r="K351" s="2">
        <v>1</v>
      </c>
      <c r="L351" s="2">
        <v>1</v>
      </c>
      <c r="M351" s="2">
        <v>1</v>
      </c>
      <c r="N351" s="2">
        <v>1</v>
      </c>
      <c r="O351" s="2">
        <v>1</v>
      </c>
      <c r="P351" s="2">
        <v>1</v>
      </c>
      <c r="Q351" s="2">
        <v>0.99994000000000005</v>
      </c>
      <c r="R351" s="2">
        <v>0.99983</v>
      </c>
      <c r="S351" s="2">
        <v>0.99956999999999996</v>
      </c>
      <c r="T351" s="2">
        <v>0.99895999999999996</v>
      </c>
      <c r="U351" s="2">
        <v>0.99760000000000004</v>
      </c>
      <c r="V351" s="2">
        <v>0.99477000000000004</v>
      </c>
      <c r="W351" s="2">
        <v>0.98956</v>
      </c>
      <c r="X351" s="2">
        <v>0.97982000000000002</v>
      </c>
      <c r="Y351" s="2">
        <v>0.96406999999999998</v>
      </c>
      <c r="Z351" s="2">
        <v>0.93822000000000005</v>
      </c>
      <c r="AA351" s="2">
        <v>0.89973000000000003</v>
      </c>
      <c r="AB351" s="2">
        <v>0.84848999999999997</v>
      </c>
      <c r="AC351" s="2">
        <v>0.77934999999999999</v>
      </c>
      <c r="AD351" s="2">
        <v>0.69496999999999998</v>
      </c>
      <c r="AE351" s="2">
        <v>0.60257000000000005</v>
      </c>
      <c r="AF351" s="2">
        <v>0.5</v>
      </c>
      <c r="AG351" s="2">
        <v>0.39743000000000001</v>
      </c>
      <c r="AH351" s="2">
        <v>0.30503000000000002</v>
      </c>
      <c r="AI351" s="2">
        <v>0.22065000000000001</v>
      </c>
      <c r="AJ351" s="2">
        <v>0.15151000000000001</v>
      </c>
      <c r="AK351" s="2">
        <v>0.10027</v>
      </c>
      <c r="AL351" s="2">
        <v>6.1780000000000002E-2</v>
      </c>
      <c r="AM351" s="2">
        <v>3.5929999999999997E-2</v>
      </c>
      <c r="AN351" s="2">
        <v>2.018E-2</v>
      </c>
      <c r="AO351" s="2">
        <v>1.044E-2</v>
      </c>
      <c r="AP351" s="2">
        <v>5.2300000000000003E-3</v>
      </c>
      <c r="AQ351" s="2">
        <v>2.3999999999999998E-3</v>
      </c>
      <c r="AR351" s="2">
        <v>1.0399999999999999E-3</v>
      </c>
      <c r="AS351" s="2">
        <v>4.2999999999999999E-4</v>
      </c>
      <c r="AT351" s="2">
        <v>1.7000000000000001E-4</v>
      </c>
      <c r="AU351" s="2">
        <v>6.0000000000000002E-5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</row>
    <row r="352" spans="1:68" hidden="1" x14ac:dyDescent="0.25">
      <c r="A352">
        <v>22400624</v>
      </c>
      <c r="B352" t="s">
        <v>88</v>
      </c>
      <c r="C352" t="s">
        <v>89</v>
      </c>
      <c r="D352" s="1">
        <v>45680.8125</v>
      </c>
      <c r="E352" t="str">
        <f>HYPERLINK("https://www.nba.com/stats/player/1631157/boxscores-traditional", "Ryan Rollins")</f>
        <v>Ryan Rollins</v>
      </c>
      <c r="F352" t="s">
        <v>93</v>
      </c>
      <c r="G352">
        <v>8</v>
      </c>
      <c r="H352">
        <v>1.673</v>
      </c>
      <c r="I352" s="2">
        <v>1</v>
      </c>
      <c r="J352" s="2">
        <v>0.99983</v>
      </c>
      <c r="K352" s="2">
        <v>0.99861</v>
      </c>
      <c r="L352" s="2">
        <v>0.99158000000000002</v>
      </c>
      <c r="M352" s="2">
        <v>0.96326999999999996</v>
      </c>
      <c r="N352" s="2">
        <v>0.88492999999999999</v>
      </c>
      <c r="O352" s="2">
        <v>0.72575000000000001</v>
      </c>
      <c r="P352" s="2">
        <v>0.5</v>
      </c>
      <c r="Q352" s="2">
        <v>0.27424999999999999</v>
      </c>
      <c r="R352" s="2">
        <v>0.11507000000000001</v>
      </c>
      <c r="S352" s="2">
        <v>3.6729999999999999E-2</v>
      </c>
      <c r="T352" s="2">
        <v>8.4200000000000004E-3</v>
      </c>
      <c r="U352" s="2">
        <v>1.39E-3</v>
      </c>
      <c r="V352" s="2">
        <v>1.7000000000000001E-4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</row>
    <row r="353" spans="1:68" hidden="1" x14ac:dyDescent="0.25">
      <c r="A353">
        <v>22400624</v>
      </c>
      <c r="B353" t="s">
        <v>88</v>
      </c>
      <c r="C353" t="s">
        <v>89</v>
      </c>
      <c r="D353" s="1">
        <v>45680.8125</v>
      </c>
      <c r="E353" t="str">
        <f>HYPERLINK("https://www.nba.com/stats/player/1627752/boxscores-traditional", "Taurean Prince")</f>
        <v>Taurean Prince</v>
      </c>
      <c r="F353" t="s">
        <v>92</v>
      </c>
      <c r="G353">
        <v>9.1999999999999993</v>
      </c>
      <c r="H353">
        <v>2.7130000000000001</v>
      </c>
      <c r="I353" s="2">
        <v>0.99873999999999996</v>
      </c>
      <c r="J353" s="2">
        <v>0.99597999999999998</v>
      </c>
      <c r="K353" s="2">
        <v>0.98899000000000004</v>
      </c>
      <c r="L353" s="2">
        <v>0.97257000000000005</v>
      </c>
      <c r="M353" s="2">
        <v>0.93942999999999999</v>
      </c>
      <c r="N353" s="2">
        <v>0.88100000000000001</v>
      </c>
      <c r="O353" s="2">
        <v>0.79103000000000001</v>
      </c>
      <c r="P353" s="2">
        <v>0.67003000000000001</v>
      </c>
      <c r="Q353" s="2">
        <v>0.52790000000000004</v>
      </c>
      <c r="R353" s="2">
        <v>0.38590999999999998</v>
      </c>
      <c r="S353" s="2">
        <v>0.25463000000000002</v>
      </c>
      <c r="T353" s="2">
        <v>0.15151000000000001</v>
      </c>
      <c r="U353" s="2">
        <v>8.0759999999999998E-2</v>
      </c>
      <c r="V353" s="2">
        <v>3.8359999999999998E-2</v>
      </c>
      <c r="W353" s="2">
        <v>1.618E-2</v>
      </c>
      <c r="X353" s="2">
        <v>6.0400000000000002E-3</v>
      </c>
      <c r="Y353" s="2">
        <v>1.99E-3</v>
      </c>
      <c r="Z353" s="2">
        <v>5.9999999999999995E-4</v>
      </c>
      <c r="AA353" s="2">
        <v>1.4999999999999999E-4</v>
      </c>
      <c r="AB353" s="2">
        <v>3.0000000000000001E-5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</row>
    <row r="354" spans="1:68" hidden="1" x14ac:dyDescent="0.25">
      <c r="A354">
        <v>22400623</v>
      </c>
      <c r="B354" t="s">
        <v>74</v>
      </c>
      <c r="C354" t="s">
        <v>75</v>
      </c>
      <c r="D354" s="1">
        <v>45680.8125</v>
      </c>
      <c r="E354" t="str">
        <f>HYPERLINK("https://www.nba.com/stats/player/1642347/boxscores-traditional", "Jamal Shead")</f>
        <v>Jamal Shead</v>
      </c>
      <c r="F354" t="s">
        <v>92</v>
      </c>
      <c r="G354">
        <v>9</v>
      </c>
      <c r="H354">
        <v>4</v>
      </c>
      <c r="I354" s="2">
        <v>0.97724999999999995</v>
      </c>
      <c r="J354" s="2">
        <v>0.95994000000000002</v>
      </c>
      <c r="K354" s="2">
        <v>0.93318999999999996</v>
      </c>
      <c r="L354" s="2">
        <v>0.89434999999999998</v>
      </c>
      <c r="M354" s="2">
        <v>0.84133999999999998</v>
      </c>
      <c r="N354" s="2">
        <v>0.77337</v>
      </c>
      <c r="O354" s="2">
        <v>0.69145999999999996</v>
      </c>
      <c r="P354" s="2">
        <v>0.59870999999999996</v>
      </c>
      <c r="Q354" s="2">
        <v>0.5</v>
      </c>
      <c r="R354" s="2">
        <v>0.40128999999999998</v>
      </c>
      <c r="S354" s="2">
        <v>0.30853999999999998</v>
      </c>
      <c r="T354" s="2">
        <v>0.22663</v>
      </c>
      <c r="U354" s="2">
        <v>0.15866</v>
      </c>
      <c r="V354" s="2">
        <v>0.10564999999999999</v>
      </c>
      <c r="W354" s="2">
        <v>6.6809999999999994E-2</v>
      </c>
      <c r="X354" s="2">
        <v>4.0059999999999998E-2</v>
      </c>
      <c r="Y354" s="2">
        <v>2.2749999999999999E-2</v>
      </c>
      <c r="Z354" s="2">
        <v>1.222E-2</v>
      </c>
      <c r="AA354" s="2">
        <v>6.2100000000000002E-3</v>
      </c>
      <c r="AB354" s="2">
        <v>2.98E-3</v>
      </c>
      <c r="AC354" s="2">
        <v>1.3500000000000001E-3</v>
      </c>
      <c r="AD354" s="2">
        <v>5.8E-4</v>
      </c>
      <c r="AE354" s="2">
        <v>2.3000000000000001E-4</v>
      </c>
      <c r="AF354" s="2">
        <v>9.0000000000000006E-5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</row>
    <row r="355" spans="1:68" hidden="1" x14ac:dyDescent="0.25">
      <c r="A355">
        <v>22400621</v>
      </c>
      <c r="B355" t="s">
        <v>69</v>
      </c>
      <c r="C355" t="s">
        <v>68</v>
      </c>
      <c r="D355" s="1">
        <v>45680.583333333336</v>
      </c>
      <c r="E355" t="str">
        <f>HYPERLINK("https://www.nba.com/stats/player/1630543/boxscores-traditional", "Isaiah Jackson")</f>
        <v>Isaiah Jackson</v>
      </c>
      <c r="F355" t="s">
        <v>90</v>
      </c>
      <c r="G355">
        <v>8</v>
      </c>
      <c r="H355">
        <v>2.2360000000000002</v>
      </c>
      <c r="I355">
        <v>0.99912999999999996</v>
      </c>
      <c r="J355">
        <v>0.99631999999999998</v>
      </c>
      <c r="K355">
        <v>0.98745000000000005</v>
      </c>
      <c r="L355">
        <v>0.96326999999999996</v>
      </c>
      <c r="M355">
        <v>0.90988000000000002</v>
      </c>
      <c r="N355">
        <v>0.81327000000000005</v>
      </c>
      <c r="O355">
        <v>0.67364000000000002</v>
      </c>
      <c r="P355">
        <v>0.5</v>
      </c>
      <c r="Q355">
        <v>0.32635999999999998</v>
      </c>
      <c r="R355">
        <v>0.18673000000000001</v>
      </c>
      <c r="S355">
        <v>9.0120000000000006E-2</v>
      </c>
      <c r="T355">
        <v>3.6729999999999999E-2</v>
      </c>
      <c r="U355">
        <v>1.255E-2</v>
      </c>
      <c r="V355">
        <v>3.6800000000000001E-3</v>
      </c>
      <c r="W355">
        <v>8.7000000000000001E-4</v>
      </c>
      <c r="X355">
        <v>1.7000000000000001E-4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</row>
    <row r="356" spans="1:68" hidden="1" x14ac:dyDescent="0.25">
      <c r="A356">
        <v>22400623</v>
      </c>
      <c r="B356" t="s">
        <v>75</v>
      </c>
      <c r="C356" t="s">
        <v>74</v>
      </c>
      <c r="D356" s="1">
        <v>45680.8125</v>
      </c>
      <c r="E356" t="str">
        <f>HYPERLINK("https://www.nba.com/stats/player/1630168/boxscores-traditional", "Onyeka Okongwu")</f>
        <v>Onyeka Okongwu</v>
      </c>
      <c r="F356" t="s">
        <v>92</v>
      </c>
      <c r="G356">
        <v>18.600000000000001</v>
      </c>
      <c r="H356">
        <v>4.03</v>
      </c>
      <c r="I356" s="2">
        <v>1</v>
      </c>
      <c r="J356" s="2">
        <v>1</v>
      </c>
      <c r="K356" s="2">
        <v>0.99995000000000001</v>
      </c>
      <c r="L356" s="2">
        <v>0.99985000000000002</v>
      </c>
      <c r="M356" s="2">
        <v>0.99961999999999995</v>
      </c>
      <c r="N356" s="2">
        <v>0.99912999999999996</v>
      </c>
      <c r="O356" s="2">
        <v>0.99800999999999995</v>
      </c>
      <c r="P356" s="2">
        <v>0.99573</v>
      </c>
      <c r="Q356" s="2">
        <v>0.99134</v>
      </c>
      <c r="R356" s="2">
        <v>0.98341000000000001</v>
      </c>
      <c r="S356" s="2">
        <v>0.97062000000000004</v>
      </c>
      <c r="T356" s="2">
        <v>0.94950000000000001</v>
      </c>
      <c r="U356" s="2">
        <v>0.91774</v>
      </c>
      <c r="V356" s="2">
        <v>0.87285999999999997</v>
      </c>
      <c r="W356" s="2">
        <v>0.81327000000000005</v>
      </c>
      <c r="X356" s="2">
        <v>0.74214999999999998</v>
      </c>
      <c r="Y356" s="2">
        <v>0.65542</v>
      </c>
      <c r="Z356" s="2">
        <v>0.55962000000000001</v>
      </c>
      <c r="AA356" s="2">
        <v>0.46017000000000002</v>
      </c>
      <c r="AB356" s="2">
        <v>0.36316999999999999</v>
      </c>
      <c r="AC356" s="2">
        <v>0.27424999999999999</v>
      </c>
      <c r="AD356" s="2">
        <v>0.20044999999999999</v>
      </c>
      <c r="AE356" s="2">
        <v>0.13786000000000001</v>
      </c>
      <c r="AF356" s="2">
        <v>9.0120000000000006E-2</v>
      </c>
      <c r="AG356" s="2">
        <v>5.5919999999999997E-2</v>
      </c>
      <c r="AH356" s="2">
        <v>3.288E-2</v>
      </c>
      <c r="AI356" s="2">
        <v>1.8759999999999999E-2</v>
      </c>
      <c r="AJ356" s="2">
        <v>9.9000000000000008E-3</v>
      </c>
      <c r="AK356" s="2">
        <v>4.9399999999999999E-3</v>
      </c>
      <c r="AL356" s="2">
        <v>2.33E-3</v>
      </c>
      <c r="AM356" s="2">
        <v>1.0399999999999999E-3</v>
      </c>
      <c r="AN356" s="2">
        <v>4.2999999999999999E-4</v>
      </c>
      <c r="AO356" s="2">
        <v>1.8000000000000001E-4</v>
      </c>
      <c r="AP356" s="2">
        <v>6.9999999999999994E-5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</row>
    <row r="357" spans="1:68" hidden="1" x14ac:dyDescent="0.25">
      <c r="A357">
        <v>22400623</v>
      </c>
      <c r="B357" t="s">
        <v>75</v>
      </c>
      <c r="C357" t="s">
        <v>74</v>
      </c>
      <c r="D357" s="1">
        <v>45680.8125</v>
      </c>
      <c r="E357" t="str">
        <f>HYPERLINK("https://www.nba.com/stats/player/1630249/boxscores-traditional", "Vít Krejcí")</f>
        <v>Vít Krejcí</v>
      </c>
      <c r="F357" t="s">
        <v>92</v>
      </c>
      <c r="G357">
        <v>14.8</v>
      </c>
      <c r="H357">
        <v>4.1180000000000003</v>
      </c>
      <c r="I357" s="2">
        <v>0.99960000000000004</v>
      </c>
      <c r="J357" s="2">
        <v>0.99905999999999995</v>
      </c>
      <c r="K357" s="2">
        <v>0.99795</v>
      </c>
      <c r="L357" s="2">
        <v>0.99560000000000004</v>
      </c>
      <c r="M357" s="2">
        <v>0.99134</v>
      </c>
      <c r="N357" s="2">
        <v>0.98382000000000003</v>
      </c>
      <c r="O357" s="2">
        <v>0.97062000000000004</v>
      </c>
      <c r="P357" s="2">
        <v>0.95052999999999999</v>
      </c>
      <c r="Q357" s="2">
        <v>0.92073000000000005</v>
      </c>
      <c r="R357" s="2">
        <v>0.879</v>
      </c>
      <c r="S357" s="2">
        <v>0.82121</v>
      </c>
      <c r="T357" s="2">
        <v>0.75175000000000003</v>
      </c>
      <c r="U357" s="2">
        <v>0.67003000000000001</v>
      </c>
      <c r="V357" s="2">
        <v>0.57535000000000003</v>
      </c>
      <c r="W357" s="2">
        <v>0.48005999999999999</v>
      </c>
      <c r="X357" s="2">
        <v>0.38590999999999998</v>
      </c>
      <c r="Y357" s="2">
        <v>0.29805999999999999</v>
      </c>
      <c r="Z357" s="2">
        <v>0.2177</v>
      </c>
      <c r="AA357" s="2">
        <v>0.15386</v>
      </c>
      <c r="AB357" s="2">
        <v>0.10383000000000001</v>
      </c>
      <c r="AC357" s="2">
        <v>6.5519999999999995E-2</v>
      </c>
      <c r="AD357" s="2">
        <v>4.0059999999999998E-2</v>
      </c>
      <c r="AE357" s="2">
        <v>2.3300000000000001E-2</v>
      </c>
      <c r="AF357" s="2">
        <v>1.2869999999999999E-2</v>
      </c>
      <c r="AG357" s="2">
        <v>6.5700000000000003E-3</v>
      </c>
      <c r="AH357" s="2">
        <v>3.2599999999999999E-3</v>
      </c>
      <c r="AI357" s="2">
        <v>1.5399999999999999E-3</v>
      </c>
      <c r="AJ357" s="2">
        <v>6.6E-4</v>
      </c>
      <c r="AK357" s="2">
        <v>2.7999999999999998E-4</v>
      </c>
      <c r="AL357" s="2">
        <v>1.1E-4</v>
      </c>
      <c r="AM357" s="2">
        <v>4.0000000000000003E-5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</row>
    <row r="358" spans="1:68" hidden="1" x14ac:dyDescent="0.25">
      <c r="A358">
        <v>22400624</v>
      </c>
      <c r="B358" t="s">
        <v>88</v>
      </c>
      <c r="C358" t="s">
        <v>89</v>
      </c>
      <c r="D358" s="1">
        <v>45680.8125</v>
      </c>
      <c r="E358" t="str">
        <f>HYPERLINK("https://www.nba.com/stats/player/1626171/boxscores-traditional", "Bobby Portis")</f>
        <v>Bobby Portis</v>
      </c>
      <c r="F358" t="s">
        <v>93</v>
      </c>
      <c r="G358">
        <v>10.199999999999999</v>
      </c>
      <c r="H358">
        <v>3.6</v>
      </c>
      <c r="I358" s="2">
        <v>0.99477000000000004</v>
      </c>
      <c r="J358" s="2">
        <v>0.98870000000000002</v>
      </c>
      <c r="K358" s="2">
        <v>0.97724999999999995</v>
      </c>
      <c r="L358" s="2">
        <v>0.95728000000000002</v>
      </c>
      <c r="M358" s="2">
        <v>0.92506999999999995</v>
      </c>
      <c r="N358" s="2">
        <v>0.879</v>
      </c>
      <c r="O358" s="2">
        <v>0.81327000000000005</v>
      </c>
      <c r="P358" s="2">
        <v>0.72907</v>
      </c>
      <c r="Q358" s="2">
        <v>0.62929999999999997</v>
      </c>
      <c r="R358" s="2">
        <v>0.52392000000000005</v>
      </c>
      <c r="S358" s="2">
        <v>0.41293999999999997</v>
      </c>
      <c r="T358" s="2">
        <v>0.30853999999999998</v>
      </c>
      <c r="U358" s="2">
        <v>0.2177</v>
      </c>
      <c r="V358" s="2">
        <v>0.14457</v>
      </c>
      <c r="W358" s="2">
        <v>9.1759999999999994E-2</v>
      </c>
      <c r="X358" s="2">
        <v>5.3699999999999998E-2</v>
      </c>
      <c r="Y358" s="2">
        <v>2.938E-2</v>
      </c>
      <c r="Z358" s="2">
        <v>1.4999999999999999E-2</v>
      </c>
      <c r="AA358" s="2">
        <v>7.3400000000000002E-3</v>
      </c>
      <c r="AB358" s="2">
        <v>3.2599999999999999E-3</v>
      </c>
      <c r="AC358" s="2">
        <v>1.3500000000000001E-3</v>
      </c>
      <c r="AD358" s="2">
        <v>5.1999999999999995E-4</v>
      </c>
      <c r="AE358" s="2">
        <v>1.9000000000000001E-4</v>
      </c>
      <c r="AF358" s="2">
        <v>6.0000000000000002E-5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</row>
    <row r="359" spans="1:68" hidden="1" x14ac:dyDescent="0.25">
      <c r="A359">
        <v>22400623</v>
      </c>
      <c r="B359" t="s">
        <v>75</v>
      </c>
      <c r="C359" t="s">
        <v>74</v>
      </c>
      <c r="D359" s="1">
        <v>45680.8125</v>
      </c>
      <c r="E359" t="str">
        <f>HYPERLINK("https://www.nba.com/stats/player/1630168/boxscores-traditional", "Onyeka Okongwu")</f>
        <v>Onyeka Okongwu</v>
      </c>
      <c r="F359" t="s">
        <v>90</v>
      </c>
      <c r="G359">
        <v>16.2</v>
      </c>
      <c r="H359">
        <v>4.1669999999999998</v>
      </c>
      <c r="I359" s="2">
        <v>0.99987000000000004</v>
      </c>
      <c r="J359" s="2">
        <v>0.99968000000000001</v>
      </c>
      <c r="K359" s="2">
        <v>0.99924000000000002</v>
      </c>
      <c r="L359" s="2">
        <v>0.99831000000000003</v>
      </c>
      <c r="M359" s="2">
        <v>0.99643000000000004</v>
      </c>
      <c r="N359" s="2">
        <v>0.99285999999999996</v>
      </c>
      <c r="O359" s="2">
        <v>0.98645000000000005</v>
      </c>
      <c r="P359" s="2">
        <v>0.97558</v>
      </c>
      <c r="Q359" s="2">
        <v>0.95818000000000003</v>
      </c>
      <c r="R359" s="2">
        <v>0.93189</v>
      </c>
      <c r="S359" s="2">
        <v>0.89434999999999998</v>
      </c>
      <c r="T359" s="2">
        <v>0.84375</v>
      </c>
      <c r="U359" s="2">
        <v>0.77934999999999999</v>
      </c>
      <c r="V359" s="2">
        <v>0.70194000000000001</v>
      </c>
      <c r="W359" s="2">
        <v>0.61409000000000002</v>
      </c>
      <c r="X359" s="2">
        <v>0.51993999999999996</v>
      </c>
      <c r="Y359" s="2">
        <v>0.42465000000000003</v>
      </c>
      <c r="Z359" s="2">
        <v>0.33360000000000001</v>
      </c>
      <c r="AA359" s="2">
        <v>0.25142999999999999</v>
      </c>
      <c r="AB359" s="2">
        <v>0.18140999999999999</v>
      </c>
      <c r="AC359" s="2">
        <v>0.12506999999999999</v>
      </c>
      <c r="AD359" s="2">
        <v>8.226E-2</v>
      </c>
      <c r="AE359" s="2">
        <v>5.1549999999999999E-2</v>
      </c>
      <c r="AF359" s="2">
        <v>3.074E-2</v>
      </c>
      <c r="AG359" s="2">
        <v>1.7430000000000001E-2</v>
      </c>
      <c r="AH359" s="2">
        <v>9.3900000000000008E-3</v>
      </c>
      <c r="AI359" s="2">
        <v>4.7999999999999996E-3</v>
      </c>
      <c r="AJ359" s="2">
        <v>2.33E-3</v>
      </c>
      <c r="AK359" s="2">
        <v>1.07E-3</v>
      </c>
      <c r="AL359" s="2">
        <v>4.6999999999999999E-4</v>
      </c>
      <c r="AM359" s="2">
        <v>1.9000000000000001E-4</v>
      </c>
      <c r="AN359" s="2">
        <v>8.0000000000000007E-5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</row>
    <row r="360" spans="1:68" hidden="1" x14ac:dyDescent="0.25">
      <c r="A360">
        <v>22400621</v>
      </c>
      <c r="B360" t="s">
        <v>69</v>
      </c>
      <c r="C360" t="s">
        <v>68</v>
      </c>
      <c r="D360" s="1">
        <v>45680.583333333336</v>
      </c>
      <c r="E360" t="str">
        <f>HYPERLINK("https://www.nba.com/stats/player/1629614/boxscores-traditional", "Andrew Nembhard")</f>
        <v>Andrew Nembhard</v>
      </c>
      <c r="F360" t="s">
        <v>73</v>
      </c>
      <c r="G360">
        <v>6</v>
      </c>
      <c r="H360">
        <v>2.2799999999999998</v>
      </c>
      <c r="I360">
        <v>0.98573999999999995</v>
      </c>
      <c r="J360">
        <v>0.95994000000000002</v>
      </c>
      <c r="K360">
        <v>0.90658000000000005</v>
      </c>
      <c r="L360">
        <v>0.81057000000000001</v>
      </c>
      <c r="M360">
        <v>0.67003000000000001</v>
      </c>
      <c r="N360">
        <v>0.5</v>
      </c>
      <c r="O360">
        <v>0.32996999999999999</v>
      </c>
      <c r="P360">
        <v>0.18942999999999999</v>
      </c>
      <c r="Q360">
        <v>9.3420000000000003E-2</v>
      </c>
      <c r="R360">
        <v>4.0059999999999998E-2</v>
      </c>
      <c r="S360">
        <v>1.426E-2</v>
      </c>
      <c r="T360">
        <v>4.2700000000000004E-3</v>
      </c>
      <c r="U360">
        <v>1.07E-3</v>
      </c>
      <c r="V360">
        <v>2.2000000000000001E-4</v>
      </c>
      <c r="W360">
        <v>4.0000000000000003E-5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</row>
    <row r="361" spans="1:68" hidden="1" x14ac:dyDescent="0.25">
      <c r="A361">
        <v>22400623</v>
      </c>
      <c r="B361" t="s">
        <v>74</v>
      </c>
      <c r="C361" t="s">
        <v>75</v>
      </c>
      <c r="D361" s="1">
        <v>45680.8125</v>
      </c>
      <c r="E361" t="str">
        <f>HYPERLINK("https://www.nba.com/stats/player/1630567/boxscores-traditional", "Scottie Barnes")</f>
        <v>Scottie Barnes</v>
      </c>
      <c r="F361" t="s">
        <v>93</v>
      </c>
      <c r="G361">
        <v>16.8</v>
      </c>
      <c r="H361">
        <v>4.1669999999999998</v>
      </c>
      <c r="I361" s="2">
        <v>0.99992000000000003</v>
      </c>
      <c r="J361" s="2">
        <v>0.99980999999999998</v>
      </c>
      <c r="K361" s="2">
        <v>0.99953000000000003</v>
      </c>
      <c r="L361" s="2">
        <v>0.99892999999999998</v>
      </c>
      <c r="M361" s="2">
        <v>0.99766999999999995</v>
      </c>
      <c r="N361" s="2">
        <v>0.99519999999999997</v>
      </c>
      <c r="O361" s="2">
        <v>0.99060999999999999</v>
      </c>
      <c r="P361" s="2">
        <v>0.98257000000000005</v>
      </c>
      <c r="Q361" s="2">
        <v>0.96926000000000001</v>
      </c>
      <c r="R361" s="2">
        <v>0.94845000000000002</v>
      </c>
      <c r="S361" s="2">
        <v>0.91774</v>
      </c>
      <c r="T361" s="2">
        <v>0.87492999999999999</v>
      </c>
      <c r="U361" s="2">
        <v>0.81859000000000004</v>
      </c>
      <c r="V361" s="2">
        <v>0.74856999999999996</v>
      </c>
      <c r="W361" s="2">
        <v>0.66639999999999999</v>
      </c>
      <c r="X361" s="2">
        <v>0.57535000000000003</v>
      </c>
      <c r="Y361" s="2">
        <v>0.48005999999999999</v>
      </c>
      <c r="Z361" s="2">
        <v>0.38590999999999998</v>
      </c>
      <c r="AA361" s="2">
        <v>0.29805999999999999</v>
      </c>
      <c r="AB361" s="2">
        <v>0.22065000000000001</v>
      </c>
      <c r="AC361" s="2">
        <v>0.15625</v>
      </c>
      <c r="AD361" s="2">
        <v>0.10564999999999999</v>
      </c>
      <c r="AE361" s="2">
        <v>6.8110000000000004E-2</v>
      </c>
      <c r="AF361" s="2">
        <v>4.1820000000000003E-2</v>
      </c>
      <c r="AG361" s="2">
        <v>2.4420000000000001E-2</v>
      </c>
      <c r="AH361" s="2">
        <v>1.355E-2</v>
      </c>
      <c r="AI361" s="2">
        <v>7.1399999999999996E-3</v>
      </c>
      <c r="AJ361" s="2">
        <v>3.5699999999999998E-3</v>
      </c>
      <c r="AK361" s="2">
        <v>1.6900000000000001E-3</v>
      </c>
      <c r="AL361" s="2">
        <v>7.6000000000000004E-4</v>
      </c>
      <c r="AM361" s="2">
        <v>3.2000000000000003E-4</v>
      </c>
      <c r="AN361" s="2">
        <v>1.2999999999999999E-4</v>
      </c>
      <c r="AO361" s="2">
        <v>5.0000000000000002E-5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</row>
    <row r="362" spans="1:68" hidden="1" x14ac:dyDescent="0.25">
      <c r="A362">
        <v>22400623</v>
      </c>
      <c r="B362" t="s">
        <v>75</v>
      </c>
      <c r="C362" t="s">
        <v>74</v>
      </c>
      <c r="D362" s="1">
        <v>45680.8125</v>
      </c>
      <c r="E362" t="str">
        <f>HYPERLINK("https://www.nba.com/stats/player/1629631/boxscores-traditional", "De'Andre Hunter")</f>
        <v>De'Andre Hunter</v>
      </c>
      <c r="F362" t="s">
        <v>93</v>
      </c>
      <c r="G362">
        <v>15.4</v>
      </c>
      <c r="H362">
        <v>4.1760000000000002</v>
      </c>
      <c r="I362" s="2">
        <v>0.99972000000000005</v>
      </c>
      <c r="J362" s="2">
        <v>0.99934000000000001</v>
      </c>
      <c r="K362" s="2">
        <v>0.99851000000000001</v>
      </c>
      <c r="L362" s="2">
        <v>0.99682999999999999</v>
      </c>
      <c r="M362" s="2">
        <v>0.99360999999999999</v>
      </c>
      <c r="N362" s="2">
        <v>0.98777999999999999</v>
      </c>
      <c r="O362" s="2">
        <v>0.97777999999999998</v>
      </c>
      <c r="P362" s="2">
        <v>0.96164000000000005</v>
      </c>
      <c r="Q362" s="2">
        <v>0.93698999999999999</v>
      </c>
      <c r="R362" s="2">
        <v>0.90146999999999999</v>
      </c>
      <c r="S362" s="2">
        <v>0.85314000000000001</v>
      </c>
      <c r="T362" s="2">
        <v>0.79103000000000001</v>
      </c>
      <c r="U362" s="2">
        <v>0.71565999999999996</v>
      </c>
      <c r="V362" s="2">
        <v>0.63307000000000002</v>
      </c>
      <c r="W362" s="2">
        <v>0.53983000000000003</v>
      </c>
      <c r="X362" s="2">
        <v>0.44433</v>
      </c>
      <c r="Y362" s="2">
        <v>0.35197000000000001</v>
      </c>
      <c r="Z362" s="2">
        <v>0.26762999999999998</v>
      </c>
      <c r="AA362" s="2">
        <v>0.19489000000000001</v>
      </c>
      <c r="AB362" s="2">
        <v>0.13567000000000001</v>
      </c>
      <c r="AC362" s="2">
        <v>9.0120000000000006E-2</v>
      </c>
      <c r="AD362" s="2">
        <v>5.7049999999999997E-2</v>
      </c>
      <c r="AE362" s="2">
        <v>3.4380000000000001E-2</v>
      </c>
      <c r="AF362" s="2">
        <v>1.9699999999999999E-2</v>
      </c>
      <c r="AG362" s="2">
        <v>1.072E-2</v>
      </c>
      <c r="AH362" s="2">
        <v>5.5399999999999998E-3</v>
      </c>
      <c r="AI362" s="2">
        <v>2.7200000000000002E-3</v>
      </c>
      <c r="AJ362" s="2">
        <v>1.2600000000000001E-3</v>
      </c>
      <c r="AK362" s="2">
        <v>5.5999999999999995E-4</v>
      </c>
      <c r="AL362" s="2">
        <v>2.3000000000000001E-4</v>
      </c>
      <c r="AM362" s="2">
        <v>9.0000000000000006E-5</v>
      </c>
      <c r="AN362" s="2">
        <v>3.0000000000000001E-5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</row>
    <row r="363" spans="1:68" hidden="1" x14ac:dyDescent="0.25">
      <c r="A363">
        <v>22400623</v>
      </c>
      <c r="B363" t="s">
        <v>75</v>
      </c>
      <c r="C363" t="s">
        <v>74</v>
      </c>
      <c r="D363" s="1">
        <v>45680.8125</v>
      </c>
      <c r="E363" t="str">
        <f>HYPERLINK("https://www.nba.com/stats/player/1630168/boxscores-traditional", "Onyeka Okongwu")</f>
        <v>Onyeka Okongwu</v>
      </c>
      <c r="F363" t="s">
        <v>76</v>
      </c>
      <c r="G363">
        <v>13.2</v>
      </c>
      <c r="H363">
        <v>4.2140000000000004</v>
      </c>
      <c r="I363" s="2">
        <v>0.99812999999999996</v>
      </c>
      <c r="J363" s="2">
        <v>0.99609000000000003</v>
      </c>
      <c r="K363" s="2">
        <v>0.99224000000000001</v>
      </c>
      <c r="L363" s="2">
        <v>0.98536999999999997</v>
      </c>
      <c r="M363" s="2">
        <v>0.97441</v>
      </c>
      <c r="N363" s="2">
        <v>0.95637000000000005</v>
      </c>
      <c r="O363" s="2">
        <v>0.92922000000000005</v>
      </c>
      <c r="P363" s="2">
        <v>0.89065000000000005</v>
      </c>
      <c r="Q363" s="2">
        <v>0.84133999999999998</v>
      </c>
      <c r="R363" s="2">
        <v>0.77637</v>
      </c>
      <c r="S363" s="2">
        <v>0.69847000000000004</v>
      </c>
      <c r="T363" s="2">
        <v>0.61026000000000002</v>
      </c>
      <c r="U363" s="2">
        <v>0.51993999999999996</v>
      </c>
      <c r="V363" s="2">
        <v>0.42465000000000003</v>
      </c>
      <c r="W363" s="2">
        <v>0.33360000000000001</v>
      </c>
      <c r="X363" s="2">
        <v>0.25463000000000002</v>
      </c>
      <c r="Y363" s="2">
        <v>0.18406</v>
      </c>
      <c r="Z363" s="2">
        <v>0.12714</v>
      </c>
      <c r="AA363" s="2">
        <v>8.3790000000000003E-2</v>
      </c>
      <c r="AB363" s="2">
        <v>5.3699999999999998E-2</v>
      </c>
      <c r="AC363" s="2">
        <v>3.2160000000000001E-2</v>
      </c>
      <c r="AD363" s="2">
        <v>1.831E-2</v>
      </c>
      <c r="AE363" s="2">
        <v>9.9000000000000008E-3</v>
      </c>
      <c r="AF363" s="2">
        <v>5.2300000000000003E-3</v>
      </c>
      <c r="AG363" s="2">
        <v>2.5600000000000002E-3</v>
      </c>
      <c r="AH363" s="2">
        <v>1.1800000000000001E-3</v>
      </c>
      <c r="AI363" s="2">
        <v>5.4000000000000001E-4</v>
      </c>
      <c r="AJ363" s="2">
        <v>2.2000000000000001E-4</v>
      </c>
      <c r="AK363" s="2">
        <v>9.0000000000000006E-5</v>
      </c>
      <c r="AL363" s="2">
        <v>3.0000000000000001E-5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</row>
    <row r="364" spans="1:68" hidden="1" x14ac:dyDescent="0.25">
      <c r="A364">
        <v>22400623</v>
      </c>
      <c r="B364" t="s">
        <v>74</v>
      </c>
      <c r="C364" t="s">
        <v>75</v>
      </c>
      <c r="D364" s="1">
        <v>45680.8125</v>
      </c>
      <c r="E364" t="str">
        <f>HYPERLINK("https://www.nba.com/stats/player/1630558/boxscores-traditional", "Davion Mitchell")</f>
        <v>Davion Mitchell</v>
      </c>
      <c r="F364" t="s">
        <v>92</v>
      </c>
      <c r="G364">
        <v>10.199999999999999</v>
      </c>
      <c r="H364">
        <v>4.3540000000000001</v>
      </c>
      <c r="I364" s="2">
        <v>0.98257000000000005</v>
      </c>
      <c r="J364" s="2">
        <v>0.96994999999999998</v>
      </c>
      <c r="K364" s="2">
        <v>0.95052999999999999</v>
      </c>
      <c r="L364" s="2">
        <v>0.92220000000000002</v>
      </c>
      <c r="M364" s="2">
        <v>0.88297999999999999</v>
      </c>
      <c r="N364" s="2">
        <v>0.83147000000000004</v>
      </c>
      <c r="O364" s="2">
        <v>0.76729999999999998</v>
      </c>
      <c r="P364" s="2">
        <v>0.69496999999999998</v>
      </c>
      <c r="Q364" s="2">
        <v>0.61026000000000002</v>
      </c>
      <c r="R364" s="2">
        <v>0.51993999999999996</v>
      </c>
      <c r="S364" s="2">
        <v>0.42858000000000002</v>
      </c>
      <c r="T364" s="2">
        <v>0.34089999999999998</v>
      </c>
      <c r="U364" s="2">
        <v>0.26108999999999999</v>
      </c>
      <c r="V364" s="2">
        <v>0.19214999999999999</v>
      </c>
      <c r="W364" s="2">
        <v>0.13567000000000001</v>
      </c>
      <c r="X364" s="2">
        <v>9.1759999999999994E-2</v>
      </c>
      <c r="Y364" s="2">
        <v>5.9380000000000002E-2</v>
      </c>
      <c r="Z364" s="2">
        <v>3.6729999999999999E-2</v>
      </c>
      <c r="AA364" s="2">
        <v>2.1690000000000001E-2</v>
      </c>
      <c r="AB364" s="2">
        <v>1.222E-2</v>
      </c>
      <c r="AC364" s="2">
        <v>6.5700000000000003E-3</v>
      </c>
      <c r="AD364" s="2">
        <v>3.3600000000000001E-3</v>
      </c>
      <c r="AE364" s="2">
        <v>1.64E-3</v>
      </c>
      <c r="AF364" s="2">
        <v>7.6000000000000004E-4</v>
      </c>
      <c r="AG364" s="2">
        <v>3.4000000000000002E-4</v>
      </c>
      <c r="AH364" s="2">
        <v>1.3999999999999999E-4</v>
      </c>
      <c r="AI364" s="2">
        <v>6.0000000000000002E-5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</row>
    <row r="365" spans="1:68" hidden="1" x14ac:dyDescent="0.25">
      <c r="A365">
        <v>22400623</v>
      </c>
      <c r="B365" t="s">
        <v>75</v>
      </c>
      <c r="C365" t="s">
        <v>74</v>
      </c>
      <c r="D365" s="1">
        <v>45680.8125</v>
      </c>
      <c r="E365" t="str">
        <f>HYPERLINK("https://www.nba.com/stats/player/1626204/boxscores-traditional", "Larry Nance Jr.")</f>
        <v>Larry Nance Jr.</v>
      </c>
      <c r="F365" t="s">
        <v>76</v>
      </c>
      <c r="G365">
        <v>7.6</v>
      </c>
      <c r="H365">
        <v>4.4089999999999998</v>
      </c>
      <c r="I365" s="2">
        <v>0.93318999999999996</v>
      </c>
      <c r="J365" s="2">
        <v>0.89795999999999998</v>
      </c>
      <c r="K365" s="2">
        <v>0.85082999999999998</v>
      </c>
      <c r="L365" s="2">
        <v>0.79388999999999998</v>
      </c>
      <c r="M365" s="2">
        <v>0.72240000000000004</v>
      </c>
      <c r="N365" s="2">
        <v>0.64058000000000004</v>
      </c>
      <c r="O365" s="2">
        <v>0.55567</v>
      </c>
      <c r="P365" s="2">
        <v>0.46414</v>
      </c>
      <c r="Q365" s="2">
        <v>0.37447999999999998</v>
      </c>
      <c r="R365" s="2">
        <v>0.29459999999999997</v>
      </c>
      <c r="S365" s="2">
        <v>0.22065000000000001</v>
      </c>
      <c r="T365" s="2">
        <v>0.15866</v>
      </c>
      <c r="U365" s="2">
        <v>0.11123</v>
      </c>
      <c r="V365" s="2">
        <v>7.3529999999999998E-2</v>
      </c>
      <c r="W365" s="2">
        <v>4.648E-2</v>
      </c>
      <c r="X365" s="2">
        <v>2.8070000000000001E-2</v>
      </c>
      <c r="Y365" s="2">
        <v>1.6590000000000001E-2</v>
      </c>
      <c r="Z365" s="2">
        <v>9.1400000000000006E-3</v>
      </c>
      <c r="AA365" s="2">
        <v>4.7999999999999996E-3</v>
      </c>
      <c r="AB365" s="2">
        <v>2.48E-3</v>
      </c>
      <c r="AC365" s="2">
        <v>1.1800000000000001E-3</v>
      </c>
      <c r="AD365" s="2">
        <v>5.4000000000000001E-4</v>
      </c>
      <c r="AE365" s="2">
        <v>2.4000000000000001E-4</v>
      </c>
      <c r="AF365" s="2">
        <v>1E-4</v>
      </c>
      <c r="AG365" s="2">
        <v>4.0000000000000003E-5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</row>
    <row r="366" spans="1:68" hidden="1" x14ac:dyDescent="0.25">
      <c r="A366">
        <v>22400623</v>
      </c>
      <c r="B366" t="s">
        <v>74</v>
      </c>
      <c r="C366" t="s">
        <v>75</v>
      </c>
      <c r="D366" s="1">
        <v>45680.8125</v>
      </c>
      <c r="E366" t="str">
        <f>HYPERLINK("https://www.nba.com/stats/player/1629628/boxscores-traditional", "RJ Barrett")</f>
        <v>RJ Barrett</v>
      </c>
      <c r="F366" t="s">
        <v>93</v>
      </c>
      <c r="G366">
        <v>17.399999999999999</v>
      </c>
      <c r="H366">
        <v>4.4089999999999998</v>
      </c>
      <c r="I366" s="2">
        <v>0.99990000000000001</v>
      </c>
      <c r="J366" s="2">
        <v>0.99975999999999998</v>
      </c>
      <c r="K366" s="2">
        <v>0.99946000000000002</v>
      </c>
      <c r="L366" s="2">
        <v>0.99882000000000004</v>
      </c>
      <c r="M366" s="2">
        <v>0.99751999999999996</v>
      </c>
      <c r="N366" s="2">
        <v>0.99519999999999997</v>
      </c>
      <c r="O366" s="2">
        <v>0.99085999999999996</v>
      </c>
      <c r="P366" s="2">
        <v>0.98341000000000001</v>
      </c>
      <c r="Q366" s="2">
        <v>0.97192999999999996</v>
      </c>
      <c r="R366" s="2">
        <v>0.95352000000000003</v>
      </c>
      <c r="S366" s="2">
        <v>0.92647000000000002</v>
      </c>
      <c r="T366" s="2">
        <v>0.88876999999999995</v>
      </c>
      <c r="U366" s="2">
        <v>0.84133999999999998</v>
      </c>
      <c r="V366" s="2">
        <v>0.77934999999999999</v>
      </c>
      <c r="W366" s="2">
        <v>0.70540000000000003</v>
      </c>
      <c r="X366" s="2">
        <v>0.62551999999999996</v>
      </c>
      <c r="Y366" s="2">
        <v>0.53586</v>
      </c>
      <c r="Z366" s="2">
        <v>0.44433</v>
      </c>
      <c r="AA366" s="2">
        <v>0.35942000000000002</v>
      </c>
      <c r="AB366" s="2">
        <v>0.27760000000000001</v>
      </c>
      <c r="AC366" s="2">
        <v>0.20610999999999999</v>
      </c>
      <c r="AD366" s="2">
        <v>0.14917</v>
      </c>
      <c r="AE366" s="2">
        <v>0.10204000000000001</v>
      </c>
      <c r="AF366" s="2">
        <v>6.6809999999999994E-2</v>
      </c>
      <c r="AG366" s="2">
        <v>4.2720000000000001E-2</v>
      </c>
      <c r="AH366" s="2">
        <v>2.5590000000000002E-2</v>
      </c>
      <c r="AI366" s="2">
        <v>1.4630000000000001E-2</v>
      </c>
      <c r="AJ366" s="2">
        <v>8.2000000000000007E-3</v>
      </c>
      <c r="AK366" s="2">
        <v>4.2700000000000004E-3</v>
      </c>
      <c r="AL366" s="2">
        <v>2.1199999999999999E-3</v>
      </c>
      <c r="AM366" s="2">
        <v>1.0399999999999999E-3</v>
      </c>
      <c r="AN366" s="2">
        <v>4.6999999999999999E-4</v>
      </c>
      <c r="AO366" s="2">
        <v>2.0000000000000001E-4</v>
      </c>
      <c r="AP366" s="2">
        <v>8.0000000000000007E-5</v>
      </c>
      <c r="AQ366" s="2">
        <v>3.0000000000000001E-5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</row>
    <row r="367" spans="1:68" hidden="1" x14ac:dyDescent="0.25">
      <c r="A367">
        <v>22400624</v>
      </c>
      <c r="B367" t="s">
        <v>89</v>
      </c>
      <c r="C367" t="s">
        <v>88</v>
      </c>
      <c r="D367" s="1">
        <v>45680.8125</v>
      </c>
      <c r="E367" t="str">
        <f>HYPERLINK("https://www.nba.com/stats/player/1629130/boxscores-traditional", "Duncan Robinson")</f>
        <v>Duncan Robinson</v>
      </c>
      <c r="F367" t="s">
        <v>92</v>
      </c>
      <c r="G367">
        <v>15.4</v>
      </c>
      <c r="H367">
        <v>8.1630000000000003</v>
      </c>
      <c r="I367" s="2">
        <v>0.96079999999999999</v>
      </c>
      <c r="J367" s="2">
        <v>0.94950000000000001</v>
      </c>
      <c r="K367" s="2">
        <v>0.93574000000000002</v>
      </c>
      <c r="L367" s="2">
        <v>0.91923999999999995</v>
      </c>
      <c r="M367" s="2">
        <v>0.89795999999999998</v>
      </c>
      <c r="N367" s="2">
        <v>0.87492999999999999</v>
      </c>
      <c r="O367" s="2">
        <v>0.84848999999999997</v>
      </c>
      <c r="P367" s="2">
        <v>0.81859000000000004</v>
      </c>
      <c r="Q367" s="2">
        <v>0.7823</v>
      </c>
      <c r="R367" s="2">
        <v>0.74536999999999998</v>
      </c>
      <c r="S367" s="2">
        <v>0.70540000000000003</v>
      </c>
      <c r="T367" s="2">
        <v>0.66276000000000002</v>
      </c>
      <c r="U367" s="2">
        <v>0.61409000000000002</v>
      </c>
      <c r="V367" s="2">
        <v>0.56749000000000005</v>
      </c>
      <c r="W367" s="2">
        <v>0.51993999999999996</v>
      </c>
      <c r="X367" s="2">
        <v>0.47210000000000002</v>
      </c>
      <c r="Y367" s="2">
        <v>0.42074</v>
      </c>
      <c r="Z367" s="2">
        <v>0.37447999999999998</v>
      </c>
      <c r="AA367" s="2">
        <v>0.32996999999999999</v>
      </c>
      <c r="AB367" s="2">
        <v>0.28774</v>
      </c>
      <c r="AC367" s="2">
        <v>0.24510000000000001</v>
      </c>
      <c r="AD367" s="2">
        <v>0.20896999999999999</v>
      </c>
      <c r="AE367" s="2">
        <v>0.17619000000000001</v>
      </c>
      <c r="AF367" s="2">
        <v>0.14685999999999999</v>
      </c>
      <c r="AG367" s="2">
        <v>0.11899999999999999</v>
      </c>
      <c r="AH367" s="2">
        <v>9.6799999999999997E-2</v>
      </c>
      <c r="AI367" s="2">
        <v>7.7799999999999994E-2</v>
      </c>
      <c r="AJ367" s="2">
        <v>6.1780000000000002E-2</v>
      </c>
      <c r="AK367" s="2">
        <v>4.7460000000000002E-2</v>
      </c>
      <c r="AL367" s="2">
        <v>3.6729999999999999E-2</v>
      </c>
      <c r="AM367" s="2">
        <v>2.8070000000000001E-2</v>
      </c>
      <c r="AN367" s="2">
        <v>2.1180000000000001E-2</v>
      </c>
      <c r="AO367" s="2">
        <v>1.5389999999999999E-2</v>
      </c>
      <c r="AP367" s="2">
        <v>1.1299999999999999E-2</v>
      </c>
      <c r="AQ367" s="2">
        <v>8.2000000000000007E-3</v>
      </c>
      <c r="AR367" s="2">
        <v>5.8700000000000002E-3</v>
      </c>
      <c r="AS367" s="2">
        <v>4.0200000000000001E-3</v>
      </c>
      <c r="AT367" s="2">
        <v>2.8E-3</v>
      </c>
      <c r="AU367" s="2">
        <v>1.9300000000000001E-3</v>
      </c>
      <c r="AV367" s="2">
        <v>1.31E-3</v>
      </c>
      <c r="AW367" s="2">
        <v>8.4000000000000003E-4</v>
      </c>
      <c r="AX367" s="2">
        <v>5.5999999999999995E-4</v>
      </c>
      <c r="AY367" s="2">
        <v>3.6000000000000002E-4</v>
      </c>
      <c r="AZ367" s="2">
        <v>2.3000000000000001E-4</v>
      </c>
      <c r="BA367" s="2">
        <v>1.3999999999999999E-4</v>
      </c>
      <c r="BB367" s="2">
        <v>9.0000000000000006E-5</v>
      </c>
      <c r="BC367" s="2">
        <v>5.0000000000000002E-5</v>
      </c>
      <c r="BD367" s="2">
        <v>3.0000000000000001E-5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</row>
    <row r="368" spans="1:68" hidden="1" x14ac:dyDescent="0.25">
      <c r="A368">
        <v>22400623</v>
      </c>
      <c r="B368" t="s">
        <v>74</v>
      </c>
      <c r="C368" t="s">
        <v>75</v>
      </c>
      <c r="D368" s="1">
        <v>45680.8125</v>
      </c>
      <c r="E368" t="str">
        <f>HYPERLINK("https://www.nba.com/stats/player/1627751/boxscores-traditional", "Jakob Pöltl")</f>
        <v>Jakob Pöltl</v>
      </c>
      <c r="F368" t="s">
        <v>90</v>
      </c>
      <c r="G368">
        <v>11.6</v>
      </c>
      <c r="H368">
        <v>4.4539999999999997</v>
      </c>
      <c r="I368" s="2">
        <v>0.99134</v>
      </c>
      <c r="J368" s="2">
        <v>0.98460999999999999</v>
      </c>
      <c r="K368" s="2">
        <v>0.97319999999999995</v>
      </c>
      <c r="L368" s="2">
        <v>0.95637000000000005</v>
      </c>
      <c r="M368" s="2">
        <v>0.93056000000000005</v>
      </c>
      <c r="N368" s="2">
        <v>0.89617000000000002</v>
      </c>
      <c r="O368" s="2">
        <v>0.84848999999999997</v>
      </c>
      <c r="P368" s="2">
        <v>0.79103000000000001</v>
      </c>
      <c r="Q368" s="2">
        <v>0.71904000000000001</v>
      </c>
      <c r="R368" s="2">
        <v>0.64058000000000004</v>
      </c>
      <c r="S368" s="2">
        <v>0.55171999999999999</v>
      </c>
      <c r="T368" s="2">
        <v>0.46414</v>
      </c>
      <c r="U368" s="2">
        <v>0.37828000000000001</v>
      </c>
      <c r="V368" s="2">
        <v>0.29459999999999997</v>
      </c>
      <c r="W368" s="2">
        <v>0.22363</v>
      </c>
      <c r="X368" s="2">
        <v>0.16109000000000001</v>
      </c>
      <c r="Y368" s="2">
        <v>0.11314</v>
      </c>
      <c r="Z368" s="2">
        <v>7.4929999999999997E-2</v>
      </c>
      <c r="AA368" s="2">
        <v>4.8460000000000003E-2</v>
      </c>
      <c r="AB368" s="2">
        <v>2.938E-2</v>
      </c>
      <c r="AC368" s="2">
        <v>1.7430000000000001E-2</v>
      </c>
      <c r="AD368" s="2">
        <v>9.9000000000000008E-3</v>
      </c>
      <c r="AE368" s="2">
        <v>5.2300000000000003E-3</v>
      </c>
      <c r="AF368" s="2">
        <v>2.7200000000000002E-3</v>
      </c>
      <c r="AG368" s="2">
        <v>1.31E-3</v>
      </c>
      <c r="AH368" s="2">
        <v>6.2E-4</v>
      </c>
      <c r="AI368" s="2">
        <v>2.7E-4</v>
      </c>
      <c r="AJ368" s="2">
        <v>1.2E-4</v>
      </c>
      <c r="AK368" s="2">
        <v>5.0000000000000002E-5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</row>
    <row r="369" spans="1:68" hidden="1" x14ac:dyDescent="0.25">
      <c r="A369">
        <v>22400623</v>
      </c>
      <c r="B369" t="s">
        <v>75</v>
      </c>
      <c r="C369" t="s">
        <v>74</v>
      </c>
      <c r="D369" s="1">
        <v>45680.8125</v>
      </c>
      <c r="E369" t="str">
        <f>HYPERLINK("https://www.nba.com/stats/player/1630168/boxscores-traditional", "Onyeka Okongwu")</f>
        <v>Onyeka Okongwu</v>
      </c>
      <c r="F369" t="s">
        <v>93</v>
      </c>
      <c r="G369">
        <v>15.6</v>
      </c>
      <c r="H369">
        <v>4.4989999999999997</v>
      </c>
      <c r="I369" s="2">
        <v>0.99941999999999998</v>
      </c>
      <c r="J369" s="2">
        <v>0.99873999999999996</v>
      </c>
      <c r="K369" s="2">
        <v>0.99743999999999999</v>
      </c>
      <c r="L369" s="2">
        <v>0.99506000000000006</v>
      </c>
      <c r="M369" s="2">
        <v>0.99085999999999996</v>
      </c>
      <c r="N369" s="2">
        <v>0.98341000000000001</v>
      </c>
      <c r="O369" s="2">
        <v>0.97192999999999996</v>
      </c>
      <c r="P369" s="2">
        <v>0.95448999999999995</v>
      </c>
      <c r="Q369" s="2">
        <v>0.92922000000000005</v>
      </c>
      <c r="R369" s="2">
        <v>0.89251000000000003</v>
      </c>
      <c r="S369" s="2">
        <v>0.84614</v>
      </c>
      <c r="T369" s="2">
        <v>0.78813999999999995</v>
      </c>
      <c r="U369" s="2">
        <v>0.71904000000000001</v>
      </c>
      <c r="V369" s="2">
        <v>0.64058000000000004</v>
      </c>
      <c r="W369" s="2">
        <v>0.55171999999999999</v>
      </c>
      <c r="X369" s="2">
        <v>0.46414</v>
      </c>
      <c r="Y369" s="2">
        <v>0.37828000000000001</v>
      </c>
      <c r="Z369" s="2">
        <v>0.29805999999999999</v>
      </c>
      <c r="AA369" s="2">
        <v>0.22363</v>
      </c>
      <c r="AB369" s="2">
        <v>0.16353999999999999</v>
      </c>
      <c r="AC369" s="2">
        <v>0.11507000000000001</v>
      </c>
      <c r="AD369" s="2">
        <v>7.7799999999999994E-2</v>
      </c>
      <c r="AE369" s="2">
        <v>5.0500000000000003E-2</v>
      </c>
      <c r="AF369" s="2">
        <v>3.074E-2</v>
      </c>
      <c r="AG369" s="2">
        <v>1.831E-2</v>
      </c>
      <c r="AH369" s="2">
        <v>1.044E-2</v>
      </c>
      <c r="AI369" s="2">
        <v>5.7000000000000002E-3</v>
      </c>
      <c r="AJ369" s="2">
        <v>2.8900000000000002E-3</v>
      </c>
      <c r="AK369" s="2">
        <v>1.4400000000000001E-3</v>
      </c>
      <c r="AL369" s="2">
        <v>6.8999999999999997E-4</v>
      </c>
      <c r="AM369" s="2">
        <v>3.1E-4</v>
      </c>
      <c r="AN369" s="2">
        <v>1.2999999999999999E-4</v>
      </c>
      <c r="AO369" s="2">
        <v>5.0000000000000002E-5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</row>
    <row r="370" spans="1:68" hidden="1" x14ac:dyDescent="0.25">
      <c r="A370">
        <v>22400624</v>
      </c>
      <c r="B370" t="s">
        <v>88</v>
      </c>
      <c r="C370" t="s">
        <v>89</v>
      </c>
      <c r="D370" s="1">
        <v>45680.8125</v>
      </c>
      <c r="E370" t="str">
        <f>HYPERLINK("https://www.nba.com/stats/player/201572/boxscores-traditional", "Brook Lopez")</f>
        <v>Brook Lopez</v>
      </c>
      <c r="F370" t="s">
        <v>93</v>
      </c>
      <c r="G370">
        <v>12</v>
      </c>
      <c r="H370">
        <v>5.2919999999999998</v>
      </c>
      <c r="I370" s="2">
        <v>0.98124</v>
      </c>
      <c r="J370" s="2">
        <v>0.97062000000000004</v>
      </c>
      <c r="K370" s="2">
        <v>0.95543</v>
      </c>
      <c r="L370" s="2">
        <v>0.93447999999999998</v>
      </c>
      <c r="M370" s="2">
        <v>0.90658000000000005</v>
      </c>
      <c r="N370" s="2">
        <v>0.87075999999999998</v>
      </c>
      <c r="O370" s="2">
        <v>0.82638999999999996</v>
      </c>
      <c r="P370" s="2">
        <v>0.77637</v>
      </c>
      <c r="Q370" s="2">
        <v>0.71565999999999996</v>
      </c>
      <c r="R370" s="2">
        <v>0.64802999999999999</v>
      </c>
      <c r="S370" s="2">
        <v>0.57535000000000003</v>
      </c>
      <c r="T370" s="2">
        <v>0.5</v>
      </c>
      <c r="U370" s="2">
        <v>0.42465000000000003</v>
      </c>
      <c r="V370" s="2">
        <v>0.35197000000000001</v>
      </c>
      <c r="W370" s="2">
        <v>0.28433999999999998</v>
      </c>
      <c r="X370" s="2">
        <v>0.22363</v>
      </c>
      <c r="Y370" s="2">
        <v>0.17360999999999999</v>
      </c>
      <c r="Z370" s="2">
        <v>0.12923999999999999</v>
      </c>
      <c r="AA370" s="2">
        <v>9.3420000000000003E-2</v>
      </c>
      <c r="AB370" s="2">
        <v>6.5519999999999995E-2</v>
      </c>
      <c r="AC370" s="2">
        <v>4.4569999999999999E-2</v>
      </c>
      <c r="AD370" s="2">
        <v>2.938E-2</v>
      </c>
      <c r="AE370" s="2">
        <v>1.8759999999999999E-2</v>
      </c>
      <c r="AF370" s="2">
        <v>1.1599999999999999E-2</v>
      </c>
      <c r="AG370" s="2">
        <v>6.9499999999999996E-3</v>
      </c>
      <c r="AH370" s="2">
        <v>4.0200000000000001E-3</v>
      </c>
      <c r="AI370" s="2">
        <v>2.33E-3</v>
      </c>
      <c r="AJ370" s="2">
        <v>1.2600000000000001E-3</v>
      </c>
      <c r="AK370" s="2">
        <v>6.6E-4</v>
      </c>
      <c r="AL370" s="2">
        <v>3.4000000000000002E-4</v>
      </c>
      <c r="AM370" s="2">
        <v>1.7000000000000001E-4</v>
      </c>
      <c r="AN370" s="2">
        <v>8.0000000000000007E-5</v>
      </c>
      <c r="AO370" s="2">
        <v>4.0000000000000003E-5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</row>
    <row r="371" spans="1:68" hidden="1" x14ac:dyDescent="0.25">
      <c r="A371">
        <v>22400623</v>
      </c>
      <c r="B371" t="s">
        <v>74</v>
      </c>
      <c r="C371" t="s">
        <v>75</v>
      </c>
      <c r="D371" s="1">
        <v>45680.8125</v>
      </c>
      <c r="E371" t="str">
        <f>HYPERLINK("https://www.nba.com/stats/player/203482/boxscores-traditional", "Kelly Olynyk")</f>
        <v>Kelly Olynyk</v>
      </c>
      <c r="F371" t="s">
        <v>92</v>
      </c>
      <c r="G371">
        <v>11.2</v>
      </c>
      <c r="H371">
        <v>4.5780000000000003</v>
      </c>
      <c r="I371" s="2">
        <v>0.98712999999999995</v>
      </c>
      <c r="J371" s="2">
        <v>0.97777999999999998</v>
      </c>
      <c r="K371" s="2">
        <v>0.96326999999999996</v>
      </c>
      <c r="L371" s="2">
        <v>0.94179000000000002</v>
      </c>
      <c r="M371" s="2">
        <v>0.91149000000000002</v>
      </c>
      <c r="N371" s="2">
        <v>0.87285999999999997</v>
      </c>
      <c r="O371" s="2">
        <v>0.82121</v>
      </c>
      <c r="P371" s="2">
        <v>0.75804000000000005</v>
      </c>
      <c r="Q371" s="2">
        <v>0.68439000000000005</v>
      </c>
      <c r="R371" s="2">
        <v>0.60257000000000005</v>
      </c>
      <c r="S371" s="2">
        <v>0.51595000000000002</v>
      </c>
      <c r="T371" s="2">
        <v>0.43251000000000001</v>
      </c>
      <c r="U371" s="2">
        <v>0.34827000000000002</v>
      </c>
      <c r="V371" s="2">
        <v>0.27093</v>
      </c>
      <c r="W371" s="2">
        <v>0.20327000000000001</v>
      </c>
      <c r="X371" s="2">
        <v>0.14685999999999999</v>
      </c>
      <c r="Y371" s="2">
        <v>0.10204000000000001</v>
      </c>
      <c r="Z371" s="2">
        <v>6.8110000000000004E-2</v>
      </c>
      <c r="AA371" s="2">
        <v>4.4569999999999999E-2</v>
      </c>
      <c r="AB371" s="2">
        <v>2.743E-2</v>
      </c>
      <c r="AC371" s="2">
        <v>1.618E-2</v>
      </c>
      <c r="AD371" s="2">
        <v>9.1400000000000006E-3</v>
      </c>
      <c r="AE371" s="2">
        <v>4.9399999999999999E-3</v>
      </c>
      <c r="AF371" s="2">
        <v>2.5600000000000002E-3</v>
      </c>
      <c r="AG371" s="2">
        <v>1.31E-3</v>
      </c>
      <c r="AH371" s="2">
        <v>6.2E-4</v>
      </c>
      <c r="AI371" s="2">
        <v>2.7999999999999998E-4</v>
      </c>
      <c r="AJ371" s="2">
        <v>1.2E-4</v>
      </c>
      <c r="AK371" s="2">
        <v>5.0000000000000002E-5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</row>
    <row r="372" spans="1:68" hidden="1" x14ac:dyDescent="0.25">
      <c r="A372">
        <v>22400623</v>
      </c>
      <c r="B372" t="s">
        <v>75</v>
      </c>
      <c r="C372" t="s">
        <v>74</v>
      </c>
      <c r="D372" s="1">
        <v>45680.8125</v>
      </c>
      <c r="E372" t="str">
        <f>HYPERLINK("https://www.nba.com/stats/player/1642258/boxscores-traditional", "Zaccharie Risacher")</f>
        <v>Zaccharie Risacher</v>
      </c>
      <c r="F372" t="s">
        <v>93</v>
      </c>
      <c r="G372">
        <v>8.1999999999999993</v>
      </c>
      <c r="H372">
        <v>4.6219999999999999</v>
      </c>
      <c r="I372" s="2">
        <v>0.94062000000000001</v>
      </c>
      <c r="J372" s="2">
        <v>0.90988000000000002</v>
      </c>
      <c r="K372" s="2">
        <v>0.87075999999999998</v>
      </c>
      <c r="L372" s="2">
        <v>0.81859000000000004</v>
      </c>
      <c r="M372" s="2">
        <v>0.75490000000000002</v>
      </c>
      <c r="N372" s="2">
        <v>0.68439000000000005</v>
      </c>
      <c r="O372" s="2">
        <v>0.60257000000000005</v>
      </c>
      <c r="P372" s="2">
        <v>0.51595000000000002</v>
      </c>
      <c r="Q372" s="2">
        <v>0.43251000000000001</v>
      </c>
      <c r="R372" s="2">
        <v>0.34827000000000002</v>
      </c>
      <c r="S372" s="2">
        <v>0.27093</v>
      </c>
      <c r="T372" s="2">
        <v>0.20610999999999999</v>
      </c>
      <c r="U372" s="2">
        <v>0.14917</v>
      </c>
      <c r="V372" s="2">
        <v>0.10564999999999999</v>
      </c>
      <c r="W372" s="2">
        <v>7.0779999999999996E-2</v>
      </c>
      <c r="X372" s="2">
        <v>4.5510000000000002E-2</v>
      </c>
      <c r="Y372" s="2">
        <v>2.8719999999999999E-2</v>
      </c>
      <c r="Z372" s="2">
        <v>1.7000000000000001E-2</v>
      </c>
      <c r="AA372" s="2">
        <v>9.6399999999999993E-3</v>
      </c>
      <c r="AB372" s="2">
        <v>5.3899999999999998E-3</v>
      </c>
      <c r="AC372" s="2">
        <v>2.8E-3</v>
      </c>
      <c r="AD372" s="2">
        <v>1.39E-3</v>
      </c>
      <c r="AE372" s="2">
        <v>6.8999999999999997E-4</v>
      </c>
      <c r="AF372" s="2">
        <v>3.1E-4</v>
      </c>
      <c r="AG372" s="2">
        <v>1.3999999999999999E-4</v>
      </c>
      <c r="AH372" s="2">
        <v>6.0000000000000002E-5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</row>
    <row r="373" spans="1:68" hidden="1" x14ac:dyDescent="0.25">
      <c r="A373">
        <v>22400624</v>
      </c>
      <c r="B373" t="s">
        <v>88</v>
      </c>
      <c r="C373" t="s">
        <v>89</v>
      </c>
      <c r="D373" s="1">
        <v>45680.8125</v>
      </c>
      <c r="E373" t="str">
        <f>HYPERLINK("https://www.nba.com/stats/player/1629018/boxscores-traditional", "Gary Trent Jr.")</f>
        <v>Gary Trent Jr.</v>
      </c>
      <c r="F373" t="s">
        <v>92</v>
      </c>
      <c r="G373">
        <v>11.4</v>
      </c>
      <c r="H373">
        <v>5.1219999999999999</v>
      </c>
      <c r="I373" s="2">
        <v>0.97882000000000002</v>
      </c>
      <c r="J373" s="2">
        <v>0.96711999999999998</v>
      </c>
      <c r="K373" s="2">
        <v>0.94950000000000001</v>
      </c>
      <c r="L373" s="2">
        <v>0.92506999999999995</v>
      </c>
      <c r="M373" s="2">
        <v>0.89434999999999998</v>
      </c>
      <c r="N373" s="2">
        <v>0.85314000000000001</v>
      </c>
      <c r="O373" s="2">
        <v>0.80510999999999999</v>
      </c>
      <c r="P373" s="2">
        <v>0.74536999999999998</v>
      </c>
      <c r="Q373" s="2">
        <v>0.68081999999999998</v>
      </c>
      <c r="R373" s="2">
        <v>0.60641999999999996</v>
      </c>
      <c r="S373" s="2">
        <v>0.53188000000000002</v>
      </c>
      <c r="T373" s="2">
        <v>0.45223999999999998</v>
      </c>
      <c r="U373" s="2">
        <v>0.37828000000000001</v>
      </c>
      <c r="V373" s="2">
        <v>0.30503000000000002</v>
      </c>
      <c r="W373" s="2">
        <v>0.24196000000000001</v>
      </c>
      <c r="X373" s="2">
        <v>0.18406</v>
      </c>
      <c r="Y373" s="2">
        <v>0.13786000000000001</v>
      </c>
      <c r="Z373" s="2">
        <v>9.8530000000000006E-2</v>
      </c>
      <c r="AA373" s="2">
        <v>6.9440000000000002E-2</v>
      </c>
      <c r="AB373" s="2">
        <v>4.648E-2</v>
      </c>
      <c r="AC373" s="2">
        <v>3.074E-2</v>
      </c>
      <c r="AD373" s="2">
        <v>1.9230000000000001E-2</v>
      </c>
      <c r="AE373" s="2">
        <v>1.191E-2</v>
      </c>
      <c r="AF373" s="2">
        <v>6.9499999999999996E-3</v>
      </c>
      <c r="AG373" s="2">
        <v>3.9100000000000003E-3</v>
      </c>
      <c r="AH373" s="2">
        <v>2.1900000000000001E-3</v>
      </c>
      <c r="AI373" s="2">
        <v>1.14E-3</v>
      </c>
      <c r="AJ373" s="2">
        <v>5.9999999999999995E-4</v>
      </c>
      <c r="AK373" s="2">
        <v>2.9E-4</v>
      </c>
      <c r="AL373" s="2">
        <v>1.3999999999999999E-4</v>
      </c>
      <c r="AM373" s="2">
        <v>6.0000000000000002E-5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</row>
    <row r="374" spans="1:68" hidden="1" x14ac:dyDescent="0.25">
      <c r="A374">
        <v>22400624</v>
      </c>
      <c r="B374" t="s">
        <v>88</v>
      </c>
      <c r="C374" t="s">
        <v>89</v>
      </c>
      <c r="D374" s="1">
        <v>45680.8125</v>
      </c>
      <c r="E374" t="str">
        <f>HYPERLINK("https://www.nba.com/stats/player/1627752/boxscores-traditional", "Taurean Prince")</f>
        <v>Taurean Prince</v>
      </c>
      <c r="F374" t="s">
        <v>87</v>
      </c>
      <c r="G374">
        <v>9.8000000000000007</v>
      </c>
      <c r="H374">
        <v>3.6549999999999998</v>
      </c>
      <c r="I374" s="2">
        <v>0.99202000000000001</v>
      </c>
      <c r="J374" s="2">
        <v>0.98341000000000001</v>
      </c>
      <c r="K374" s="2">
        <v>0.96855999999999998</v>
      </c>
      <c r="L374" s="2">
        <v>0.94408000000000003</v>
      </c>
      <c r="M374" s="2">
        <v>0.90490000000000004</v>
      </c>
      <c r="N374" s="2">
        <v>0.85082999999999998</v>
      </c>
      <c r="O374" s="2">
        <v>0.77934999999999999</v>
      </c>
      <c r="P374" s="2">
        <v>0.68793000000000004</v>
      </c>
      <c r="Q374" s="2">
        <v>0.58706000000000003</v>
      </c>
      <c r="R374" s="2">
        <v>0.48005999999999999</v>
      </c>
      <c r="S374" s="2">
        <v>0.37069999999999997</v>
      </c>
      <c r="T374" s="2">
        <v>0.27424999999999999</v>
      </c>
      <c r="U374" s="2">
        <v>0.18942999999999999</v>
      </c>
      <c r="V374" s="2">
        <v>0.12506999999999999</v>
      </c>
      <c r="W374" s="2">
        <v>7.7799999999999994E-2</v>
      </c>
      <c r="X374" s="2">
        <v>4.4569999999999999E-2</v>
      </c>
      <c r="Y374" s="2">
        <v>2.4420000000000001E-2</v>
      </c>
      <c r="Z374" s="2">
        <v>1.255E-2</v>
      </c>
      <c r="AA374" s="2">
        <v>5.8700000000000002E-3</v>
      </c>
      <c r="AB374" s="2">
        <v>2.64E-3</v>
      </c>
      <c r="AC374" s="2">
        <v>1.1100000000000001E-3</v>
      </c>
      <c r="AD374" s="2">
        <v>4.2000000000000002E-4</v>
      </c>
      <c r="AE374" s="2">
        <v>1.4999999999999999E-4</v>
      </c>
      <c r="AF374" s="2">
        <v>5.0000000000000002E-5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</row>
    <row r="375" spans="1:68" hidden="1" x14ac:dyDescent="0.25">
      <c r="A375">
        <v>22400624</v>
      </c>
      <c r="B375" t="s">
        <v>89</v>
      </c>
      <c r="C375" t="s">
        <v>88</v>
      </c>
      <c r="D375" s="1">
        <v>45680.8125</v>
      </c>
      <c r="E375" t="str">
        <f>HYPERLINK("https://www.nba.com/stats/player/1629312/boxscores-traditional", "Haywood Highsmith")</f>
        <v>Haywood Highsmith</v>
      </c>
      <c r="F375" t="s">
        <v>91</v>
      </c>
      <c r="G375">
        <v>12.8</v>
      </c>
      <c r="H375">
        <v>6.6150000000000002</v>
      </c>
      <c r="I375" s="2">
        <v>0.96245999999999998</v>
      </c>
      <c r="J375" s="2">
        <v>0.94845000000000002</v>
      </c>
      <c r="K375" s="2">
        <v>0.93056000000000005</v>
      </c>
      <c r="L375" s="2">
        <v>0.90824000000000005</v>
      </c>
      <c r="M375" s="2">
        <v>0.88100000000000001</v>
      </c>
      <c r="N375" s="2">
        <v>0.84848999999999997</v>
      </c>
      <c r="O375" s="2">
        <v>0.81057000000000001</v>
      </c>
      <c r="P375" s="2">
        <v>0.76729999999999998</v>
      </c>
      <c r="Q375" s="2">
        <v>0.71565999999999996</v>
      </c>
      <c r="R375" s="2">
        <v>0.66276000000000002</v>
      </c>
      <c r="S375" s="2">
        <v>0.60641999999999996</v>
      </c>
      <c r="T375" s="2">
        <v>0.54776000000000002</v>
      </c>
      <c r="U375" s="2">
        <v>0.48803000000000002</v>
      </c>
      <c r="V375" s="2">
        <v>0.42858000000000002</v>
      </c>
      <c r="W375" s="2">
        <v>0.37069999999999997</v>
      </c>
      <c r="X375" s="2">
        <v>0.31561</v>
      </c>
      <c r="Y375" s="2">
        <v>0.26434999999999997</v>
      </c>
      <c r="Z375" s="2">
        <v>0.21476000000000001</v>
      </c>
      <c r="AA375" s="2">
        <v>0.17360999999999999</v>
      </c>
      <c r="AB375" s="2">
        <v>0.13786000000000001</v>
      </c>
      <c r="AC375" s="2">
        <v>0.10749</v>
      </c>
      <c r="AD375" s="2">
        <v>8.226E-2</v>
      </c>
      <c r="AE375" s="2">
        <v>6.1780000000000002E-2</v>
      </c>
      <c r="AF375" s="2">
        <v>4.5510000000000002E-2</v>
      </c>
      <c r="AG375" s="2">
        <v>3.288E-2</v>
      </c>
      <c r="AH375" s="2">
        <v>2.2749999999999999E-2</v>
      </c>
      <c r="AI375" s="2">
        <v>1.5779999999999999E-2</v>
      </c>
      <c r="AJ375" s="2">
        <v>1.072E-2</v>
      </c>
      <c r="AK375" s="2">
        <v>7.1399999999999996E-3</v>
      </c>
      <c r="AL375" s="2">
        <v>4.6600000000000001E-3</v>
      </c>
      <c r="AM375" s="2">
        <v>2.98E-3</v>
      </c>
      <c r="AN375" s="2">
        <v>1.8699999999999999E-3</v>
      </c>
      <c r="AO375" s="2">
        <v>1.14E-3</v>
      </c>
      <c r="AP375" s="2">
        <v>6.8999999999999997E-4</v>
      </c>
      <c r="AQ375" s="2">
        <v>3.8999999999999999E-4</v>
      </c>
      <c r="AR375" s="2">
        <v>2.2000000000000001E-4</v>
      </c>
      <c r="AS375" s="2">
        <v>1.2999999999999999E-4</v>
      </c>
      <c r="AT375" s="2">
        <v>6.9999999999999994E-5</v>
      </c>
      <c r="AU375" s="2">
        <v>4.0000000000000003E-5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</row>
    <row r="376" spans="1:68" hidden="1" x14ac:dyDescent="0.25">
      <c r="A376">
        <v>22400623</v>
      </c>
      <c r="B376" t="s">
        <v>74</v>
      </c>
      <c r="C376" t="s">
        <v>75</v>
      </c>
      <c r="D376" s="1">
        <v>45680.8125</v>
      </c>
      <c r="E376" t="str">
        <f>HYPERLINK("https://www.nba.com/stats/player/1642367/boxscores-traditional", "Jonathan Mogbo")</f>
        <v>Jonathan Mogbo</v>
      </c>
      <c r="F376" t="s">
        <v>91</v>
      </c>
      <c r="G376">
        <v>10.6</v>
      </c>
      <c r="H376">
        <v>4.758</v>
      </c>
      <c r="I376" s="2">
        <v>0.97831000000000001</v>
      </c>
      <c r="J376" s="2">
        <v>0.96484999999999999</v>
      </c>
      <c r="K376" s="2">
        <v>0.94520000000000004</v>
      </c>
      <c r="L376" s="2">
        <v>0.91774</v>
      </c>
      <c r="M376" s="2">
        <v>0.88100000000000001</v>
      </c>
      <c r="N376" s="2">
        <v>0.83398000000000005</v>
      </c>
      <c r="O376" s="2">
        <v>0.77637</v>
      </c>
      <c r="P376" s="2">
        <v>0.70884000000000003</v>
      </c>
      <c r="Q376" s="2">
        <v>0.63307000000000002</v>
      </c>
      <c r="R376" s="2">
        <v>0.55171999999999999</v>
      </c>
      <c r="S376" s="2">
        <v>0.46811999999999998</v>
      </c>
      <c r="T376" s="2">
        <v>0.38590999999999998</v>
      </c>
      <c r="U376" s="2">
        <v>0.30853999999999998</v>
      </c>
      <c r="V376" s="2">
        <v>0.23885000000000001</v>
      </c>
      <c r="W376" s="2">
        <v>0.17879</v>
      </c>
      <c r="X376" s="2">
        <v>0.12923999999999999</v>
      </c>
      <c r="Y376" s="2">
        <v>8.8510000000000005E-2</v>
      </c>
      <c r="Z376" s="2">
        <v>5.9380000000000002E-2</v>
      </c>
      <c r="AA376" s="2">
        <v>3.8359999999999998E-2</v>
      </c>
      <c r="AB376" s="2">
        <v>2.385E-2</v>
      </c>
      <c r="AC376" s="2">
        <v>1.426E-2</v>
      </c>
      <c r="AD376" s="2">
        <v>8.2000000000000007E-3</v>
      </c>
      <c r="AE376" s="2">
        <v>4.5300000000000002E-3</v>
      </c>
      <c r="AF376" s="2">
        <v>2.3999999999999998E-3</v>
      </c>
      <c r="AG376" s="2">
        <v>1.2199999999999999E-3</v>
      </c>
      <c r="AH376" s="2">
        <v>5.9999999999999995E-4</v>
      </c>
      <c r="AI376" s="2">
        <v>2.7999999999999998E-4</v>
      </c>
      <c r="AJ376" s="2">
        <v>1.2999999999999999E-4</v>
      </c>
      <c r="AK376" s="2">
        <v>5.0000000000000002E-5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</row>
    <row r="377" spans="1:68" hidden="1" x14ac:dyDescent="0.25">
      <c r="A377">
        <v>22400623</v>
      </c>
      <c r="B377" t="s">
        <v>75</v>
      </c>
      <c r="C377" t="s">
        <v>74</v>
      </c>
      <c r="D377" s="1">
        <v>45680.8125</v>
      </c>
      <c r="E377" t="str">
        <f>HYPERLINK("https://www.nba.com/stats/player/1629631/boxscores-traditional", "De'Andre Hunter")</f>
        <v>De'Andre Hunter</v>
      </c>
      <c r="F377" t="s">
        <v>87</v>
      </c>
      <c r="G377">
        <v>18</v>
      </c>
      <c r="H377">
        <v>4.7750000000000004</v>
      </c>
      <c r="I377" s="2">
        <v>0.99980999999999998</v>
      </c>
      <c r="J377" s="2">
        <v>0.99960000000000004</v>
      </c>
      <c r="K377" s="2">
        <v>0.99916000000000005</v>
      </c>
      <c r="L377" s="2">
        <v>0.99831000000000003</v>
      </c>
      <c r="M377" s="2">
        <v>0.99673999999999996</v>
      </c>
      <c r="N377" s="2">
        <v>0.99395999999999995</v>
      </c>
      <c r="O377" s="2">
        <v>0.98928000000000005</v>
      </c>
      <c r="P377" s="2">
        <v>0.98168999999999995</v>
      </c>
      <c r="Q377" s="2">
        <v>0.96994999999999998</v>
      </c>
      <c r="R377" s="2">
        <v>0.95352000000000003</v>
      </c>
      <c r="S377" s="2">
        <v>0.92922000000000005</v>
      </c>
      <c r="T377" s="2">
        <v>0.89617000000000002</v>
      </c>
      <c r="U377" s="2">
        <v>0.85314000000000001</v>
      </c>
      <c r="V377" s="2">
        <v>0.79954999999999998</v>
      </c>
      <c r="W377" s="2">
        <v>0.73565000000000003</v>
      </c>
      <c r="X377" s="2">
        <v>0.66276000000000002</v>
      </c>
      <c r="Y377" s="2">
        <v>0.58316999999999997</v>
      </c>
      <c r="Z377" s="2">
        <v>0.5</v>
      </c>
      <c r="AA377" s="2">
        <v>0.41682999999999998</v>
      </c>
      <c r="AB377" s="2">
        <v>0.33723999999999998</v>
      </c>
      <c r="AC377" s="2">
        <v>0.26434999999999997</v>
      </c>
      <c r="AD377" s="2">
        <v>0.20044999999999999</v>
      </c>
      <c r="AE377" s="2">
        <v>0.14685999999999999</v>
      </c>
      <c r="AF377" s="2">
        <v>0.10383000000000001</v>
      </c>
      <c r="AG377" s="2">
        <v>7.0779999999999996E-2</v>
      </c>
      <c r="AH377" s="2">
        <v>4.648E-2</v>
      </c>
      <c r="AI377" s="2">
        <v>3.005E-2</v>
      </c>
      <c r="AJ377" s="2">
        <v>1.831E-2</v>
      </c>
      <c r="AK377" s="2">
        <v>1.072E-2</v>
      </c>
      <c r="AL377" s="2">
        <v>6.0400000000000002E-3</v>
      </c>
      <c r="AM377" s="2">
        <v>3.2599999999999999E-3</v>
      </c>
      <c r="AN377" s="2">
        <v>1.6900000000000001E-3</v>
      </c>
      <c r="AO377" s="2">
        <v>8.4000000000000003E-4</v>
      </c>
      <c r="AP377" s="2">
        <v>4.0000000000000002E-4</v>
      </c>
      <c r="AQ377" s="2">
        <v>1.9000000000000001E-4</v>
      </c>
      <c r="AR377" s="2">
        <v>8.0000000000000007E-5</v>
      </c>
      <c r="AS377" s="2">
        <v>3.0000000000000001E-5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</row>
    <row r="378" spans="1:68" hidden="1" x14ac:dyDescent="0.25">
      <c r="A378">
        <v>22400621</v>
      </c>
      <c r="B378" t="s">
        <v>69</v>
      </c>
      <c r="C378" t="s">
        <v>68</v>
      </c>
      <c r="D378" s="1">
        <v>45680.583333333336</v>
      </c>
      <c r="E378" t="str">
        <f>HYPERLINK("https://www.nba.com/stats/player/1630174/boxscores-traditional", "Aaron Nesmith")</f>
        <v>Aaron Nesmith</v>
      </c>
      <c r="F378" t="s">
        <v>76</v>
      </c>
      <c r="G378">
        <v>3.6</v>
      </c>
      <c r="H378">
        <v>2.4169999999999998</v>
      </c>
      <c r="I378">
        <v>0.85992999999999997</v>
      </c>
      <c r="J378">
        <v>0.74536999999999998</v>
      </c>
      <c r="K378">
        <v>0.59870999999999996</v>
      </c>
      <c r="L378">
        <v>0.43251000000000001</v>
      </c>
      <c r="M378">
        <v>0.28095999999999999</v>
      </c>
      <c r="N378">
        <v>0.16109000000000001</v>
      </c>
      <c r="O378">
        <v>7.9269999999999993E-2</v>
      </c>
      <c r="P378">
        <v>3.4380000000000001E-2</v>
      </c>
      <c r="Q378">
        <v>1.2869999999999999E-2</v>
      </c>
      <c r="R378">
        <v>4.0200000000000001E-3</v>
      </c>
      <c r="S378">
        <v>1.1100000000000001E-3</v>
      </c>
      <c r="T378">
        <v>2.5000000000000001E-4</v>
      </c>
      <c r="U378">
        <v>5.0000000000000002E-5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</row>
    <row r="379" spans="1:68" hidden="1" x14ac:dyDescent="0.25">
      <c r="A379">
        <v>22400621</v>
      </c>
      <c r="B379" t="s">
        <v>68</v>
      </c>
      <c r="C379" t="s">
        <v>69</v>
      </c>
      <c r="D379" s="1">
        <v>45680.583333333336</v>
      </c>
      <c r="E379" t="str">
        <f>HYPERLINK("https://www.nba.com/stats/player/101108/boxscores-traditional", "Chris Paul")</f>
        <v>Chris Paul</v>
      </c>
      <c r="F379" t="s">
        <v>90</v>
      </c>
      <c r="G379">
        <v>11.6</v>
      </c>
      <c r="H379">
        <v>2.4169999999999998</v>
      </c>
      <c r="I379">
        <v>1</v>
      </c>
      <c r="J379">
        <v>0.99995999999999996</v>
      </c>
      <c r="K379">
        <v>0.99980999999999998</v>
      </c>
      <c r="L379">
        <v>0.99916000000000005</v>
      </c>
      <c r="M379">
        <v>0.99682999999999999</v>
      </c>
      <c r="N379">
        <v>0.98982999999999999</v>
      </c>
      <c r="O379">
        <v>0.97128000000000003</v>
      </c>
      <c r="P379">
        <v>0.93189</v>
      </c>
      <c r="Q379">
        <v>0.85992999999999997</v>
      </c>
      <c r="R379">
        <v>0.74536999999999998</v>
      </c>
      <c r="S379">
        <v>0.59870999999999996</v>
      </c>
      <c r="T379">
        <v>0.43251000000000001</v>
      </c>
      <c r="U379">
        <v>0.28095999999999999</v>
      </c>
      <c r="V379">
        <v>0.16109000000000001</v>
      </c>
      <c r="W379">
        <v>7.9269999999999993E-2</v>
      </c>
      <c r="X379">
        <v>3.4380000000000001E-2</v>
      </c>
      <c r="Y379">
        <v>1.2869999999999999E-2</v>
      </c>
      <c r="Z379">
        <v>4.0200000000000001E-3</v>
      </c>
      <c r="AA379">
        <v>1.1100000000000001E-3</v>
      </c>
      <c r="AB379">
        <v>2.5000000000000001E-4</v>
      </c>
      <c r="AC379">
        <v>5.0000000000000002E-5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</row>
    <row r="380" spans="1:68" hidden="1" x14ac:dyDescent="0.25">
      <c r="A380">
        <v>22400624</v>
      </c>
      <c r="B380" t="s">
        <v>89</v>
      </c>
      <c r="C380" t="s">
        <v>88</v>
      </c>
      <c r="D380" s="1">
        <v>45680.8125</v>
      </c>
      <c r="E380" t="str">
        <f>HYPERLINK("https://www.nba.com/stats/player/1629130/boxscores-traditional", "Duncan Robinson")</f>
        <v>Duncan Robinson</v>
      </c>
      <c r="F380" t="s">
        <v>87</v>
      </c>
      <c r="G380">
        <v>15.2</v>
      </c>
      <c r="H380">
        <v>9.3469999999999995</v>
      </c>
      <c r="I380" s="2">
        <v>0.93574000000000002</v>
      </c>
      <c r="J380" s="2">
        <v>0.92073000000000005</v>
      </c>
      <c r="K380" s="2">
        <v>0.90490000000000004</v>
      </c>
      <c r="L380" s="2">
        <v>0.88492999999999999</v>
      </c>
      <c r="M380" s="2">
        <v>0.86214000000000002</v>
      </c>
      <c r="N380" s="2">
        <v>0.83645999999999998</v>
      </c>
      <c r="O380" s="2">
        <v>0.81057000000000001</v>
      </c>
      <c r="P380" s="2">
        <v>0.77934999999999999</v>
      </c>
      <c r="Q380" s="2">
        <v>0.74536999999999998</v>
      </c>
      <c r="R380" s="2">
        <v>0.71226</v>
      </c>
      <c r="S380" s="2">
        <v>0.67364000000000002</v>
      </c>
      <c r="T380" s="2">
        <v>0.63307000000000002</v>
      </c>
      <c r="U380" s="2">
        <v>0.59482999999999997</v>
      </c>
      <c r="V380" s="2">
        <v>0.55171999999999999</v>
      </c>
      <c r="W380" s="2">
        <v>0.50797999999999999</v>
      </c>
      <c r="X380" s="2">
        <v>0.46414</v>
      </c>
      <c r="Y380" s="2">
        <v>0.42465000000000003</v>
      </c>
      <c r="Z380" s="2">
        <v>0.38208999999999999</v>
      </c>
      <c r="AA380" s="2">
        <v>0.34089999999999998</v>
      </c>
      <c r="AB380" s="2">
        <v>0.30503000000000002</v>
      </c>
      <c r="AC380" s="2">
        <v>0.26762999999999998</v>
      </c>
      <c r="AD380" s="2">
        <v>0.23269999999999999</v>
      </c>
      <c r="AE380" s="2">
        <v>0.20327000000000001</v>
      </c>
      <c r="AF380" s="2">
        <v>0.17360999999999999</v>
      </c>
      <c r="AG380" s="2">
        <v>0.14685999999999999</v>
      </c>
      <c r="AH380" s="2">
        <v>0.12302</v>
      </c>
      <c r="AI380" s="2">
        <v>0.10383000000000001</v>
      </c>
      <c r="AJ380" s="2">
        <v>8.5339999999999999E-2</v>
      </c>
      <c r="AK380" s="2">
        <v>6.9440000000000002E-2</v>
      </c>
      <c r="AL380" s="2">
        <v>5.7049999999999997E-2</v>
      </c>
      <c r="AM380" s="2">
        <v>4.5510000000000002E-2</v>
      </c>
      <c r="AN380" s="2">
        <v>3.5929999999999997E-2</v>
      </c>
      <c r="AO380" s="2">
        <v>2.8719999999999999E-2</v>
      </c>
      <c r="AP380" s="2">
        <v>2.222E-2</v>
      </c>
      <c r="AQ380" s="2">
        <v>1.7000000000000001E-2</v>
      </c>
      <c r="AR380" s="2">
        <v>1.2869999999999999E-2</v>
      </c>
      <c r="AS380" s="2">
        <v>9.9000000000000008E-3</v>
      </c>
      <c r="AT380" s="2">
        <v>7.3400000000000002E-3</v>
      </c>
      <c r="AU380" s="2">
        <v>5.3899999999999998E-3</v>
      </c>
      <c r="AV380" s="2">
        <v>4.0200000000000001E-3</v>
      </c>
      <c r="AW380" s="2">
        <v>2.8900000000000002E-3</v>
      </c>
      <c r="AX380" s="2">
        <v>2.0500000000000002E-3</v>
      </c>
      <c r="AY380" s="2">
        <v>1.49E-3</v>
      </c>
      <c r="AZ380" s="2">
        <v>1.0399999999999999E-3</v>
      </c>
      <c r="BA380" s="2">
        <v>7.1000000000000002E-4</v>
      </c>
      <c r="BB380" s="2">
        <v>4.8000000000000001E-4</v>
      </c>
      <c r="BC380" s="2">
        <v>3.4000000000000002E-4</v>
      </c>
      <c r="BD380" s="2">
        <v>2.2000000000000001E-4</v>
      </c>
      <c r="BE380" s="2">
        <v>1.4999999999999999E-4</v>
      </c>
      <c r="BF380" s="2">
        <v>1E-4</v>
      </c>
      <c r="BG380" s="2">
        <v>6.0000000000000002E-5</v>
      </c>
      <c r="BH380" s="2">
        <v>4.0000000000000003E-5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</row>
    <row r="381" spans="1:68" hidden="1" x14ac:dyDescent="0.25">
      <c r="A381">
        <v>22400624</v>
      </c>
      <c r="B381" t="s">
        <v>89</v>
      </c>
      <c r="C381" t="s">
        <v>88</v>
      </c>
      <c r="D381" s="1">
        <v>45680.8125</v>
      </c>
      <c r="E381" t="str">
        <f>HYPERLINK("https://www.nba.com/stats/player/1629312/boxscores-traditional", "Haywood Highsmith")</f>
        <v>Haywood Highsmith</v>
      </c>
      <c r="F381" t="s">
        <v>87</v>
      </c>
      <c r="G381">
        <v>11</v>
      </c>
      <c r="H381">
        <v>5.6210000000000004</v>
      </c>
      <c r="I381" s="2">
        <v>0.96245999999999998</v>
      </c>
      <c r="J381" s="2">
        <v>0.94520000000000004</v>
      </c>
      <c r="K381" s="2">
        <v>0.92220000000000002</v>
      </c>
      <c r="L381" s="2">
        <v>0.89434999999999998</v>
      </c>
      <c r="M381" s="2">
        <v>0.85768999999999995</v>
      </c>
      <c r="N381" s="2">
        <v>0.81327000000000005</v>
      </c>
      <c r="O381" s="2">
        <v>0.76114999999999999</v>
      </c>
      <c r="P381" s="2">
        <v>0.70194000000000001</v>
      </c>
      <c r="Q381" s="2">
        <v>0.64058000000000004</v>
      </c>
      <c r="R381" s="2">
        <v>0.57142000000000004</v>
      </c>
      <c r="S381" s="2">
        <v>0.5</v>
      </c>
      <c r="T381" s="2">
        <v>0.42858000000000002</v>
      </c>
      <c r="U381" s="2">
        <v>0.35942000000000002</v>
      </c>
      <c r="V381" s="2">
        <v>0.29805999999999999</v>
      </c>
      <c r="W381" s="2">
        <v>0.23885000000000001</v>
      </c>
      <c r="X381" s="2">
        <v>0.18673000000000001</v>
      </c>
      <c r="Y381" s="2">
        <v>0.14230999999999999</v>
      </c>
      <c r="Z381" s="2">
        <v>0.10564999999999999</v>
      </c>
      <c r="AA381" s="2">
        <v>7.7799999999999994E-2</v>
      </c>
      <c r="AB381" s="2">
        <v>5.4800000000000001E-2</v>
      </c>
      <c r="AC381" s="2">
        <v>3.7539999999999997E-2</v>
      </c>
      <c r="AD381" s="2">
        <v>2.5000000000000001E-2</v>
      </c>
      <c r="AE381" s="2">
        <v>1.6590000000000001E-2</v>
      </c>
      <c r="AF381" s="2">
        <v>1.044E-2</v>
      </c>
      <c r="AG381" s="2">
        <v>6.3899999999999998E-3</v>
      </c>
      <c r="AH381" s="2">
        <v>3.79E-3</v>
      </c>
      <c r="AI381" s="2">
        <v>2.1900000000000001E-3</v>
      </c>
      <c r="AJ381" s="2">
        <v>1.2600000000000001E-3</v>
      </c>
      <c r="AK381" s="2">
        <v>6.8999999999999997E-4</v>
      </c>
      <c r="AL381" s="2">
        <v>3.6000000000000002E-4</v>
      </c>
      <c r="AM381" s="2">
        <v>1.9000000000000001E-4</v>
      </c>
      <c r="AN381" s="2">
        <v>9.0000000000000006E-5</v>
      </c>
      <c r="AO381" s="2">
        <v>5.0000000000000002E-5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</row>
    <row r="382" spans="1:68" hidden="1" x14ac:dyDescent="0.25">
      <c r="A382">
        <v>22400624</v>
      </c>
      <c r="B382" t="s">
        <v>89</v>
      </c>
      <c r="C382" t="s">
        <v>88</v>
      </c>
      <c r="D382" s="1">
        <v>45680.8125</v>
      </c>
      <c r="E382" t="str">
        <f>HYPERLINK("https://www.nba.com/stats/player/1626196/boxscores-traditional", "Josh Richardson")</f>
        <v>Josh Richardson</v>
      </c>
      <c r="F382" t="s">
        <v>91</v>
      </c>
      <c r="G382">
        <v>9</v>
      </c>
      <c r="H382">
        <v>3.5209999999999999</v>
      </c>
      <c r="I382" s="2">
        <v>0.98839999999999995</v>
      </c>
      <c r="J382" s="2">
        <v>0.97670000000000001</v>
      </c>
      <c r="K382" s="2">
        <v>0.95543</v>
      </c>
      <c r="L382" s="2">
        <v>0.92220000000000002</v>
      </c>
      <c r="M382" s="2">
        <v>0.87285999999999997</v>
      </c>
      <c r="N382" s="2">
        <v>0.80234000000000005</v>
      </c>
      <c r="O382" s="2">
        <v>0.71565999999999996</v>
      </c>
      <c r="P382" s="2">
        <v>0.61026000000000002</v>
      </c>
      <c r="Q382" s="2">
        <v>0.5</v>
      </c>
      <c r="R382" s="2">
        <v>0.38973999999999998</v>
      </c>
      <c r="S382" s="2">
        <v>0.28433999999999998</v>
      </c>
      <c r="T382" s="2">
        <v>0.19766</v>
      </c>
      <c r="U382" s="2">
        <v>0.12714</v>
      </c>
      <c r="V382" s="2">
        <v>7.7799999999999994E-2</v>
      </c>
      <c r="W382" s="2">
        <v>4.4569999999999999E-2</v>
      </c>
      <c r="X382" s="2">
        <v>2.3300000000000001E-2</v>
      </c>
      <c r="Y382" s="2">
        <v>1.1599999999999999E-2</v>
      </c>
      <c r="Z382" s="2">
        <v>5.2300000000000003E-3</v>
      </c>
      <c r="AA382" s="2">
        <v>2.2599999999999999E-3</v>
      </c>
      <c r="AB382" s="2">
        <v>8.9999999999999998E-4</v>
      </c>
      <c r="AC382" s="2">
        <v>3.2000000000000003E-4</v>
      </c>
      <c r="AD382" s="2">
        <v>1.1E-4</v>
      </c>
      <c r="AE382" s="2">
        <v>3.0000000000000001E-5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</row>
    <row r="383" spans="1:68" hidden="1" x14ac:dyDescent="0.25">
      <c r="A383">
        <v>22400623</v>
      </c>
      <c r="B383" t="s">
        <v>74</v>
      </c>
      <c r="C383" t="s">
        <v>75</v>
      </c>
      <c r="D383" s="1">
        <v>45680.8125</v>
      </c>
      <c r="E383" t="str">
        <f>HYPERLINK("https://www.nba.com/stats/player/203482/boxscores-traditional", "Kelly Olynyk")</f>
        <v>Kelly Olynyk</v>
      </c>
      <c r="F383" t="s">
        <v>93</v>
      </c>
      <c r="G383">
        <v>8</v>
      </c>
      <c r="H383">
        <v>4.8579999999999997</v>
      </c>
      <c r="I383" s="2">
        <v>0.92506999999999995</v>
      </c>
      <c r="J383" s="2">
        <v>0.89251000000000003</v>
      </c>
      <c r="K383" s="2">
        <v>0.84848999999999997</v>
      </c>
      <c r="L383" s="2">
        <v>0.79388999999999998</v>
      </c>
      <c r="M383" s="2">
        <v>0.73236999999999997</v>
      </c>
      <c r="N383" s="2">
        <v>0.65910000000000002</v>
      </c>
      <c r="O383" s="2">
        <v>0.58316999999999997</v>
      </c>
      <c r="P383" s="2">
        <v>0.5</v>
      </c>
      <c r="Q383" s="2">
        <v>0.41682999999999998</v>
      </c>
      <c r="R383" s="2">
        <v>0.34089999999999998</v>
      </c>
      <c r="S383" s="2">
        <v>0.26762999999999998</v>
      </c>
      <c r="T383" s="2">
        <v>0.20610999999999999</v>
      </c>
      <c r="U383" s="2">
        <v>0.15151000000000001</v>
      </c>
      <c r="V383" s="2">
        <v>0.10749</v>
      </c>
      <c r="W383" s="2">
        <v>7.4929999999999997E-2</v>
      </c>
      <c r="X383" s="2">
        <v>4.947E-2</v>
      </c>
      <c r="Y383" s="2">
        <v>3.2160000000000001E-2</v>
      </c>
      <c r="Z383" s="2">
        <v>1.9699999999999999E-2</v>
      </c>
      <c r="AA383" s="2">
        <v>1.191E-2</v>
      </c>
      <c r="AB383" s="2">
        <v>6.7600000000000004E-3</v>
      </c>
      <c r="AC383" s="2">
        <v>3.6800000000000001E-3</v>
      </c>
      <c r="AD383" s="2">
        <v>1.99E-3</v>
      </c>
      <c r="AE383" s="2">
        <v>1E-3</v>
      </c>
      <c r="AF383" s="2">
        <v>5.0000000000000001E-4</v>
      </c>
      <c r="AG383" s="2">
        <v>2.3000000000000001E-4</v>
      </c>
      <c r="AH383" s="2">
        <v>1E-4</v>
      </c>
      <c r="AI383" s="2">
        <v>5.0000000000000002E-5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</row>
    <row r="384" spans="1:68" hidden="1" x14ac:dyDescent="0.25">
      <c r="A384">
        <v>22400623</v>
      </c>
      <c r="B384" t="s">
        <v>74</v>
      </c>
      <c r="C384" t="s">
        <v>75</v>
      </c>
      <c r="D384" s="1">
        <v>45680.8125</v>
      </c>
      <c r="E384" t="str">
        <f>HYPERLINK("https://www.nba.com/stats/player/1630567/boxscores-traditional", "Scottie Barnes")</f>
        <v>Scottie Barnes</v>
      </c>
      <c r="F384" t="s">
        <v>87</v>
      </c>
      <c r="G384">
        <v>25.2</v>
      </c>
      <c r="H384">
        <v>4.8739999999999997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0.99995999999999996</v>
      </c>
      <c r="O384" s="2">
        <v>0.99990000000000001</v>
      </c>
      <c r="P384" s="2">
        <v>0.99978999999999996</v>
      </c>
      <c r="Q384" s="2">
        <v>0.99955000000000005</v>
      </c>
      <c r="R384" s="2">
        <v>0.99909999999999999</v>
      </c>
      <c r="S384" s="2">
        <v>0.99819000000000002</v>
      </c>
      <c r="T384" s="2">
        <v>0.99663999999999997</v>
      </c>
      <c r="U384" s="2">
        <v>0.99378999999999995</v>
      </c>
      <c r="V384" s="2">
        <v>0.98928000000000005</v>
      </c>
      <c r="W384" s="2">
        <v>0.98168999999999995</v>
      </c>
      <c r="X384" s="2">
        <v>0.97062000000000004</v>
      </c>
      <c r="Y384" s="2">
        <v>0.95352000000000003</v>
      </c>
      <c r="Z384" s="2">
        <v>0.93056000000000005</v>
      </c>
      <c r="AA384" s="2">
        <v>0.89795999999999998</v>
      </c>
      <c r="AB384" s="2">
        <v>0.85768999999999995</v>
      </c>
      <c r="AC384" s="2">
        <v>0.80510999999999999</v>
      </c>
      <c r="AD384" s="2">
        <v>0.74536999999999998</v>
      </c>
      <c r="AE384" s="2">
        <v>0.67364000000000002</v>
      </c>
      <c r="AF384" s="2">
        <v>0.59870999999999996</v>
      </c>
      <c r="AG384" s="2">
        <v>0.51595000000000002</v>
      </c>
      <c r="AH384" s="2">
        <v>0.43643999999999999</v>
      </c>
      <c r="AI384" s="2">
        <v>0.35569000000000001</v>
      </c>
      <c r="AJ384" s="2">
        <v>0.28433999999999998</v>
      </c>
      <c r="AK384" s="2">
        <v>0.2177</v>
      </c>
      <c r="AL384" s="2">
        <v>0.16353999999999999</v>
      </c>
      <c r="AM384" s="2">
        <v>0.11702</v>
      </c>
      <c r="AN384" s="2">
        <v>8.0759999999999998E-2</v>
      </c>
      <c r="AO384" s="2">
        <v>5.4800000000000001E-2</v>
      </c>
      <c r="AP384" s="2">
        <v>3.5150000000000001E-2</v>
      </c>
      <c r="AQ384" s="2">
        <v>2.222E-2</v>
      </c>
      <c r="AR384" s="2">
        <v>1.321E-2</v>
      </c>
      <c r="AS384" s="2">
        <v>7.7600000000000004E-3</v>
      </c>
      <c r="AT384" s="2">
        <v>4.2700000000000004E-3</v>
      </c>
      <c r="AU384" s="2">
        <v>2.33E-3</v>
      </c>
      <c r="AV384" s="2">
        <v>1.1800000000000001E-3</v>
      </c>
      <c r="AW384" s="2">
        <v>5.9999999999999995E-4</v>
      </c>
      <c r="AX384" s="2">
        <v>2.7999999999999998E-4</v>
      </c>
      <c r="AY384" s="2">
        <v>1.2999999999999999E-4</v>
      </c>
      <c r="AZ384" s="2">
        <v>6.0000000000000002E-5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</row>
    <row r="385" spans="1:68" hidden="1" x14ac:dyDescent="0.25">
      <c r="A385">
        <v>22400623</v>
      </c>
      <c r="B385" t="s">
        <v>75</v>
      </c>
      <c r="C385" t="s">
        <v>74</v>
      </c>
      <c r="D385" s="1">
        <v>45680.8125</v>
      </c>
      <c r="E385" t="str">
        <f>HYPERLINK("https://www.nba.com/stats/player/1626204/boxscores-traditional", "Larry Nance Jr.")</f>
        <v>Larry Nance Jr.</v>
      </c>
      <c r="F385" t="s">
        <v>90</v>
      </c>
      <c r="G385">
        <v>9.6</v>
      </c>
      <c r="H385">
        <v>4.923</v>
      </c>
      <c r="I385" s="2">
        <v>0.95994000000000002</v>
      </c>
      <c r="J385" s="2">
        <v>0.93822000000000005</v>
      </c>
      <c r="K385" s="2">
        <v>0.90988000000000002</v>
      </c>
      <c r="L385" s="2">
        <v>0.87285999999999997</v>
      </c>
      <c r="M385" s="2">
        <v>0.82381000000000004</v>
      </c>
      <c r="N385" s="2">
        <v>0.76729999999999998</v>
      </c>
      <c r="O385" s="2">
        <v>0.70194000000000001</v>
      </c>
      <c r="P385" s="2">
        <v>0.62929999999999997</v>
      </c>
      <c r="Q385" s="2">
        <v>0.54776000000000002</v>
      </c>
      <c r="R385" s="2">
        <v>0.46811999999999998</v>
      </c>
      <c r="S385" s="2">
        <v>0.38973999999999998</v>
      </c>
      <c r="T385" s="2">
        <v>0.31207000000000001</v>
      </c>
      <c r="U385" s="2">
        <v>0.24510000000000001</v>
      </c>
      <c r="V385" s="2">
        <v>0.18673000000000001</v>
      </c>
      <c r="W385" s="2">
        <v>0.13567000000000001</v>
      </c>
      <c r="X385" s="2">
        <v>9.6799999999999997E-2</v>
      </c>
      <c r="Y385" s="2">
        <v>6.6809999999999994E-2</v>
      </c>
      <c r="Z385" s="2">
        <v>4.3630000000000002E-2</v>
      </c>
      <c r="AA385" s="2">
        <v>2.8070000000000001E-2</v>
      </c>
      <c r="AB385" s="2">
        <v>1.7430000000000001E-2</v>
      </c>
      <c r="AC385" s="2">
        <v>1.017E-2</v>
      </c>
      <c r="AD385" s="2">
        <v>5.8700000000000002E-3</v>
      </c>
      <c r="AE385" s="2">
        <v>3.2599999999999999E-3</v>
      </c>
      <c r="AF385" s="2">
        <v>1.6900000000000001E-3</v>
      </c>
      <c r="AG385" s="2">
        <v>8.7000000000000001E-4</v>
      </c>
      <c r="AH385" s="2">
        <v>4.2999999999999999E-4</v>
      </c>
      <c r="AI385" s="2">
        <v>2.1000000000000001E-4</v>
      </c>
      <c r="AJ385" s="2">
        <v>9.0000000000000006E-5</v>
      </c>
      <c r="AK385" s="2">
        <v>4.0000000000000003E-5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</row>
    <row r="386" spans="1:68" hidden="1" x14ac:dyDescent="0.25">
      <c r="A386">
        <v>22400623</v>
      </c>
      <c r="B386" t="s">
        <v>75</v>
      </c>
      <c r="C386" t="s">
        <v>74</v>
      </c>
      <c r="D386" s="1">
        <v>45680.8125</v>
      </c>
      <c r="E386" t="str">
        <f>HYPERLINK("https://www.nba.com/stats/player/203991/boxscores-traditional", "Clint Capela")</f>
        <v>Clint Capela</v>
      </c>
      <c r="F386" t="s">
        <v>92</v>
      </c>
      <c r="G386">
        <v>9.4</v>
      </c>
      <c r="H386">
        <v>5.0439999999999996</v>
      </c>
      <c r="I386" s="2">
        <v>0.95254000000000005</v>
      </c>
      <c r="J386" s="2">
        <v>0.92922000000000005</v>
      </c>
      <c r="K386" s="2">
        <v>0.89795999999999998</v>
      </c>
      <c r="L386" s="2">
        <v>0.85768999999999995</v>
      </c>
      <c r="M386" s="2">
        <v>0.80784999999999996</v>
      </c>
      <c r="N386" s="2">
        <v>0.74856999999999996</v>
      </c>
      <c r="O386" s="2">
        <v>0.68439000000000005</v>
      </c>
      <c r="P386" s="2">
        <v>0.61026000000000002</v>
      </c>
      <c r="Q386" s="2">
        <v>0.53188000000000002</v>
      </c>
      <c r="R386" s="2">
        <v>0.45223999999999998</v>
      </c>
      <c r="S386" s="2">
        <v>0.37447999999999998</v>
      </c>
      <c r="T386" s="2">
        <v>0.30153000000000002</v>
      </c>
      <c r="U386" s="2">
        <v>0.23885000000000001</v>
      </c>
      <c r="V386" s="2">
        <v>0.18140999999999999</v>
      </c>
      <c r="W386" s="2">
        <v>0.13350000000000001</v>
      </c>
      <c r="X386" s="2">
        <v>9.5100000000000004E-2</v>
      </c>
      <c r="Y386" s="2">
        <v>6.5519999999999995E-2</v>
      </c>
      <c r="Z386" s="2">
        <v>4.4569999999999999E-2</v>
      </c>
      <c r="AA386" s="2">
        <v>2.8719999999999999E-2</v>
      </c>
      <c r="AB386" s="2">
        <v>1.7860000000000001E-2</v>
      </c>
      <c r="AC386" s="2">
        <v>1.072E-2</v>
      </c>
      <c r="AD386" s="2">
        <v>6.2100000000000002E-3</v>
      </c>
      <c r="AE386" s="2">
        <v>3.47E-3</v>
      </c>
      <c r="AF386" s="2">
        <v>1.9300000000000001E-3</v>
      </c>
      <c r="AG386" s="2">
        <v>1E-3</v>
      </c>
      <c r="AH386" s="2">
        <v>5.0000000000000001E-4</v>
      </c>
      <c r="AI386" s="2">
        <v>2.4000000000000001E-4</v>
      </c>
      <c r="AJ386" s="2">
        <v>1.1E-4</v>
      </c>
      <c r="AK386" s="2">
        <v>5.0000000000000002E-5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</row>
    <row r="387" spans="1:68" hidden="1" x14ac:dyDescent="0.25">
      <c r="A387">
        <v>22400624</v>
      </c>
      <c r="B387" t="s">
        <v>88</v>
      </c>
      <c r="C387" t="s">
        <v>89</v>
      </c>
      <c r="D387" s="1">
        <v>45680.8125</v>
      </c>
      <c r="E387" t="str">
        <f>HYPERLINK("https://www.nba.com/stats/player/203114/boxscores-traditional", "Khris Middleton")</f>
        <v>Khris Middleton</v>
      </c>
      <c r="F387" t="s">
        <v>90</v>
      </c>
      <c r="G387">
        <v>8.1999999999999993</v>
      </c>
      <c r="H387">
        <v>2.6379999999999999</v>
      </c>
      <c r="I387" s="2">
        <v>0.99682999999999999</v>
      </c>
      <c r="J387" s="2">
        <v>0.99060999999999999</v>
      </c>
      <c r="K387" s="2">
        <v>0.97558</v>
      </c>
      <c r="L387" s="2">
        <v>0.94408000000000003</v>
      </c>
      <c r="M387" s="2">
        <v>0.88685999999999998</v>
      </c>
      <c r="N387" s="2">
        <v>0.79673000000000005</v>
      </c>
      <c r="O387" s="2">
        <v>0.67364000000000002</v>
      </c>
      <c r="P387" s="2">
        <v>0.53188000000000002</v>
      </c>
      <c r="Q387" s="2">
        <v>0.38208999999999999</v>
      </c>
      <c r="R387" s="2">
        <v>0.24825</v>
      </c>
      <c r="S387" s="2">
        <v>0.14457</v>
      </c>
      <c r="T387" s="2">
        <v>7.4929999999999997E-2</v>
      </c>
      <c r="U387" s="2">
        <v>3.4380000000000001E-2</v>
      </c>
      <c r="V387" s="2">
        <v>1.3899999999999999E-2</v>
      </c>
      <c r="W387" s="2">
        <v>4.9399999999999999E-3</v>
      </c>
      <c r="X387" s="2">
        <v>1.5399999999999999E-3</v>
      </c>
      <c r="Y387" s="2">
        <v>4.2000000000000002E-4</v>
      </c>
      <c r="Z387" s="2">
        <v>1E-4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</row>
    <row r="388" spans="1:68" hidden="1" x14ac:dyDescent="0.25">
      <c r="A388">
        <v>22400623</v>
      </c>
      <c r="B388" t="s">
        <v>74</v>
      </c>
      <c r="C388" t="s">
        <v>75</v>
      </c>
      <c r="D388" s="1">
        <v>45680.8125</v>
      </c>
      <c r="E388" t="str">
        <f>HYPERLINK("https://www.nba.com/stats/player/1630558/boxscores-traditional", "Davion Mitchell")</f>
        <v>Davion Mitchell</v>
      </c>
      <c r="F388" t="s">
        <v>91</v>
      </c>
      <c r="G388">
        <v>11.8</v>
      </c>
      <c r="H388">
        <v>5.1150000000000002</v>
      </c>
      <c r="I388" s="2">
        <v>0.98257000000000005</v>
      </c>
      <c r="J388" s="2">
        <v>0.97257000000000005</v>
      </c>
      <c r="K388" s="2">
        <v>0.95728000000000002</v>
      </c>
      <c r="L388" s="2">
        <v>0.93574000000000002</v>
      </c>
      <c r="M388" s="2">
        <v>0.90824000000000005</v>
      </c>
      <c r="N388" s="2">
        <v>0.87075999999999998</v>
      </c>
      <c r="O388" s="2">
        <v>0.82638999999999996</v>
      </c>
      <c r="P388" s="2">
        <v>0.77034999999999998</v>
      </c>
      <c r="Q388" s="2">
        <v>0.70884000000000003</v>
      </c>
      <c r="R388" s="2">
        <v>0.63683000000000001</v>
      </c>
      <c r="S388" s="2">
        <v>0.56355999999999995</v>
      </c>
      <c r="T388" s="2">
        <v>0.48404999999999998</v>
      </c>
      <c r="U388" s="2">
        <v>0.40905000000000002</v>
      </c>
      <c r="V388" s="2">
        <v>0.33360000000000001</v>
      </c>
      <c r="W388" s="2">
        <v>0.26434999999999997</v>
      </c>
      <c r="X388" s="2">
        <v>0.20610999999999999</v>
      </c>
      <c r="Y388" s="2">
        <v>0.15386</v>
      </c>
      <c r="Z388" s="2">
        <v>0.11314</v>
      </c>
      <c r="AA388" s="2">
        <v>7.9269999999999993E-2</v>
      </c>
      <c r="AB388" s="2">
        <v>5.4800000000000001E-2</v>
      </c>
      <c r="AC388" s="2">
        <v>3.5929999999999997E-2</v>
      </c>
      <c r="AD388" s="2">
        <v>2.3300000000000001E-2</v>
      </c>
      <c r="AE388" s="2">
        <v>1.426E-2</v>
      </c>
      <c r="AF388" s="2">
        <v>8.4200000000000004E-3</v>
      </c>
      <c r="AG388" s="2">
        <v>4.9399999999999999E-3</v>
      </c>
      <c r="AH388" s="2">
        <v>2.7200000000000002E-3</v>
      </c>
      <c r="AI388" s="2">
        <v>1.49E-3</v>
      </c>
      <c r="AJ388" s="2">
        <v>7.6000000000000004E-4</v>
      </c>
      <c r="AK388" s="2">
        <v>3.8999999999999999E-4</v>
      </c>
      <c r="AL388" s="2">
        <v>1.9000000000000001E-4</v>
      </c>
      <c r="AM388" s="2">
        <v>9.0000000000000006E-5</v>
      </c>
      <c r="AN388" s="2">
        <v>4.0000000000000003E-5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</row>
    <row r="389" spans="1:68" hidden="1" x14ac:dyDescent="0.25">
      <c r="A389">
        <v>22400624</v>
      </c>
      <c r="B389" t="s">
        <v>89</v>
      </c>
      <c r="C389" t="s">
        <v>88</v>
      </c>
      <c r="D389" s="1">
        <v>45680.8125</v>
      </c>
      <c r="E389" t="str">
        <f>HYPERLINK("https://www.nba.com/stats/player/1629130/boxscores-traditional", "Duncan Robinson")</f>
        <v>Duncan Robinson</v>
      </c>
      <c r="F389" t="s">
        <v>93</v>
      </c>
      <c r="G389">
        <v>12.2</v>
      </c>
      <c r="H389">
        <v>7.782</v>
      </c>
      <c r="I389" s="2">
        <v>0.92506999999999995</v>
      </c>
      <c r="J389" s="2">
        <v>0.90490000000000004</v>
      </c>
      <c r="K389" s="2">
        <v>0.88100000000000001</v>
      </c>
      <c r="L389" s="2">
        <v>0.85314000000000001</v>
      </c>
      <c r="M389" s="2">
        <v>0.82381000000000004</v>
      </c>
      <c r="N389" s="2">
        <v>0.78813999999999995</v>
      </c>
      <c r="O389" s="2">
        <v>0.74856999999999996</v>
      </c>
      <c r="P389" s="2">
        <v>0.70540000000000003</v>
      </c>
      <c r="Q389" s="2">
        <v>0.65910000000000002</v>
      </c>
      <c r="R389" s="2">
        <v>0.61026000000000002</v>
      </c>
      <c r="S389" s="2">
        <v>0.55962000000000001</v>
      </c>
      <c r="T389" s="2">
        <v>0.51197000000000004</v>
      </c>
      <c r="U389" s="2">
        <v>0.46017000000000002</v>
      </c>
      <c r="V389" s="2">
        <v>0.40905000000000002</v>
      </c>
      <c r="W389" s="2">
        <v>0.35942000000000002</v>
      </c>
      <c r="X389" s="2">
        <v>0.31207000000000001</v>
      </c>
      <c r="Y389" s="2">
        <v>0.26762999999999998</v>
      </c>
      <c r="Z389" s="2">
        <v>0.22663</v>
      </c>
      <c r="AA389" s="2">
        <v>0.19214999999999999</v>
      </c>
      <c r="AB389" s="2">
        <v>0.15866</v>
      </c>
      <c r="AC389" s="2">
        <v>0.12923999999999999</v>
      </c>
      <c r="AD389" s="2">
        <v>0.10383000000000001</v>
      </c>
      <c r="AE389" s="2">
        <v>8.226E-2</v>
      </c>
      <c r="AF389" s="2">
        <v>6.4259999999999998E-2</v>
      </c>
      <c r="AG389" s="2">
        <v>5.0500000000000003E-2</v>
      </c>
      <c r="AH389" s="2">
        <v>3.8359999999999998E-2</v>
      </c>
      <c r="AI389" s="2">
        <v>2.8719999999999999E-2</v>
      </c>
      <c r="AJ389" s="2">
        <v>2.1180000000000001E-2</v>
      </c>
      <c r="AK389" s="2">
        <v>1.5389999999999999E-2</v>
      </c>
      <c r="AL389" s="2">
        <v>1.1010000000000001E-2</v>
      </c>
      <c r="AM389" s="2">
        <v>7.7600000000000004E-3</v>
      </c>
      <c r="AN389" s="2">
        <v>5.5399999999999998E-3</v>
      </c>
      <c r="AO389" s="2">
        <v>3.79E-3</v>
      </c>
      <c r="AP389" s="2">
        <v>2.5600000000000002E-3</v>
      </c>
      <c r="AQ389" s="2">
        <v>1.6900000000000001E-3</v>
      </c>
      <c r="AR389" s="2">
        <v>1.1100000000000001E-3</v>
      </c>
      <c r="AS389" s="2">
        <v>7.1000000000000002E-4</v>
      </c>
      <c r="AT389" s="2">
        <v>4.4999999999999999E-4</v>
      </c>
      <c r="AU389" s="2">
        <v>2.9E-4</v>
      </c>
      <c r="AV389" s="2">
        <v>1.8000000000000001E-4</v>
      </c>
      <c r="AW389" s="2">
        <v>1.1E-4</v>
      </c>
      <c r="AX389" s="2">
        <v>6.0000000000000002E-5</v>
      </c>
      <c r="AY389" s="2">
        <v>4.0000000000000003E-5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</row>
    <row r="390" spans="1:68" hidden="1" x14ac:dyDescent="0.25">
      <c r="A390">
        <v>22400621</v>
      </c>
      <c r="B390" t="s">
        <v>68</v>
      </c>
      <c r="C390" t="s">
        <v>69</v>
      </c>
      <c r="D390" s="1">
        <v>45680.583333333336</v>
      </c>
      <c r="E390" t="str">
        <f>HYPERLINK("https://www.nba.com/stats/player/101108/boxscores-traditional", "Chris Paul")</f>
        <v>Chris Paul</v>
      </c>
      <c r="F390" t="s">
        <v>87</v>
      </c>
      <c r="G390">
        <v>12.2</v>
      </c>
      <c r="H390">
        <v>2.4820000000000002</v>
      </c>
      <c r="I390">
        <v>1</v>
      </c>
      <c r="J390">
        <v>1</v>
      </c>
      <c r="K390">
        <v>0.99990000000000001</v>
      </c>
      <c r="L390">
        <v>0.99951999999999996</v>
      </c>
      <c r="M390">
        <v>0.99812999999999996</v>
      </c>
      <c r="N390">
        <v>0.99378999999999995</v>
      </c>
      <c r="O390">
        <v>0.98214000000000001</v>
      </c>
      <c r="P390">
        <v>0.95448999999999995</v>
      </c>
      <c r="Q390">
        <v>0.90146999999999999</v>
      </c>
      <c r="R390">
        <v>0.81327000000000005</v>
      </c>
      <c r="S390">
        <v>0.68439000000000005</v>
      </c>
      <c r="T390">
        <v>0.53188000000000002</v>
      </c>
      <c r="U390">
        <v>0.37447999999999998</v>
      </c>
      <c r="V390">
        <v>0.23269999999999999</v>
      </c>
      <c r="W390">
        <v>0.12923999999999999</v>
      </c>
      <c r="X390">
        <v>6.3009999999999997E-2</v>
      </c>
      <c r="Y390">
        <v>2.6800000000000001E-2</v>
      </c>
      <c r="Z390">
        <v>9.6399999999999993E-3</v>
      </c>
      <c r="AA390">
        <v>3.0699999999999998E-3</v>
      </c>
      <c r="AB390">
        <v>8.4000000000000003E-4</v>
      </c>
      <c r="AC390">
        <v>1.9000000000000001E-4</v>
      </c>
      <c r="AD390">
        <v>4.0000000000000003E-5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</row>
    <row r="391" spans="1:68" hidden="1" x14ac:dyDescent="0.25">
      <c r="A391">
        <v>22400623</v>
      </c>
      <c r="B391" t="s">
        <v>75</v>
      </c>
      <c r="C391" t="s">
        <v>74</v>
      </c>
      <c r="D391" s="1">
        <v>45680.8125</v>
      </c>
      <c r="E391" t="str">
        <f>HYPERLINK("https://www.nba.com/stats/player/1626204/boxscores-traditional", "Larry Nance Jr.")</f>
        <v>Larry Nance Jr.</v>
      </c>
      <c r="F391" t="s">
        <v>92</v>
      </c>
      <c r="G391">
        <v>13.2</v>
      </c>
      <c r="H391">
        <v>5.1539999999999999</v>
      </c>
      <c r="I391" s="2">
        <v>0.99111000000000005</v>
      </c>
      <c r="J391" s="2">
        <v>0.98499999999999999</v>
      </c>
      <c r="K391" s="2">
        <v>0.97614999999999996</v>
      </c>
      <c r="L391" s="2">
        <v>0.96326999999999996</v>
      </c>
      <c r="M391" s="2">
        <v>0.94408000000000003</v>
      </c>
      <c r="N391" s="2">
        <v>0.91923999999999995</v>
      </c>
      <c r="O391" s="2">
        <v>0.88492999999999999</v>
      </c>
      <c r="P391" s="2">
        <v>0.84375</v>
      </c>
      <c r="Q391" s="2">
        <v>0.79103000000000001</v>
      </c>
      <c r="R391" s="2">
        <v>0.73236999999999997</v>
      </c>
      <c r="S391" s="2">
        <v>0.66639999999999999</v>
      </c>
      <c r="T391" s="2">
        <v>0.59094999999999998</v>
      </c>
      <c r="U391" s="2">
        <v>0.51595000000000002</v>
      </c>
      <c r="V391" s="2">
        <v>0.43643999999999999</v>
      </c>
      <c r="W391" s="2">
        <v>0.36316999999999999</v>
      </c>
      <c r="X391" s="2">
        <v>0.29459999999999997</v>
      </c>
      <c r="Y391" s="2">
        <v>0.22964999999999999</v>
      </c>
      <c r="Z391" s="2">
        <v>0.17619000000000001</v>
      </c>
      <c r="AA391" s="2">
        <v>0.12923999999999999</v>
      </c>
      <c r="AB391" s="2">
        <v>9.3420000000000003E-2</v>
      </c>
      <c r="AC391" s="2">
        <v>6.5519999999999995E-2</v>
      </c>
      <c r="AD391" s="2">
        <v>4.3630000000000002E-2</v>
      </c>
      <c r="AE391" s="2">
        <v>2.8719999999999999E-2</v>
      </c>
      <c r="AF391" s="2">
        <v>1.7860000000000001E-2</v>
      </c>
      <c r="AG391" s="2">
        <v>1.1010000000000001E-2</v>
      </c>
      <c r="AH391" s="2">
        <v>6.5700000000000003E-3</v>
      </c>
      <c r="AI391" s="2">
        <v>3.6800000000000001E-3</v>
      </c>
      <c r="AJ391" s="2">
        <v>2.0500000000000002E-3</v>
      </c>
      <c r="AK391" s="2">
        <v>1.07E-3</v>
      </c>
      <c r="AL391" s="2">
        <v>5.5999999999999995E-4</v>
      </c>
      <c r="AM391" s="2">
        <v>2.7999999999999998E-4</v>
      </c>
      <c r="AN391" s="2">
        <v>1.2999999999999999E-4</v>
      </c>
      <c r="AO391" s="2">
        <v>6.0000000000000002E-5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</row>
    <row r="392" spans="1:68" hidden="1" x14ac:dyDescent="0.25">
      <c r="A392">
        <v>22400623</v>
      </c>
      <c r="B392" t="s">
        <v>75</v>
      </c>
      <c r="C392" t="s">
        <v>74</v>
      </c>
      <c r="D392" s="1">
        <v>45680.8125</v>
      </c>
      <c r="E392" t="str">
        <f>HYPERLINK("https://www.nba.com/stats/player/203991/boxscores-traditional", "Clint Capela")</f>
        <v>Clint Capela</v>
      </c>
      <c r="F392" t="s">
        <v>93</v>
      </c>
      <c r="G392">
        <v>9</v>
      </c>
      <c r="H392">
        <v>5.1769999999999996</v>
      </c>
      <c r="I392" s="2">
        <v>0.93942999999999999</v>
      </c>
      <c r="J392" s="2">
        <v>0.91149000000000002</v>
      </c>
      <c r="K392" s="2">
        <v>0.87697999999999998</v>
      </c>
      <c r="L392" s="2">
        <v>0.83398000000000005</v>
      </c>
      <c r="M392" s="2">
        <v>0.77934999999999999</v>
      </c>
      <c r="N392" s="2">
        <v>0.71904000000000001</v>
      </c>
      <c r="O392" s="2">
        <v>0.65173000000000003</v>
      </c>
      <c r="P392" s="2">
        <v>0.57535000000000003</v>
      </c>
      <c r="Q392" s="2">
        <v>0.5</v>
      </c>
      <c r="R392" s="2">
        <v>0.42465000000000003</v>
      </c>
      <c r="S392" s="2">
        <v>0.34827000000000002</v>
      </c>
      <c r="T392" s="2">
        <v>0.28095999999999999</v>
      </c>
      <c r="U392" s="2">
        <v>0.22065000000000001</v>
      </c>
      <c r="V392" s="2">
        <v>0.16602</v>
      </c>
      <c r="W392" s="2">
        <v>0.12302</v>
      </c>
      <c r="X392" s="2">
        <v>8.8510000000000005E-2</v>
      </c>
      <c r="Y392" s="2">
        <v>6.0569999999999999E-2</v>
      </c>
      <c r="Z392" s="2">
        <v>4.0930000000000001E-2</v>
      </c>
      <c r="AA392" s="2">
        <v>2.6800000000000001E-2</v>
      </c>
      <c r="AB392" s="2">
        <v>1.7000000000000001E-2</v>
      </c>
      <c r="AC392" s="2">
        <v>1.017E-2</v>
      </c>
      <c r="AD392" s="2">
        <v>6.0400000000000002E-3</v>
      </c>
      <c r="AE392" s="2">
        <v>3.47E-3</v>
      </c>
      <c r="AF392" s="2">
        <v>1.8699999999999999E-3</v>
      </c>
      <c r="AG392" s="2">
        <v>1E-3</v>
      </c>
      <c r="AH392" s="2">
        <v>5.1999999999999995E-4</v>
      </c>
      <c r="AI392" s="2">
        <v>2.5000000000000001E-4</v>
      </c>
      <c r="AJ392" s="2">
        <v>1.2E-4</v>
      </c>
      <c r="AK392" s="2">
        <v>6.0000000000000002E-5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</row>
    <row r="393" spans="1:68" hidden="1" x14ac:dyDescent="0.25">
      <c r="A393">
        <v>22400624</v>
      </c>
      <c r="B393" t="s">
        <v>88</v>
      </c>
      <c r="C393" t="s">
        <v>89</v>
      </c>
      <c r="D393" s="1">
        <v>45680.8125</v>
      </c>
      <c r="E393" t="str">
        <f>HYPERLINK("https://www.nba.com/stats/player/1629018/boxscores-traditional", "Gary Trent Jr.")</f>
        <v>Gary Trent Jr.</v>
      </c>
      <c r="F393" t="s">
        <v>93</v>
      </c>
      <c r="G393">
        <v>10</v>
      </c>
      <c r="H393">
        <v>5.0990000000000002</v>
      </c>
      <c r="I393" s="2">
        <v>0.96164000000000005</v>
      </c>
      <c r="J393" s="2">
        <v>0.94179000000000002</v>
      </c>
      <c r="K393" s="2">
        <v>0.91466000000000003</v>
      </c>
      <c r="L393" s="2">
        <v>0.88100000000000001</v>
      </c>
      <c r="M393" s="2">
        <v>0.83645999999999998</v>
      </c>
      <c r="N393" s="2">
        <v>0.7823</v>
      </c>
      <c r="O393" s="2">
        <v>0.72240000000000004</v>
      </c>
      <c r="P393" s="2">
        <v>0.65173000000000003</v>
      </c>
      <c r="Q393" s="2">
        <v>0.57926</v>
      </c>
      <c r="R393" s="2">
        <v>0.5</v>
      </c>
      <c r="S393" s="2">
        <v>0.42074</v>
      </c>
      <c r="T393" s="2">
        <v>0.34827000000000002</v>
      </c>
      <c r="U393" s="2">
        <v>0.27760000000000001</v>
      </c>
      <c r="V393" s="2">
        <v>0.2177</v>
      </c>
      <c r="W393" s="2">
        <v>0.16353999999999999</v>
      </c>
      <c r="X393" s="2">
        <v>0.11899999999999999</v>
      </c>
      <c r="Y393" s="2">
        <v>8.5339999999999999E-2</v>
      </c>
      <c r="Z393" s="2">
        <v>5.8209999999999998E-2</v>
      </c>
      <c r="AA393" s="2">
        <v>3.8359999999999998E-2</v>
      </c>
      <c r="AB393" s="2">
        <v>2.5000000000000001E-2</v>
      </c>
      <c r="AC393" s="2">
        <v>1.5389999999999999E-2</v>
      </c>
      <c r="AD393" s="2">
        <v>9.3900000000000008E-3</v>
      </c>
      <c r="AE393" s="2">
        <v>5.3899999999999998E-3</v>
      </c>
      <c r="AF393" s="2">
        <v>2.98E-3</v>
      </c>
      <c r="AG393" s="2">
        <v>1.64E-3</v>
      </c>
      <c r="AH393" s="2">
        <v>8.4000000000000003E-4</v>
      </c>
      <c r="AI393" s="2">
        <v>4.2999999999999999E-4</v>
      </c>
      <c r="AJ393" s="2">
        <v>2.1000000000000001E-4</v>
      </c>
      <c r="AK393" s="2">
        <v>1E-4</v>
      </c>
      <c r="AL393" s="2">
        <v>4.0000000000000003E-5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</row>
    <row r="394" spans="1:68" hidden="1" x14ac:dyDescent="0.25">
      <c r="A394">
        <v>22400623</v>
      </c>
      <c r="B394" t="s">
        <v>74</v>
      </c>
      <c r="C394" t="s">
        <v>75</v>
      </c>
      <c r="D394" s="1">
        <v>45680.8125</v>
      </c>
      <c r="E394" t="str">
        <f>HYPERLINK("https://www.nba.com/stats/player/1630193/boxscores-traditional", "Immanuel Quickley")</f>
        <v>Immanuel Quickley</v>
      </c>
      <c r="F394" t="s">
        <v>92</v>
      </c>
      <c r="G394">
        <v>21.4</v>
      </c>
      <c r="H394">
        <v>5.2380000000000004</v>
      </c>
      <c r="I394" s="2">
        <v>0.99995000000000001</v>
      </c>
      <c r="J394" s="2">
        <v>0.99988999999999995</v>
      </c>
      <c r="K394" s="2">
        <v>0.99978</v>
      </c>
      <c r="L394" s="2">
        <v>0.99955000000000005</v>
      </c>
      <c r="M394" s="2">
        <v>0.99912999999999996</v>
      </c>
      <c r="N394" s="2">
        <v>0.99836000000000003</v>
      </c>
      <c r="O394" s="2">
        <v>0.99702000000000002</v>
      </c>
      <c r="P394" s="2">
        <v>0.99477000000000004</v>
      </c>
      <c r="Q394" s="2">
        <v>0.99111000000000005</v>
      </c>
      <c r="R394" s="2">
        <v>0.98536999999999997</v>
      </c>
      <c r="S394" s="2">
        <v>0.97670000000000001</v>
      </c>
      <c r="T394" s="2">
        <v>0.96326999999999996</v>
      </c>
      <c r="U394" s="2">
        <v>0.94520000000000004</v>
      </c>
      <c r="V394" s="2">
        <v>0.92073000000000005</v>
      </c>
      <c r="W394" s="2">
        <v>0.88876999999999995</v>
      </c>
      <c r="X394" s="2">
        <v>0.84848999999999997</v>
      </c>
      <c r="Y394" s="2">
        <v>0.79954999999999998</v>
      </c>
      <c r="Z394" s="2">
        <v>0.74214999999999998</v>
      </c>
      <c r="AA394" s="2">
        <v>0.67723999999999995</v>
      </c>
      <c r="AB394" s="2">
        <v>0.60641999999999996</v>
      </c>
      <c r="AC394" s="2">
        <v>0.53188000000000002</v>
      </c>
      <c r="AD394" s="2">
        <v>0.45619999999999999</v>
      </c>
      <c r="AE394" s="2">
        <v>0.37828000000000001</v>
      </c>
      <c r="AF394" s="2">
        <v>0.30853999999999998</v>
      </c>
      <c r="AG394" s="2">
        <v>0.24510000000000001</v>
      </c>
      <c r="AH394" s="2">
        <v>0.18942999999999999</v>
      </c>
      <c r="AI394" s="2">
        <v>0.14230999999999999</v>
      </c>
      <c r="AJ394" s="2">
        <v>0.10383000000000001</v>
      </c>
      <c r="AK394" s="2">
        <v>7.3529999999999998E-2</v>
      </c>
      <c r="AL394" s="2">
        <v>5.0500000000000003E-2</v>
      </c>
      <c r="AM394" s="2">
        <v>3.3619999999999997E-2</v>
      </c>
      <c r="AN394" s="2">
        <v>2.1690000000000001E-2</v>
      </c>
      <c r="AO394" s="2">
        <v>1.355E-2</v>
      </c>
      <c r="AP394" s="2">
        <v>7.9799999999999992E-3</v>
      </c>
      <c r="AQ394" s="2">
        <v>4.6600000000000001E-3</v>
      </c>
      <c r="AR394" s="2">
        <v>2.64E-3</v>
      </c>
      <c r="AS394" s="2">
        <v>1.4400000000000001E-3</v>
      </c>
      <c r="AT394" s="2">
        <v>7.6000000000000004E-4</v>
      </c>
      <c r="AU394" s="2">
        <v>3.8999999999999999E-4</v>
      </c>
      <c r="AV394" s="2">
        <v>1.9000000000000001E-4</v>
      </c>
      <c r="AW394" s="2">
        <v>9.0000000000000006E-5</v>
      </c>
      <c r="AX394" s="2">
        <v>4.0000000000000003E-5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</row>
    <row r="395" spans="1:68" hidden="1" x14ac:dyDescent="0.25">
      <c r="A395">
        <v>22400623</v>
      </c>
      <c r="B395" t="s">
        <v>74</v>
      </c>
      <c r="C395" t="s">
        <v>75</v>
      </c>
      <c r="D395" s="1">
        <v>45680.8125</v>
      </c>
      <c r="E395" t="str">
        <f>HYPERLINK("https://www.nba.com/stats/player/203482/boxscores-traditional", "Kelly Olynyk")</f>
        <v>Kelly Olynyk</v>
      </c>
      <c r="F395" t="s">
        <v>91</v>
      </c>
      <c r="G395">
        <v>14</v>
      </c>
      <c r="H395">
        <v>5.2539999999999996</v>
      </c>
      <c r="I395" s="2">
        <v>0.99324000000000001</v>
      </c>
      <c r="J395" s="2">
        <v>0.98870000000000002</v>
      </c>
      <c r="K395" s="2">
        <v>0.98168999999999995</v>
      </c>
      <c r="L395" s="2">
        <v>0.97128000000000003</v>
      </c>
      <c r="M395" s="2">
        <v>0.95637000000000005</v>
      </c>
      <c r="N395" s="2">
        <v>0.93574000000000002</v>
      </c>
      <c r="O395" s="2">
        <v>0.90824000000000005</v>
      </c>
      <c r="P395" s="2">
        <v>0.87285999999999997</v>
      </c>
      <c r="Q395" s="2">
        <v>0.82894000000000001</v>
      </c>
      <c r="R395" s="2">
        <v>0.77637</v>
      </c>
      <c r="S395" s="2">
        <v>0.71565999999999996</v>
      </c>
      <c r="T395" s="2">
        <v>0.64802999999999999</v>
      </c>
      <c r="U395" s="2">
        <v>0.57535000000000003</v>
      </c>
      <c r="V395" s="2">
        <v>0.5</v>
      </c>
      <c r="W395" s="2">
        <v>0.42465000000000003</v>
      </c>
      <c r="X395" s="2">
        <v>0.35197000000000001</v>
      </c>
      <c r="Y395" s="2">
        <v>0.28433999999999998</v>
      </c>
      <c r="Z395" s="2">
        <v>0.22363</v>
      </c>
      <c r="AA395" s="2">
        <v>0.17105999999999999</v>
      </c>
      <c r="AB395" s="2">
        <v>0.12714</v>
      </c>
      <c r="AC395" s="2">
        <v>9.1759999999999994E-2</v>
      </c>
      <c r="AD395" s="2">
        <v>6.4259999999999998E-2</v>
      </c>
      <c r="AE395" s="2">
        <v>4.3630000000000002E-2</v>
      </c>
      <c r="AF395" s="2">
        <v>2.8719999999999999E-2</v>
      </c>
      <c r="AG395" s="2">
        <v>1.831E-2</v>
      </c>
      <c r="AH395" s="2">
        <v>1.1299999999999999E-2</v>
      </c>
      <c r="AI395" s="2">
        <v>6.7600000000000004E-3</v>
      </c>
      <c r="AJ395" s="2">
        <v>3.9100000000000003E-3</v>
      </c>
      <c r="AK395" s="2">
        <v>2.1900000000000001E-3</v>
      </c>
      <c r="AL395" s="2">
        <v>1.14E-3</v>
      </c>
      <c r="AM395" s="2">
        <v>5.9999999999999995E-4</v>
      </c>
      <c r="AN395" s="2">
        <v>2.9999999999999997E-4</v>
      </c>
      <c r="AO395" s="2">
        <v>1.4999999999999999E-4</v>
      </c>
      <c r="AP395" s="2">
        <v>6.9999999999999994E-5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</row>
    <row r="396" spans="1:68" hidden="1" x14ac:dyDescent="0.25">
      <c r="A396">
        <v>22400624</v>
      </c>
      <c r="B396" t="s">
        <v>89</v>
      </c>
      <c r="C396" t="s">
        <v>88</v>
      </c>
      <c r="D396" s="1">
        <v>45680.8125</v>
      </c>
      <c r="E396" t="str">
        <f>HYPERLINK("https://www.nba.com/stats/player/1629312/boxscores-traditional", "Haywood Highsmith")</f>
        <v>Haywood Highsmith</v>
      </c>
      <c r="F396" t="s">
        <v>92</v>
      </c>
      <c r="G396">
        <v>10.199999999999999</v>
      </c>
      <c r="H396">
        <v>5.4180000000000001</v>
      </c>
      <c r="I396" s="2">
        <v>0.95543</v>
      </c>
      <c r="J396" s="2">
        <v>0.93447999999999998</v>
      </c>
      <c r="K396" s="2">
        <v>0.90824000000000005</v>
      </c>
      <c r="L396" s="2">
        <v>0.87285999999999997</v>
      </c>
      <c r="M396" s="2">
        <v>0.83147000000000004</v>
      </c>
      <c r="N396" s="2">
        <v>0.7823</v>
      </c>
      <c r="O396" s="2">
        <v>0.72240000000000004</v>
      </c>
      <c r="P396" s="2">
        <v>0.65910000000000002</v>
      </c>
      <c r="Q396" s="2">
        <v>0.58706000000000003</v>
      </c>
      <c r="R396" s="2">
        <v>0.51595000000000002</v>
      </c>
      <c r="S396" s="2">
        <v>0.44037999999999999</v>
      </c>
      <c r="T396" s="2">
        <v>0.37069999999999997</v>
      </c>
      <c r="U396" s="2">
        <v>0.30153000000000002</v>
      </c>
      <c r="V396" s="2">
        <v>0.24196000000000001</v>
      </c>
      <c r="W396" s="2">
        <v>0.18673000000000001</v>
      </c>
      <c r="X396" s="2">
        <v>0.14230999999999999</v>
      </c>
      <c r="Y396" s="2">
        <v>0.10383000000000001</v>
      </c>
      <c r="Z396" s="2">
        <v>7.4929999999999997E-2</v>
      </c>
      <c r="AA396" s="2">
        <v>5.262E-2</v>
      </c>
      <c r="AB396" s="2">
        <v>3.5150000000000001E-2</v>
      </c>
      <c r="AC396" s="2">
        <v>2.3300000000000001E-2</v>
      </c>
      <c r="AD396" s="2">
        <v>1.4630000000000001E-2</v>
      </c>
      <c r="AE396" s="2">
        <v>9.1400000000000006E-3</v>
      </c>
      <c r="AF396" s="2">
        <v>5.3899999999999998E-3</v>
      </c>
      <c r="AG396" s="2">
        <v>3.1700000000000001E-3</v>
      </c>
      <c r="AH396" s="2">
        <v>1.75E-3</v>
      </c>
      <c r="AI396" s="2">
        <v>9.7000000000000005E-4</v>
      </c>
      <c r="AJ396" s="2">
        <v>5.0000000000000001E-4</v>
      </c>
      <c r="AK396" s="2">
        <v>2.5999999999999998E-4</v>
      </c>
      <c r="AL396" s="2">
        <v>1.2999999999999999E-4</v>
      </c>
      <c r="AM396" s="2">
        <v>6.0000000000000002E-5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</row>
    <row r="397" spans="1:68" hidden="1" x14ac:dyDescent="0.25">
      <c r="A397">
        <v>22400624</v>
      </c>
      <c r="B397" t="s">
        <v>88</v>
      </c>
      <c r="C397" t="s">
        <v>89</v>
      </c>
      <c r="D397" s="1">
        <v>45680.8125</v>
      </c>
      <c r="E397" t="str">
        <f>HYPERLINK("https://www.nba.com/stats/player/201572/boxscores-traditional", "Brook Lopez")</f>
        <v>Brook Lopez</v>
      </c>
      <c r="F397" t="s">
        <v>90</v>
      </c>
      <c r="G397">
        <v>8</v>
      </c>
      <c r="H397">
        <v>2.7570000000000001</v>
      </c>
      <c r="I397" s="2">
        <v>0.99446000000000001</v>
      </c>
      <c r="J397" s="2">
        <v>0.98536999999999997</v>
      </c>
      <c r="K397" s="2">
        <v>0.96484999999999999</v>
      </c>
      <c r="L397" s="2">
        <v>0.92647000000000002</v>
      </c>
      <c r="M397" s="2">
        <v>0.86214000000000002</v>
      </c>
      <c r="N397" s="2">
        <v>0.76729999999999998</v>
      </c>
      <c r="O397" s="2">
        <v>0.64058000000000004</v>
      </c>
      <c r="P397" s="2">
        <v>0.5</v>
      </c>
      <c r="Q397" s="2">
        <v>0.35942000000000002</v>
      </c>
      <c r="R397" s="2">
        <v>0.23269999999999999</v>
      </c>
      <c r="S397" s="2">
        <v>0.13786000000000001</v>
      </c>
      <c r="T397" s="2">
        <v>7.3529999999999998E-2</v>
      </c>
      <c r="U397" s="2">
        <v>3.5150000000000001E-2</v>
      </c>
      <c r="V397" s="2">
        <v>1.4630000000000001E-2</v>
      </c>
      <c r="W397" s="2">
        <v>5.5399999999999998E-3</v>
      </c>
      <c r="X397" s="2">
        <v>1.8699999999999999E-3</v>
      </c>
      <c r="Y397" s="2">
        <v>5.5999999999999995E-4</v>
      </c>
      <c r="Z397" s="2">
        <v>1.3999999999999999E-4</v>
      </c>
      <c r="AA397" s="2">
        <v>3.0000000000000001E-5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</row>
    <row r="398" spans="1:68" hidden="1" x14ac:dyDescent="0.25">
      <c r="A398">
        <v>22400624</v>
      </c>
      <c r="B398" t="s">
        <v>88</v>
      </c>
      <c r="C398" t="s">
        <v>89</v>
      </c>
      <c r="D398" s="1">
        <v>45680.8125</v>
      </c>
      <c r="E398" t="str">
        <f>HYPERLINK("https://www.nba.com/stats/player/1631260/boxscores-traditional", "AJ Green")</f>
        <v>AJ Green</v>
      </c>
      <c r="F398" t="s">
        <v>91</v>
      </c>
      <c r="G398">
        <v>10.199999999999999</v>
      </c>
      <c r="H398">
        <v>6.0129999999999999</v>
      </c>
      <c r="I398" s="2">
        <v>0.93698999999999999</v>
      </c>
      <c r="J398" s="2">
        <v>0.91308999999999996</v>
      </c>
      <c r="K398" s="2">
        <v>0.88492999999999999</v>
      </c>
      <c r="L398" s="2">
        <v>0.84848999999999997</v>
      </c>
      <c r="M398" s="2">
        <v>0.80510999999999999</v>
      </c>
      <c r="N398" s="2">
        <v>0.75804000000000005</v>
      </c>
      <c r="O398" s="2">
        <v>0.70194000000000001</v>
      </c>
      <c r="P398" s="2">
        <v>0.64431000000000005</v>
      </c>
      <c r="Q398" s="2">
        <v>0.57926</v>
      </c>
      <c r="R398" s="2">
        <v>0.51197000000000004</v>
      </c>
      <c r="S398" s="2">
        <v>0.44828000000000001</v>
      </c>
      <c r="T398" s="2">
        <v>0.38208999999999999</v>
      </c>
      <c r="U398" s="2">
        <v>0.31918000000000002</v>
      </c>
      <c r="V398" s="2">
        <v>0.26434999999999997</v>
      </c>
      <c r="W398" s="2">
        <v>0.21185999999999999</v>
      </c>
      <c r="X398" s="2">
        <v>0.16853000000000001</v>
      </c>
      <c r="Y398" s="2">
        <v>0.12923999999999999</v>
      </c>
      <c r="Z398" s="2">
        <v>9.6799999999999997E-2</v>
      </c>
      <c r="AA398" s="2">
        <v>7.2150000000000006E-2</v>
      </c>
      <c r="AB398" s="2">
        <v>5.1549999999999999E-2</v>
      </c>
      <c r="AC398" s="2">
        <v>3.5929999999999997E-2</v>
      </c>
      <c r="AD398" s="2">
        <v>2.5000000000000001E-2</v>
      </c>
      <c r="AE398" s="2">
        <v>1.6590000000000001E-2</v>
      </c>
      <c r="AF398" s="2">
        <v>1.072E-2</v>
      </c>
      <c r="AG398" s="2">
        <v>6.9499999999999996E-3</v>
      </c>
      <c r="AH398" s="2">
        <v>4.2700000000000004E-3</v>
      </c>
      <c r="AI398" s="2">
        <v>2.64E-3</v>
      </c>
      <c r="AJ398" s="2">
        <v>1.5399999999999999E-3</v>
      </c>
      <c r="AK398" s="2">
        <v>8.7000000000000001E-4</v>
      </c>
      <c r="AL398" s="2">
        <v>5.0000000000000001E-4</v>
      </c>
      <c r="AM398" s="2">
        <v>2.7E-4</v>
      </c>
      <c r="AN398" s="2">
        <v>1.3999999999999999E-4</v>
      </c>
      <c r="AO398" s="2">
        <v>8.0000000000000007E-5</v>
      </c>
      <c r="AP398" s="2">
        <v>4.0000000000000003E-5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</row>
    <row r="399" spans="1:68" hidden="1" x14ac:dyDescent="0.25">
      <c r="A399">
        <v>22400623</v>
      </c>
      <c r="B399" t="s">
        <v>75</v>
      </c>
      <c r="C399" t="s">
        <v>74</v>
      </c>
      <c r="D399" s="1">
        <v>45680.8125</v>
      </c>
      <c r="E399" t="str">
        <f>HYPERLINK("https://www.nba.com/stats/player/1630249/boxscores-traditional", "Vít Krejcí")</f>
        <v>Vít Krejcí</v>
      </c>
      <c r="F399" t="s">
        <v>91</v>
      </c>
      <c r="G399">
        <v>17.399999999999999</v>
      </c>
      <c r="H399">
        <v>5.3140000000000001</v>
      </c>
      <c r="I399" s="2">
        <v>0.999</v>
      </c>
      <c r="J399" s="2">
        <v>0.99812999999999996</v>
      </c>
      <c r="K399" s="2">
        <v>0.99663999999999997</v>
      </c>
      <c r="L399" s="2">
        <v>0.99412999999999996</v>
      </c>
      <c r="M399" s="2">
        <v>0.99009999999999998</v>
      </c>
      <c r="N399" s="2">
        <v>0.98421999999999998</v>
      </c>
      <c r="O399" s="2">
        <v>0.97499999999999998</v>
      </c>
      <c r="P399" s="2">
        <v>0.96164000000000005</v>
      </c>
      <c r="Q399" s="2">
        <v>0.94294999999999995</v>
      </c>
      <c r="R399" s="2">
        <v>0.91774</v>
      </c>
      <c r="S399" s="2">
        <v>0.88492999999999999</v>
      </c>
      <c r="T399" s="2">
        <v>0.84614</v>
      </c>
      <c r="U399" s="2">
        <v>0.79673000000000005</v>
      </c>
      <c r="V399" s="2">
        <v>0.73890999999999996</v>
      </c>
      <c r="W399" s="2">
        <v>0.67364000000000002</v>
      </c>
      <c r="X399" s="2">
        <v>0.60257000000000005</v>
      </c>
      <c r="Y399" s="2">
        <v>0.53188000000000002</v>
      </c>
      <c r="Z399" s="2">
        <v>0.45619999999999999</v>
      </c>
      <c r="AA399" s="2">
        <v>0.38208999999999999</v>
      </c>
      <c r="AB399" s="2">
        <v>0.31207000000000001</v>
      </c>
      <c r="AC399" s="2">
        <v>0.24825</v>
      </c>
      <c r="AD399" s="2">
        <v>0.19214999999999999</v>
      </c>
      <c r="AE399" s="2">
        <v>0.14685999999999999</v>
      </c>
      <c r="AF399" s="2">
        <v>0.10749</v>
      </c>
      <c r="AG399" s="2">
        <v>7.6359999999999997E-2</v>
      </c>
      <c r="AH399" s="2">
        <v>5.262E-2</v>
      </c>
      <c r="AI399" s="2">
        <v>3.5150000000000001E-2</v>
      </c>
      <c r="AJ399" s="2">
        <v>2.3300000000000001E-2</v>
      </c>
      <c r="AK399" s="2">
        <v>1.4630000000000001E-2</v>
      </c>
      <c r="AL399" s="2">
        <v>8.8900000000000003E-3</v>
      </c>
      <c r="AM399" s="2">
        <v>5.2300000000000003E-3</v>
      </c>
      <c r="AN399" s="2">
        <v>2.98E-3</v>
      </c>
      <c r="AO399" s="2">
        <v>1.64E-3</v>
      </c>
      <c r="AP399" s="2">
        <v>8.9999999999999998E-4</v>
      </c>
      <c r="AQ399" s="2">
        <v>4.6999999999999999E-4</v>
      </c>
      <c r="AR399" s="2">
        <v>2.3000000000000001E-4</v>
      </c>
      <c r="AS399" s="2">
        <v>1.1E-4</v>
      </c>
      <c r="AT399" s="2">
        <v>5.0000000000000002E-5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</row>
    <row r="400" spans="1:68" hidden="1" x14ac:dyDescent="0.25">
      <c r="A400">
        <v>22400623</v>
      </c>
      <c r="B400" t="s">
        <v>75</v>
      </c>
      <c r="C400" t="s">
        <v>74</v>
      </c>
      <c r="D400" s="1">
        <v>45680.8125</v>
      </c>
      <c r="E400" t="str">
        <f>HYPERLINK("https://www.nba.com/stats/player/1626204/boxscores-traditional", "Larry Nance Jr.")</f>
        <v>Larry Nance Jr.</v>
      </c>
      <c r="F400" t="s">
        <v>93</v>
      </c>
      <c r="G400">
        <v>11.2</v>
      </c>
      <c r="H400">
        <v>5.3440000000000003</v>
      </c>
      <c r="I400" s="2">
        <v>0.97192999999999996</v>
      </c>
      <c r="J400" s="2">
        <v>0.95728000000000002</v>
      </c>
      <c r="K400" s="2">
        <v>0.93698999999999999</v>
      </c>
      <c r="L400" s="2">
        <v>0.91149000000000002</v>
      </c>
      <c r="M400" s="2">
        <v>0.87697999999999998</v>
      </c>
      <c r="N400" s="2">
        <v>0.83398000000000005</v>
      </c>
      <c r="O400" s="2">
        <v>0.78524000000000005</v>
      </c>
      <c r="P400" s="2">
        <v>0.72575000000000001</v>
      </c>
      <c r="Q400" s="2">
        <v>0.65910000000000002</v>
      </c>
      <c r="R400" s="2">
        <v>0.58706000000000003</v>
      </c>
      <c r="S400" s="2">
        <v>0.51595000000000002</v>
      </c>
      <c r="T400" s="2">
        <v>0.44037999999999999</v>
      </c>
      <c r="U400" s="2">
        <v>0.36692999999999998</v>
      </c>
      <c r="V400" s="2">
        <v>0.30153000000000002</v>
      </c>
      <c r="W400" s="2">
        <v>0.23885000000000001</v>
      </c>
      <c r="X400" s="2">
        <v>0.18406</v>
      </c>
      <c r="Y400" s="2">
        <v>0.13786000000000001</v>
      </c>
      <c r="Z400" s="2">
        <v>0.10204000000000001</v>
      </c>
      <c r="AA400" s="2">
        <v>7.2150000000000006E-2</v>
      </c>
      <c r="AB400" s="2">
        <v>4.947E-2</v>
      </c>
      <c r="AC400" s="2">
        <v>3.3619999999999997E-2</v>
      </c>
      <c r="AD400" s="2">
        <v>2.1690000000000001E-2</v>
      </c>
      <c r="AE400" s="2">
        <v>1.355E-2</v>
      </c>
      <c r="AF400" s="2">
        <v>8.2000000000000007E-3</v>
      </c>
      <c r="AG400" s="2">
        <v>4.9399999999999999E-3</v>
      </c>
      <c r="AH400" s="2">
        <v>2.8E-3</v>
      </c>
      <c r="AI400" s="2">
        <v>1.5399999999999999E-3</v>
      </c>
      <c r="AJ400" s="2">
        <v>8.4000000000000003E-4</v>
      </c>
      <c r="AK400" s="2">
        <v>4.2999999999999999E-4</v>
      </c>
      <c r="AL400" s="2">
        <v>2.2000000000000001E-4</v>
      </c>
      <c r="AM400" s="2">
        <v>1E-4</v>
      </c>
      <c r="AN400" s="2">
        <v>5.0000000000000002E-5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</row>
    <row r="401" spans="1:68" hidden="1" x14ac:dyDescent="0.25">
      <c r="A401">
        <v>22400621</v>
      </c>
      <c r="B401" t="s">
        <v>69</v>
      </c>
      <c r="C401" t="s">
        <v>68</v>
      </c>
      <c r="D401" s="1">
        <v>45680.583333333336</v>
      </c>
      <c r="E401" t="str">
        <f>HYPERLINK("https://www.nba.com/stats/player/1626167/boxscores-traditional", "Myles Turner")</f>
        <v>Myles Turner</v>
      </c>
      <c r="F401" t="s">
        <v>70</v>
      </c>
      <c r="G401">
        <v>3</v>
      </c>
      <c r="H401">
        <v>2.5299999999999998</v>
      </c>
      <c r="I401">
        <v>0.78524000000000005</v>
      </c>
      <c r="J401">
        <v>0.65542</v>
      </c>
      <c r="K401">
        <v>0.5</v>
      </c>
      <c r="L401">
        <v>0.34458</v>
      </c>
      <c r="M401">
        <v>0.21476000000000001</v>
      </c>
      <c r="N401">
        <v>0.11702</v>
      </c>
      <c r="O401">
        <v>5.7049999999999997E-2</v>
      </c>
      <c r="P401">
        <v>2.385E-2</v>
      </c>
      <c r="Q401">
        <v>8.8900000000000003E-3</v>
      </c>
      <c r="R401">
        <v>2.8E-3</v>
      </c>
      <c r="S401">
        <v>7.9000000000000001E-4</v>
      </c>
      <c r="T401">
        <v>1.9000000000000001E-4</v>
      </c>
      <c r="U401">
        <v>4.0000000000000003E-5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</row>
    <row r="402" spans="1:68" hidden="1" x14ac:dyDescent="0.25">
      <c r="A402">
        <v>22400623</v>
      </c>
      <c r="B402" t="s">
        <v>75</v>
      </c>
      <c r="C402" t="s">
        <v>74</v>
      </c>
      <c r="D402" s="1">
        <v>45680.8125</v>
      </c>
      <c r="E402" t="str">
        <f>HYPERLINK("https://www.nba.com/stats/player/1642258/boxscores-traditional", "Zaccharie Risacher")</f>
        <v>Zaccharie Risacher</v>
      </c>
      <c r="F402" t="s">
        <v>92</v>
      </c>
      <c r="G402">
        <v>8.8000000000000007</v>
      </c>
      <c r="H402">
        <v>5.3440000000000003</v>
      </c>
      <c r="I402" s="2">
        <v>0.92784999999999995</v>
      </c>
      <c r="J402" s="2">
        <v>0.89795999999999998</v>
      </c>
      <c r="K402" s="2">
        <v>0.86214000000000002</v>
      </c>
      <c r="L402" s="2">
        <v>0.81594</v>
      </c>
      <c r="M402" s="2">
        <v>0.76114999999999999</v>
      </c>
      <c r="N402" s="2">
        <v>0.69847000000000004</v>
      </c>
      <c r="O402" s="2">
        <v>0.63307000000000002</v>
      </c>
      <c r="P402" s="2">
        <v>0.55962000000000001</v>
      </c>
      <c r="Q402" s="2">
        <v>0.48404999999999998</v>
      </c>
      <c r="R402" s="2">
        <v>0.41293999999999997</v>
      </c>
      <c r="S402" s="2">
        <v>0.34089999999999998</v>
      </c>
      <c r="T402" s="2">
        <v>0.27424999999999999</v>
      </c>
      <c r="U402" s="2">
        <v>0.21476000000000001</v>
      </c>
      <c r="V402" s="2">
        <v>0.16602</v>
      </c>
      <c r="W402" s="2">
        <v>0.12302</v>
      </c>
      <c r="X402" s="2">
        <v>8.8510000000000005E-2</v>
      </c>
      <c r="Y402" s="2">
        <v>6.3009999999999997E-2</v>
      </c>
      <c r="Z402" s="2">
        <v>4.2720000000000001E-2</v>
      </c>
      <c r="AA402" s="2">
        <v>2.8070000000000001E-2</v>
      </c>
      <c r="AB402" s="2">
        <v>1.7860000000000001E-2</v>
      </c>
      <c r="AC402" s="2">
        <v>1.1299999999999999E-2</v>
      </c>
      <c r="AD402" s="2">
        <v>6.7600000000000004E-3</v>
      </c>
      <c r="AE402" s="2">
        <v>3.9100000000000003E-3</v>
      </c>
      <c r="AF402" s="2">
        <v>2.2599999999999999E-3</v>
      </c>
      <c r="AG402" s="2">
        <v>1.2199999999999999E-3</v>
      </c>
      <c r="AH402" s="2">
        <v>6.4000000000000005E-4</v>
      </c>
      <c r="AI402" s="2">
        <v>3.2000000000000003E-4</v>
      </c>
      <c r="AJ402" s="2">
        <v>1.7000000000000001E-4</v>
      </c>
      <c r="AK402" s="2">
        <v>8.0000000000000007E-5</v>
      </c>
      <c r="AL402" s="2">
        <v>4.0000000000000003E-5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</row>
    <row r="403" spans="1:68" hidden="1" x14ac:dyDescent="0.25">
      <c r="A403">
        <v>22400624</v>
      </c>
      <c r="B403" t="s">
        <v>88</v>
      </c>
      <c r="C403" t="s">
        <v>89</v>
      </c>
      <c r="D403" s="1">
        <v>45680.8125</v>
      </c>
      <c r="E403" t="str">
        <f>HYPERLINK("https://www.nba.com/stats/player/1631260/boxscores-traditional", "AJ Green")</f>
        <v>AJ Green</v>
      </c>
      <c r="F403" t="s">
        <v>87</v>
      </c>
      <c r="G403">
        <v>9.6</v>
      </c>
      <c r="H403">
        <v>5.6779999999999999</v>
      </c>
      <c r="I403" s="2">
        <v>0.93447999999999998</v>
      </c>
      <c r="J403" s="2">
        <v>0.90988000000000002</v>
      </c>
      <c r="K403" s="2">
        <v>0.87697999999999998</v>
      </c>
      <c r="L403" s="2">
        <v>0.83891000000000004</v>
      </c>
      <c r="M403" s="2">
        <v>0.79103000000000001</v>
      </c>
      <c r="N403" s="2">
        <v>0.73565000000000003</v>
      </c>
      <c r="O403" s="2">
        <v>0.67723999999999995</v>
      </c>
      <c r="P403" s="2">
        <v>0.61026000000000002</v>
      </c>
      <c r="Q403" s="2">
        <v>0.54379999999999995</v>
      </c>
      <c r="R403" s="2">
        <v>0.47210000000000002</v>
      </c>
      <c r="S403" s="2">
        <v>0.40128999999999998</v>
      </c>
      <c r="T403" s="2">
        <v>0.33723999999999998</v>
      </c>
      <c r="U403" s="2">
        <v>0.27424999999999999</v>
      </c>
      <c r="V403" s="2">
        <v>0.22065000000000001</v>
      </c>
      <c r="W403" s="2">
        <v>0.17105999999999999</v>
      </c>
      <c r="X403" s="2">
        <v>0.12923999999999999</v>
      </c>
      <c r="Y403" s="2">
        <v>9.6799999999999997E-2</v>
      </c>
      <c r="Z403" s="2">
        <v>6.9440000000000002E-2</v>
      </c>
      <c r="AA403" s="2">
        <v>4.8460000000000003E-2</v>
      </c>
      <c r="AB403" s="2">
        <v>3.3619999999999997E-2</v>
      </c>
      <c r="AC403" s="2">
        <v>2.222E-2</v>
      </c>
      <c r="AD403" s="2">
        <v>1.4630000000000001E-2</v>
      </c>
      <c r="AE403" s="2">
        <v>9.1400000000000006E-3</v>
      </c>
      <c r="AF403" s="2">
        <v>5.5399999999999998E-3</v>
      </c>
      <c r="AG403" s="2">
        <v>3.3600000000000001E-3</v>
      </c>
      <c r="AH403" s="2">
        <v>1.9300000000000001E-3</v>
      </c>
      <c r="AI403" s="2">
        <v>1.1100000000000001E-3</v>
      </c>
      <c r="AJ403" s="2">
        <v>5.9999999999999995E-4</v>
      </c>
      <c r="AK403" s="2">
        <v>3.1E-4</v>
      </c>
      <c r="AL403" s="2">
        <v>1.7000000000000001E-4</v>
      </c>
      <c r="AM403" s="2">
        <v>8.0000000000000007E-5</v>
      </c>
      <c r="AN403" s="2">
        <v>4.0000000000000003E-5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</row>
    <row r="404" spans="1:68" hidden="1" x14ac:dyDescent="0.25">
      <c r="A404">
        <v>22400623</v>
      </c>
      <c r="B404" t="s">
        <v>75</v>
      </c>
      <c r="C404" t="s">
        <v>74</v>
      </c>
      <c r="D404" s="1">
        <v>45680.8125</v>
      </c>
      <c r="E404" t="str">
        <f>HYPERLINK("https://www.nba.com/stats/player/1630700/boxscores-traditional", "Dyson Daniels")</f>
        <v>Dyson Daniels</v>
      </c>
      <c r="F404" t="s">
        <v>93</v>
      </c>
      <c r="G404">
        <v>16</v>
      </c>
      <c r="H404">
        <v>5.55</v>
      </c>
      <c r="I404" s="2">
        <v>0.99653000000000003</v>
      </c>
      <c r="J404" s="2">
        <v>0.99412999999999996</v>
      </c>
      <c r="K404" s="2">
        <v>0.99036000000000002</v>
      </c>
      <c r="L404" s="2">
        <v>0.98460999999999999</v>
      </c>
      <c r="M404" s="2">
        <v>0.97614999999999996</v>
      </c>
      <c r="N404" s="2">
        <v>0.96406999999999998</v>
      </c>
      <c r="O404" s="2">
        <v>0.94738</v>
      </c>
      <c r="P404" s="2">
        <v>0.92506999999999995</v>
      </c>
      <c r="Q404" s="2">
        <v>0.89617000000000002</v>
      </c>
      <c r="R404" s="2">
        <v>0.85992999999999997</v>
      </c>
      <c r="S404" s="2">
        <v>0.81594</v>
      </c>
      <c r="T404" s="2">
        <v>0.76424000000000003</v>
      </c>
      <c r="U404" s="2">
        <v>0.70540000000000003</v>
      </c>
      <c r="V404" s="2">
        <v>0.64058000000000004</v>
      </c>
      <c r="W404" s="2">
        <v>0.57142000000000004</v>
      </c>
      <c r="X404" s="2">
        <v>0.5</v>
      </c>
      <c r="Y404" s="2">
        <v>0.42858000000000002</v>
      </c>
      <c r="Z404" s="2">
        <v>0.35942000000000002</v>
      </c>
      <c r="AA404" s="2">
        <v>0.29459999999999997</v>
      </c>
      <c r="AB404" s="2">
        <v>0.23576</v>
      </c>
      <c r="AC404" s="2">
        <v>0.18406</v>
      </c>
      <c r="AD404" s="2">
        <v>0.14007</v>
      </c>
      <c r="AE404" s="2">
        <v>0.10383000000000001</v>
      </c>
      <c r="AF404" s="2">
        <v>7.4929999999999997E-2</v>
      </c>
      <c r="AG404" s="2">
        <v>5.262E-2</v>
      </c>
      <c r="AH404" s="2">
        <v>3.5929999999999997E-2</v>
      </c>
      <c r="AI404" s="2">
        <v>2.385E-2</v>
      </c>
      <c r="AJ404" s="2">
        <v>1.5389999999999999E-2</v>
      </c>
      <c r="AK404" s="2">
        <v>9.6399999999999993E-3</v>
      </c>
      <c r="AL404" s="2">
        <v>5.8700000000000002E-3</v>
      </c>
      <c r="AM404" s="2">
        <v>3.47E-3</v>
      </c>
      <c r="AN404" s="2">
        <v>1.99E-3</v>
      </c>
      <c r="AO404" s="2">
        <v>1.1100000000000001E-3</v>
      </c>
      <c r="AP404" s="2">
        <v>5.9999999999999995E-4</v>
      </c>
      <c r="AQ404" s="2">
        <v>3.1E-4</v>
      </c>
      <c r="AR404" s="2">
        <v>1.6000000000000001E-4</v>
      </c>
      <c r="AS404" s="2">
        <v>8.0000000000000007E-5</v>
      </c>
      <c r="AT404" s="2">
        <v>4.0000000000000003E-5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</row>
    <row r="405" spans="1:68" hidden="1" x14ac:dyDescent="0.25">
      <c r="A405">
        <v>22400623</v>
      </c>
      <c r="B405" t="s">
        <v>74</v>
      </c>
      <c r="C405" t="s">
        <v>75</v>
      </c>
      <c r="D405" s="1">
        <v>45680.8125</v>
      </c>
      <c r="E405" t="str">
        <f>HYPERLINK("https://www.nba.com/stats/player/1630534/boxscores-traditional", "Ochai Agbaji")</f>
        <v>Ochai Agbaji</v>
      </c>
      <c r="F405" t="s">
        <v>87</v>
      </c>
      <c r="G405">
        <v>12.2</v>
      </c>
      <c r="H405">
        <v>5.5640000000000001</v>
      </c>
      <c r="I405" s="2">
        <v>0.97777999999999998</v>
      </c>
      <c r="J405" s="2">
        <v>0.96638000000000002</v>
      </c>
      <c r="K405" s="2">
        <v>0.95052999999999999</v>
      </c>
      <c r="L405" s="2">
        <v>0.92922000000000005</v>
      </c>
      <c r="M405" s="2">
        <v>0.90146999999999999</v>
      </c>
      <c r="N405" s="2">
        <v>0.86650000000000005</v>
      </c>
      <c r="O405" s="2">
        <v>0.82381000000000004</v>
      </c>
      <c r="P405" s="2">
        <v>0.77337</v>
      </c>
      <c r="Q405" s="2">
        <v>0.71904000000000001</v>
      </c>
      <c r="R405" s="2">
        <v>0.65542</v>
      </c>
      <c r="S405" s="2">
        <v>0.58706000000000003</v>
      </c>
      <c r="T405" s="2">
        <v>0.51595000000000002</v>
      </c>
      <c r="U405" s="2">
        <v>0.44433</v>
      </c>
      <c r="V405" s="2">
        <v>0.37447999999999998</v>
      </c>
      <c r="W405" s="2">
        <v>0.30853999999999998</v>
      </c>
      <c r="X405" s="2">
        <v>0.24825</v>
      </c>
      <c r="Y405" s="2">
        <v>0.19489000000000001</v>
      </c>
      <c r="Z405" s="2">
        <v>0.14917</v>
      </c>
      <c r="AA405" s="2">
        <v>0.11123</v>
      </c>
      <c r="AB405" s="2">
        <v>8.0759999999999998E-2</v>
      </c>
      <c r="AC405" s="2">
        <v>5.7049999999999997E-2</v>
      </c>
      <c r="AD405" s="2">
        <v>3.9199999999999999E-2</v>
      </c>
      <c r="AE405" s="2">
        <v>2.6190000000000001E-2</v>
      </c>
      <c r="AF405" s="2">
        <v>1.7000000000000001E-2</v>
      </c>
      <c r="AG405" s="2">
        <v>1.072E-2</v>
      </c>
      <c r="AH405" s="2">
        <v>6.5700000000000003E-3</v>
      </c>
      <c r="AI405" s="2">
        <v>3.9100000000000003E-3</v>
      </c>
      <c r="AJ405" s="2">
        <v>2.2599999999999999E-3</v>
      </c>
      <c r="AK405" s="2">
        <v>1.2600000000000001E-3</v>
      </c>
      <c r="AL405" s="2">
        <v>6.8999999999999997E-4</v>
      </c>
      <c r="AM405" s="2">
        <v>3.6000000000000002E-4</v>
      </c>
      <c r="AN405" s="2">
        <v>1.9000000000000001E-4</v>
      </c>
      <c r="AO405" s="2">
        <v>9.0000000000000006E-5</v>
      </c>
      <c r="AP405" s="2">
        <v>4.0000000000000003E-5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</row>
    <row r="406" spans="1:68" hidden="1" x14ac:dyDescent="0.25">
      <c r="A406">
        <v>22400623</v>
      </c>
      <c r="B406" t="s">
        <v>74</v>
      </c>
      <c r="C406" t="s">
        <v>75</v>
      </c>
      <c r="D406" s="1">
        <v>45680.8125</v>
      </c>
      <c r="E406" t="str">
        <f>HYPERLINK("https://www.nba.com/stats/player/203482/boxscores-traditional", "Kelly Olynyk")</f>
        <v>Kelly Olynyk</v>
      </c>
      <c r="F406" t="s">
        <v>87</v>
      </c>
      <c r="G406">
        <v>10.8</v>
      </c>
      <c r="H406">
        <v>5.5640000000000001</v>
      </c>
      <c r="I406" s="2">
        <v>0.96079999999999999</v>
      </c>
      <c r="J406" s="2">
        <v>0.94294999999999995</v>
      </c>
      <c r="K406" s="2">
        <v>0.91923999999999995</v>
      </c>
      <c r="L406" s="2">
        <v>0.88876999999999995</v>
      </c>
      <c r="M406" s="2">
        <v>0.85082999999999998</v>
      </c>
      <c r="N406" s="2">
        <v>0.80510999999999999</v>
      </c>
      <c r="O406" s="2">
        <v>0.75175000000000003</v>
      </c>
      <c r="P406" s="2">
        <v>0.69145999999999996</v>
      </c>
      <c r="Q406" s="2">
        <v>0.62551999999999996</v>
      </c>
      <c r="R406" s="2">
        <v>0.55567</v>
      </c>
      <c r="S406" s="2">
        <v>0.48404999999999998</v>
      </c>
      <c r="T406" s="2">
        <v>0.41293999999999997</v>
      </c>
      <c r="U406" s="2">
        <v>0.34458</v>
      </c>
      <c r="V406" s="2">
        <v>0.28095999999999999</v>
      </c>
      <c r="W406" s="2">
        <v>0.22663</v>
      </c>
      <c r="X406" s="2">
        <v>0.17619000000000001</v>
      </c>
      <c r="Y406" s="2">
        <v>0.13350000000000001</v>
      </c>
      <c r="Z406" s="2">
        <v>9.8530000000000006E-2</v>
      </c>
      <c r="AA406" s="2">
        <v>7.0779999999999996E-2</v>
      </c>
      <c r="AB406" s="2">
        <v>4.947E-2</v>
      </c>
      <c r="AC406" s="2">
        <v>3.3619999999999997E-2</v>
      </c>
      <c r="AD406" s="2">
        <v>2.222E-2</v>
      </c>
      <c r="AE406" s="2">
        <v>1.426E-2</v>
      </c>
      <c r="AF406" s="2">
        <v>8.8900000000000003E-3</v>
      </c>
      <c r="AG406" s="2">
        <v>5.3899999999999998E-3</v>
      </c>
      <c r="AH406" s="2">
        <v>3.1700000000000001E-3</v>
      </c>
      <c r="AI406" s="2">
        <v>1.81E-3</v>
      </c>
      <c r="AJ406" s="2">
        <v>1E-3</v>
      </c>
      <c r="AK406" s="2">
        <v>5.4000000000000001E-4</v>
      </c>
      <c r="AL406" s="2">
        <v>2.7999999999999998E-4</v>
      </c>
      <c r="AM406" s="2">
        <v>1.3999999999999999E-4</v>
      </c>
      <c r="AN406" s="2">
        <v>6.9999999999999994E-5</v>
      </c>
      <c r="AO406" s="2">
        <v>3.0000000000000001E-5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</row>
    <row r="407" spans="1:68" hidden="1" x14ac:dyDescent="0.25">
      <c r="A407">
        <v>22400624</v>
      </c>
      <c r="B407" t="s">
        <v>88</v>
      </c>
      <c r="C407" t="s">
        <v>89</v>
      </c>
      <c r="D407" s="1">
        <v>45680.8125</v>
      </c>
      <c r="E407" t="str">
        <f>HYPERLINK("https://www.nba.com/stats/player/1626171/boxscores-traditional", "Bobby Portis")</f>
        <v>Bobby Portis</v>
      </c>
      <c r="F407" t="s">
        <v>76</v>
      </c>
      <c r="G407">
        <v>7</v>
      </c>
      <c r="H407">
        <v>1.7889999999999999</v>
      </c>
      <c r="I407" s="2">
        <v>0.99960000000000004</v>
      </c>
      <c r="J407" s="2">
        <v>0.99736000000000002</v>
      </c>
      <c r="K407" s="2">
        <v>0.98745000000000005</v>
      </c>
      <c r="L407" s="2">
        <v>0.95352000000000003</v>
      </c>
      <c r="M407" s="2">
        <v>0.86863999999999997</v>
      </c>
      <c r="N407" s="2">
        <v>0.71226</v>
      </c>
      <c r="O407" s="2">
        <v>0.5</v>
      </c>
      <c r="P407" s="2">
        <v>0.28774</v>
      </c>
      <c r="Q407" s="2">
        <v>0.13136</v>
      </c>
      <c r="R407" s="2">
        <v>4.648E-2</v>
      </c>
      <c r="S407" s="2">
        <v>1.255E-2</v>
      </c>
      <c r="T407" s="2">
        <v>2.64E-3</v>
      </c>
      <c r="U407" s="2">
        <v>4.0000000000000002E-4</v>
      </c>
      <c r="V407" s="2">
        <v>5.0000000000000002E-5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</row>
    <row r="408" spans="1:68" hidden="1" x14ac:dyDescent="0.25">
      <c r="A408">
        <v>22400623</v>
      </c>
      <c r="B408" t="s">
        <v>74</v>
      </c>
      <c r="C408" t="s">
        <v>75</v>
      </c>
      <c r="D408" s="1">
        <v>45680.8125</v>
      </c>
      <c r="E408" t="str">
        <f>HYPERLINK("https://www.nba.com/stats/player/1630534/boxscores-traditional", "Ochai Agbaji")</f>
        <v>Ochai Agbaji</v>
      </c>
      <c r="F408" t="s">
        <v>91</v>
      </c>
      <c r="G408">
        <v>13.2</v>
      </c>
      <c r="H408">
        <v>5.6710000000000003</v>
      </c>
      <c r="I408" s="2">
        <v>0.98421999999999998</v>
      </c>
      <c r="J408" s="2">
        <v>0.97558</v>
      </c>
      <c r="K408" s="2">
        <v>0.96406999999999998</v>
      </c>
      <c r="L408" s="2">
        <v>0.94738</v>
      </c>
      <c r="M408" s="2">
        <v>0.92647000000000002</v>
      </c>
      <c r="N408" s="2">
        <v>0.89795999999999998</v>
      </c>
      <c r="O408" s="2">
        <v>0.86214000000000002</v>
      </c>
      <c r="P408" s="2">
        <v>0.82121</v>
      </c>
      <c r="Q408" s="2">
        <v>0.77034999999999998</v>
      </c>
      <c r="R408" s="2">
        <v>0.71226</v>
      </c>
      <c r="S408" s="2">
        <v>0.65173000000000003</v>
      </c>
      <c r="T408" s="2">
        <v>0.58316999999999997</v>
      </c>
      <c r="U408" s="2">
        <v>0.51595000000000002</v>
      </c>
      <c r="V408" s="2">
        <v>0.44433</v>
      </c>
      <c r="W408" s="2">
        <v>0.37447999999999998</v>
      </c>
      <c r="X408" s="2">
        <v>0.31207000000000001</v>
      </c>
      <c r="Y408" s="2">
        <v>0.25142999999999999</v>
      </c>
      <c r="Z408" s="2">
        <v>0.19766</v>
      </c>
      <c r="AA408" s="2">
        <v>0.15386</v>
      </c>
      <c r="AB408" s="2">
        <v>0.11507000000000001</v>
      </c>
      <c r="AC408" s="2">
        <v>8.3790000000000003E-2</v>
      </c>
      <c r="AD408" s="2">
        <v>6.0569999999999999E-2</v>
      </c>
      <c r="AE408" s="2">
        <v>4.1820000000000003E-2</v>
      </c>
      <c r="AF408" s="2">
        <v>2.8719999999999999E-2</v>
      </c>
      <c r="AG408" s="2">
        <v>1.8759999999999999E-2</v>
      </c>
      <c r="AH408" s="2">
        <v>1.191E-2</v>
      </c>
      <c r="AI408" s="2">
        <v>7.5500000000000003E-3</v>
      </c>
      <c r="AJ408" s="2">
        <v>4.5300000000000002E-3</v>
      </c>
      <c r="AK408" s="2">
        <v>2.64E-3</v>
      </c>
      <c r="AL408" s="2">
        <v>1.5399999999999999E-3</v>
      </c>
      <c r="AM408" s="2">
        <v>8.4000000000000003E-4</v>
      </c>
      <c r="AN408" s="2">
        <v>4.4999999999999999E-4</v>
      </c>
      <c r="AO408" s="2">
        <v>2.4000000000000001E-4</v>
      </c>
      <c r="AP408" s="2">
        <v>1.2E-4</v>
      </c>
      <c r="AQ408" s="2">
        <v>6.0000000000000002E-5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</row>
    <row r="409" spans="1:68" hidden="1" x14ac:dyDescent="0.25">
      <c r="A409">
        <v>22400623</v>
      </c>
      <c r="B409" t="s">
        <v>75</v>
      </c>
      <c r="C409" t="s">
        <v>74</v>
      </c>
      <c r="D409" s="1">
        <v>45680.8125</v>
      </c>
      <c r="E409" t="str">
        <f>HYPERLINK("https://www.nba.com/stats/player/203991/boxscores-traditional", "Clint Capela")</f>
        <v>Clint Capela</v>
      </c>
      <c r="F409" t="s">
        <v>91</v>
      </c>
      <c r="G409">
        <v>18.600000000000001</v>
      </c>
      <c r="H409">
        <v>5.6779999999999999</v>
      </c>
      <c r="I409" s="2">
        <v>0.99902999999999997</v>
      </c>
      <c r="J409" s="2">
        <v>0.99824999999999997</v>
      </c>
      <c r="K409" s="2">
        <v>0.99702000000000002</v>
      </c>
      <c r="L409" s="2">
        <v>0.99492000000000003</v>
      </c>
      <c r="M409" s="2">
        <v>0.99180000000000001</v>
      </c>
      <c r="N409" s="2">
        <v>0.98678999999999994</v>
      </c>
      <c r="O409" s="2">
        <v>0.97931999999999997</v>
      </c>
      <c r="P409" s="2">
        <v>0.96926000000000001</v>
      </c>
      <c r="Q409" s="2">
        <v>0.95448999999999995</v>
      </c>
      <c r="R409" s="2">
        <v>0.93447999999999998</v>
      </c>
      <c r="S409" s="2">
        <v>0.90988000000000002</v>
      </c>
      <c r="T409" s="2">
        <v>0.87697999999999998</v>
      </c>
      <c r="U409" s="2">
        <v>0.83891000000000004</v>
      </c>
      <c r="V409" s="2">
        <v>0.79103000000000001</v>
      </c>
      <c r="W409" s="2">
        <v>0.73565000000000003</v>
      </c>
      <c r="X409" s="2">
        <v>0.67723999999999995</v>
      </c>
      <c r="Y409" s="2">
        <v>0.61026000000000002</v>
      </c>
      <c r="Z409" s="2">
        <v>0.54379999999999995</v>
      </c>
      <c r="AA409" s="2">
        <v>0.47210000000000002</v>
      </c>
      <c r="AB409" s="2">
        <v>0.40128999999999998</v>
      </c>
      <c r="AC409" s="2">
        <v>0.33723999999999998</v>
      </c>
      <c r="AD409" s="2">
        <v>0.27424999999999999</v>
      </c>
      <c r="AE409" s="2">
        <v>0.22065000000000001</v>
      </c>
      <c r="AF409" s="2">
        <v>0.17105999999999999</v>
      </c>
      <c r="AG409" s="2">
        <v>0.12923999999999999</v>
      </c>
      <c r="AH409" s="2">
        <v>9.6799999999999997E-2</v>
      </c>
      <c r="AI409" s="2">
        <v>6.9440000000000002E-2</v>
      </c>
      <c r="AJ409" s="2">
        <v>4.8460000000000003E-2</v>
      </c>
      <c r="AK409" s="2">
        <v>3.3619999999999997E-2</v>
      </c>
      <c r="AL409" s="2">
        <v>2.222E-2</v>
      </c>
      <c r="AM409" s="2">
        <v>1.4630000000000001E-2</v>
      </c>
      <c r="AN409" s="2">
        <v>9.1400000000000006E-3</v>
      </c>
      <c r="AO409" s="2">
        <v>5.5399999999999998E-3</v>
      </c>
      <c r="AP409" s="2">
        <v>3.3600000000000001E-3</v>
      </c>
      <c r="AQ409" s="2">
        <v>1.9300000000000001E-3</v>
      </c>
      <c r="AR409" s="2">
        <v>1.1100000000000001E-3</v>
      </c>
      <c r="AS409" s="2">
        <v>5.9999999999999995E-4</v>
      </c>
      <c r="AT409" s="2">
        <v>3.1E-4</v>
      </c>
      <c r="AU409" s="2">
        <v>1.7000000000000001E-4</v>
      </c>
      <c r="AV409" s="2">
        <v>8.0000000000000007E-5</v>
      </c>
      <c r="AW409" s="2">
        <v>4.0000000000000003E-5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</row>
    <row r="410" spans="1:68" hidden="1" x14ac:dyDescent="0.25">
      <c r="A410">
        <v>22400624</v>
      </c>
      <c r="B410" t="s">
        <v>89</v>
      </c>
      <c r="C410" t="s">
        <v>88</v>
      </c>
      <c r="D410" s="1">
        <v>45680.8125</v>
      </c>
      <c r="E410" t="str">
        <f>HYPERLINK("https://www.nba.com/stats/player/1629312/boxscores-traditional", "Haywood Highsmith")</f>
        <v>Haywood Highsmith</v>
      </c>
      <c r="F410" t="s">
        <v>93</v>
      </c>
      <c r="G410">
        <v>8.4</v>
      </c>
      <c r="H410">
        <v>4.4089999999999998</v>
      </c>
      <c r="I410" s="2">
        <v>0.95352000000000003</v>
      </c>
      <c r="J410" s="2">
        <v>0.92647000000000002</v>
      </c>
      <c r="K410" s="2">
        <v>0.88876999999999995</v>
      </c>
      <c r="L410" s="2">
        <v>0.84133999999999998</v>
      </c>
      <c r="M410" s="2">
        <v>0.77934999999999999</v>
      </c>
      <c r="N410" s="2">
        <v>0.70540000000000003</v>
      </c>
      <c r="O410" s="2">
        <v>0.62551999999999996</v>
      </c>
      <c r="P410" s="2">
        <v>0.53586</v>
      </c>
      <c r="Q410" s="2">
        <v>0.44433</v>
      </c>
      <c r="R410" s="2">
        <v>0.35942000000000002</v>
      </c>
      <c r="S410" s="2">
        <v>0.27760000000000001</v>
      </c>
      <c r="T410" s="2">
        <v>0.20610999999999999</v>
      </c>
      <c r="U410" s="2">
        <v>0.14917</v>
      </c>
      <c r="V410" s="2">
        <v>0.10204000000000001</v>
      </c>
      <c r="W410" s="2">
        <v>6.6809999999999994E-2</v>
      </c>
      <c r="X410" s="2">
        <v>4.2720000000000001E-2</v>
      </c>
      <c r="Y410" s="2">
        <v>2.5590000000000002E-2</v>
      </c>
      <c r="Z410" s="2">
        <v>1.4630000000000001E-2</v>
      </c>
      <c r="AA410" s="2">
        <v>8.2000000000000007E-3</v>
      </c>
      <c r="AB410" s="2">
        <v>4.2700000000000004E-3</v>
      </c>
      <c r="AC410" s="2">
        <v>2.1199999999999999E-3</v>
      </c>
      <c r="AD410" s="2">
        <v>1.0399999999999999E-3</v>
      </c>
      <c r="AE410" s="2">
        <v>4.6999999999999999E-4</v>
      </c>
      <c r="AF410" s="2">
        <v>2.0000000000000001E-4</v>
      </c>
      <c r="AG410" s="2">
        <v>8.0000000000000007E-5</v>
      </c>
      <c r="AH410" s="2">
        <v>3.0000000000000001E-5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</row>
    <row r="411" spans="1:68" hidden="1" x14ac:dyDescent="0.25">
      <c r="A411">
        <v>22400623</v>
      </c>
      <c r="B411" t="s">
        <v>75</v>
      </c>
      <c r="C411" t="s">
        <v>74</v>
      </c>
      <c r="D411" s="1">
        <v>45680.8125</v>
      </c>
      <c r="E411" t="str">
        <f>HYPERLINK("https://www.nba.com/stats/player/1630700/boxscores-traditional", "Dyson Daniels")</f>
        <v>Dyson Daniels</v>
      </c>
      <c r="F411" t="s">
        <v>92</v>
      </c>
      <c r="G411">
        <v>19</v>
      </c>
      <c r="H411">
        <v>5.6920000000000002</v>
      </c>
      <c r="I411" s="2">
        <v>0.99921000000000004</v>
      </c>
      <c r="J411" s="2">
        <v>0.99861</v>
      </c>
      <c r="K411" s="2">
        <v>0.99751999999999996</v>
      </c>
      <c r="L411" s="2">
        <v>0.99585000000000001</v>
      </c>
      <c r="M411" s="2">
        <v>0.99304999999999999</v>
      </c>
      <c r="N411" s="2">
        <v>0.98870000000000002</v>
      </c>
      <c r="O411" s="2">
        <v>0.98257000000000005</v>
      </c>
      <c r="P411" s="2">
        <v>0.97319999999999995</v>
      </c>
      <c r="Q411" s="2">
        <v>0.96079999999999999</v>
      </c>
      <c r="R411" s="2">
        <v>0.94294999999999995</v>
      </c>
      <c r="S411" s="2">
        <v>0.92073000000000005</v>
      </c>
      <c r="T411" s="2">
        <v>0.89065000000000005</v>
      </c>
      <c r="U411" s="2">
        <v>0.85314000000000001</v>
      </c>
      <c r="V411" s="2">
        <v>0.81057000000000001</v>
      </c>
      <c r="W411" s="2">
        <v>0.75804000000000005</v>
      </c>
      <c r="X411" s="2">
        <v>0.70194000000000001</v>
      </c>
      <c r="Y411" s="2">
        <v>0.63683000000000001</v>
      </c>
      <c r="Z411" s="2">
        <v>0.57142000000000004</v>
      </c>
      <c r="AA411" s="2">
        <v>0.5</v>
      </c>
      <c r="AB411" s="2">
        <v>0.42858000000000002</v>
      </c>
      <c r="AC411" s="2">
        <v>0.36316999999999999</v>
      </c>
      <c r="AD411" s="2">
        <v>0.29805999999999999</v>
      </c>
      <c r="AE411" s="2">
        <v>0.24196000000000001</v>
      </c>
      <c r="AF411" s="2">
        <v>0.18942999999999999</v>
      </c>
      <c r="AG411" s="2">
        <v>0.14685999999999999</v>
      </c>
      <c r="AH411" s="2">
        <v>0.10935</v>
      </c>
      <c r="AI411" s="2">
        <v>7.9269999999999993E-2</v>
      </c>
      <c r="AJ411" s="2">
        <v>5.7049999999999997E-2</v>
      </c>
      <c r="AK411" s="2">
        <v>3.9199999999999999E-2</v>
      </c>
      <c r="AL411" s="2">
        <v>2.6800000000000001E-2</v>
      </c>
      <c r="AM411" s="2">
        <v>1.7430000000000001E-2</v>
      </c>
      <c r="AN411" s="2">
        <v>1.1299999999999999E-2</v>
      </c>
      <c r="AO411" s="2">
        <v>6.9499999999999996E-3</v>
      </c>
      <c r="AP411" s="2">
        <v>4.15E-3</v>
      </c>
      <c r="AQ411" s="2">
        <v>2.48E-3</v>
      </c>
      <c r="AR411" s="2">
        <v>1.39E-3</v>
      </c>
      <c r="AS411" s="2">
        <v>7.9000000000000001E-4</v>
      </c>
      <c r="AT411" s="2">
        <v>4.2000000000000002E-4</v>
      </c>
      <c r="AU411" s="2">
        <v>2.2000000000000001E-4</v>
      </c>
      <c r="AV411" s="2">
        <v>1.1E-4</v>
      </c>
      <c r="AW411" s="2">
        <v>5.0000000000000002E-5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</row>
    <row r="412" spans="1:68" hidden="1" x14ac:dyDescent="0.25">
      <c r="A412">
        <v>22400623</v>
      </c>
      <c r="B412" t="s">
        <v>74</v>
      </c>
      <c r="C412" t="s">
        <v>75</v>
      </c>
      <c r="D412" s="1">
        <v>45680.8125</v>
      </c>
      <c r="E412" t="str">
        <f>HYPERLINK("https://www.nba.com/stats/player/1627751/boxscores-traditional", "Jakob Pöltl")</f>
        <v>Jakob Pöltl</v>
      </c>
      <c r="F412" t="s">
        <v>87</v>
      </c>
      <c r="G412">
        <v>21.2</v>
      </c>
      <c r="H412">
        <v>5.7060000000000004</v>
      </c>
      <c r="I412" s="2">
        <v>0.99980000000000002</v>
      </c>
      <c r="J412" s="2">
        <v>0.99961</v>
      </c>
      <c r="K412" s="2">
        <v>0.99929000000000001</v>
      </c>
      <c r="L412" s="2">
        <v>0.99868999999999997</v>
      </c>
      <c r="M412" s="2">
        <v>0.99773999999999996</v>
      </c>
      <c r="N412" s="2">
        <v>0.99609000000000003</v>
      </c>
      <c r="O412" s="2">
        <v>0.99360999999999999</v>
      </c>
      <c r="P412" s="2">
        <v>0.98956</v>
      </c>
      <c r="Q412" s="2">
        <v>0.98382000000000003</v>
      </c>
      <c r="R412" s="2">
        <v>0.97499999999999998</v>
      </c>
      <c r="S412" s="2">
        <v>0.96326999999999996</v>
      </c>
      <c r="T412" s="2">
        <v>0.94630000000000003</v>
      </c>
      <c r="U412" s="2">
        <v>0.92506999999999995</v>
      </c>
      <c r="V412" s="2">
        <v>0.89617000000000002</v>
      </c>
      <c r="W412" s="2">
        <v>0.86214000000000002</v>
      </c>
      <c r="X412" s="2">
        <v>0.81859000000000004</v>
      </c>
      <c r="Y412" s="2">
        <v>0.77034999999999998</v>
      </c>
      <c r="Z412" s="2">
        <v>0.71226</v>
      </c>
      <c r="AA412" s="2">
        <v>0.65173000000000003</v>
      </c>
      <c r="AB412" s="2">
        <v>0.58316999999999997</v>
      </c>
      <c r="AC412" s="2">
        <v>0.51595000000000002</v>
      </c>
      <c r="AD412" s="2">
        <v>0.44433</v>
      </c>
      <c r="AE412" s="2">
        <v>0.37447999999999998</v>
      </c>
      <c r="AF412" s="2">
        <v>0.31207000000000001</v>
      </c>
      <c r="AG412" s="2">
        <v>0.25142999999999999</v>
      </c>
      <c r="AH412" s="2">
        <v>0.20044999999999999</v>
      </c>
      <c r="AI412" s="2">
        <v>0.15386</v>
      </c>
      <c r="AJ412" s="2">
        <v>0.11702</v>
      </c>
      <c r="AK412" s="2">
        <v>8.5339999999999999E-2</v>
      </c>
      <c r="AL412" s="2">
        <v>6.1780000000000002E-2</v>
      </c>
      <c r="AM412" s="2">
        <v>4.2720000000000001E-2</v>
      </c>
      <c r="AN412" s="2">
        <v>2.938E-2</v>
      </c>
      <c r="AO412" s="2">
        <v>1.9230000000000001E-2</v>
      </c>
      <c r="AP412" s="2">
        <v>1.255E-2</v>
      </c>
      <c r="AQ412" s="2">
        <v>7.7600000000000004E-3</v>
      </c>
      <c r="AR412" s="2">
        <v>4.7999999999999996E-3</v>
      </c>
      <c r="AS412" s="2">
        <v>2.8E-3</v>
      </c>
      <c r="AT412" s="2">
        <v>1.64E-3</v>
      </c>
      <c r="AU412" s="2">
        <v>8.9999999999999998E-4</v>
      </c>
      <c r="AV412" s="2">
        <v>5.0000000000000001E-4</v>
      </c>
      <c r="AW412" s="2">
        <v>2.5999999999999998E-4</v>
      </c>
      <c r="AX412" s="2">
        <v>1.2999999999999999E-4</v>
      </c>
      <c r="AY412" s="2">
        <v>6.9999999999999994E-5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</row>
    <row r="413" spans="1:68" hidden="1" x14ac:dyDescent="0.25">
      <c r="A413">
        <v>22400623</v>
      </c>
      <c r="B413" t="s">
        <v>74</v>
      </c>
      <c r="C413" t="s">
        <v>75</v>
      </c>
      <c r="D413" s="1">
        <v>45680.8125</v>
      </c>
      <c r="E413" t="str">
        <f>HYPERLINK("https://www.nba.com/stats/player/1629628/boxscores-traditional", "RJ Barrett")</f>
        <v>RJ Barrett</v>
      </c>
      <c r="F413" t="s">
        <v>87</v>
      </c>
      <c r="G413">
        <v>23.8</v>
      </c>
      <c r="H413">
        <v>5.7060000000000004</v>
      </c>
      <c r="I413" s="2">
        <v>1</v>
      </c>
      <c r="J413" s="2">
        <v>0.99992999999999999</v>
      </c>
      <c r="K413" s="2">
        <v>0.99987000000000004</v>
      </c>
      <c r="L413" s="2">
        <v>0.99973999999999996</v>
      </c>
      <c r="M413" s="2">
        <v>0.99950000000000006</v>
      </c>
      <c r="N413" s="2">
        <v>0.99909999999999999</v>
      </c>
      <c r="O413" s="2">
        <v>0.99836000000000003</v>
      </c>
      <c r="P413" s="2">
        <v>0.99719999999999998</v>
      </c>
      <c r="Q413" s="2">
        <v>0.99519999999999997</v>
      </c>
      <c r="R413" s="2">
        <v>0.99224000000000001</v>
      </c>
      <c r="S413" s="2">
        <v>0.98745000000000005</v>
      </c>
      <c r="T413" s="2">
        <v>0.98077000000000003</v>
      </c>
      <c r="U413" s="2">
        <v>0.97062000000000004</v>
      </c>
      <c r="V413" s="2">
        <v>0.95728000000000002</v>
      </c>
      <c r="W413" s="2">
        <v>0.93822000000000005</v>
      </c>
      <c r="X413" s="2">
        <v>0.91466000000000003</v>
      </c>
      <c r="Y413" s="2">
        <v>0.88297999999999999</v>
      </c>
      <c r="Z413" s="2">
        <v>0.84614</v>
      </c>
      <c r="AA413" s="2">
        <v>0.79954999999999998</v>
      </c>
      <c r="AB413" s="2">
        <v>0.74856999999999996</v>
      </c>
      <c r="AC413" s="2">
        <v>0.68793000000000004</v>
      </c>
      <c r="AD413" s="2">
        <v>0.62551999999999996</v>
      </c>
      <c r="AE413" s="2">
        <v>0.55567</v>
      </c>
      <c r="AF413" s="2">
        <v>0.48404999999999998</v>
      </c>
      <c r="AG413" s="2">
        <v>0.41682999999999998</v>
      </c>
      <c r="AH413" s="2">
        <v>0.34827000000000002</v>
      </c>
      <c r="AI413" s="2">
        <v>0.28774</v>
      </c>
      <c r="AJ413" s="2">
        <v>0.22964999999999999</v>
      </c>
      <c r="AK413" s="2">
        <v>0.18140999999999999</v>
      </c>
      <c r="AL413" s="2">
        <v>0.13786000000000001</v>
      </c>
      <c r="AM413" s="2">
        <v>0.10383000000000001</v>
      </c>
      <c r="AN413" s="2">
        <v>7.4929999999999997E-2</v>
      </c>
      <c r="AO413" s="2">
        <v>5.3699999999999998E-2</v>
      </c>
      <c r="AP413" s="2">
        <v>3.6729999999999999E-2</v>
      </c>
      <c r="AQ413" s="2">
        <v>2.5000000000000001E-2</v>
      </c>
      <c r="AR413" s="2">
        <v>1.618E-2</v>
      </c>
      <c r="AS413" s="2">
        <v>1.044E-2</v>
      </c>
      <c r="AT413" s="2">
        <v>6.3899999999999998E-3</v>
      </c>
      <c r="AU413" s="2">
        <v>3.9100000000000003E-3</v>
      </c>
      <c r="AV413" s="2">
        <v>2.2599999999999999E-3</v>
      </c>
      <c r="AW413" s="2">
        <v>1.31E-3</v>
      </c>
      <c r="AX413" s="2">
        <v>7.1000000000000002E-4</v>
      </c>
      <c r="AY413" s="2">
        <v>3.8999999999999999E-4</v>
      </c>
      <c r="AZ413" s="2">
        <v>2.0000000000000001E-4</v>
      </c>
      <c r="BA413" s="2">
        <v>1E-4</v>
      </c>
      <c r="BB413" s="2">
        <v>5.0000000000000002E-5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</row>
    <row r="414" spans="1:68" hidden="1" x14ac:dyDescent="0.25">
      <c r="A414">
        <v>22400623</v>
      </c>
      <c r="B414" t="s">
        <v>75</v>
      </c>
      <c r="C414" t="s">
        <v>74</v>
      </c>
      <c r="D414" s="1">
        <v>45680.8125</v>
      </c>
      <c r="E414" t="str">
        <f>HYPERLINK("https://www.nba.com/stats/player/1642258/boxscores-traditional", "Zaccharie Risacher")</f>
        <v>Zaccharie Risacher</v>
      </c>
      <c r="F414" t="s">
        <v>87</v>
      </c>
      <c r="G414">
        <v>12.2</v>
      </c>
      <c r="H414">
        <v>5.7409999999999997</v>
      </c>
      <c r="I414" s="2">
        <v>0.97441</v>
      </c>
      <c r="J414" s="2">
        <v>0.96245999999999998</v>
      </c>
      <c r="K414" s="2">
        <v>0.94520000000000004</v>
      </c>
      <c r="L414" s="2">
        <v>0.92364000000000002</v>
      </c>
      <c r="M414" s="2">
        <v>0.89434999999999998</v>
      </c>
      <c r="N414" s="2">
        <v>0.85992999999999997</v>
      </c>
      <c r="O414" s="2">
        <v>0.81859000000000004</v>
      </c>
      <c r="P414" s="2">
        <v>0.76729999999999998</v>
      </c>
      <c r="Q414" s="2">
        <v>0.71226</v>
      </c>
      <c r="R414" s="2">
        <v>0.64802999999999999</v>
      </c>
      <c r="S414" s="2">
        <v>0.58316999999999997</v>
      </c>
      <c r="T414" s="2">
        <v>0.51197000000000004</v>
      </c>
      <c r="U414" s="2">
        <v>0.44433</v>
      </c>
      <c r="V414" s="2">
        <v>0.37828000000000001</v>
      </c>
      <c r="W414" s="2">
        <v>0.31207000000000001</v>
      </c>
      <c r="X414" s="2">
        <v>0.25463000000000002</v>
      </c>
      <c r="Y414" s="2">
        <v>0.20044999999999999</v>
      </c>
      <c r="Z414" s="2">
        <v>0.15625</v>
      </c>
      <c r="AA414" s="2">
        <v>0.11899999999999999</v>
      </c>
      <c r="AB414" s="2">
        <v>8.6910000000000001E-2</v>
      </c>
      <c r="AC414" s="2">
        <v>6.3009999999999997E-2</v>
      </c>
      <c r="AD414" s="2">
        <v>4.3630000000000002E-2</v>
      </c>
      <c r="AE414" s="2">
        <v>3.005E-2</v>
      </c>
      <c r="AF414" s="2">
        <v>1.9699999999999999E-2</v>
      </c>
      <c r="AG414" s="2">
        <v>1.2869999999999999E-2</v>
      </c>
      <c r="AH414" s="2">
        <v>8.2000000000000007E-3</v>
      </c>
      <c r="AI414" s="2">
        <v>4.9399999999999999E-3</v>
      </c>
      <c r="AJ414" s="2">
        <v>2.98E-3</v>
      </c>
      <c r="AK414" s="2">
        <v>1.6900000000000001E-3</v>
      </c>
      <c r="AL414" s="2">
        <v>9.7000000000000005E-4</v>
      </c>
      <c r="AM414" s="2">
        <v>5.4000000000000001E-4</v>
      </c>
      <c r="AN414" s="2">
        <v>2.7999999999999998E-4</v>
      </c>
      <c r="AO414" s="2">
        <v>1.4999999999999999E-4</v>
      </c>
      <c r="AP414" s="2">
        <v>6.9999999999999994E-5</v>
      </c>
      <c r="AQ414" s="2">
        <v>4.0000000000000003E-5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</row>
    <row r="415" spans="1:68" hidden="1" x14ac:dyDescent="0.25">
      <c r="A415">
        <v>22400621</v>
      </c>
      <c r="B415" t="s">
        <v>69</v>
      </c>
      <c r="C415" t="s">
        <v>68</v>
      </c>
      <c r="D415" s="1">
        <v>45680.583333333336</v>
      </c>
      <c r="E415" t="str">
        <f>HYPERLINK("https://www.nba.com/stats/player/204456/boxscores-traditional", "T.J. McConnell")</f>
        <v>T.J. McConnell</v>
      </c>
      <c r="F415" t="s">
        <v>87</v>
      </c>
      <c r="G415">
        <v>9</v>
      </c>
      <c r="H415">
        <v>2.6080000000000001</v>
      </c>
      <c r="I415">
        <v>0.99892999999999998</v>
      </c>
      <c r="J415">
        <v>0.99631999999999998</v>
      </c>
      <c r="K415">
        <v>0.98928000000000005</v>
      </c>
      <c r="L415">
        <v>0.97257000000000005</v>
      </c>
      <c r="M415">
        <v>0.93698999999999999</v>
      </c>
      <c r="N415">
        <v>0.87492999999999999</v>
      </c>
      <c r="O415">
        <v>0.77934999999999999</v>
      </c>
      <c r="P415">
        <v>0.64802999999999999</v>
      </c>
      <c r="Q415">
        <v>0.5</v>
      </c>
      <c r="R415">
        <v>0.35197000000000001</v>
      </c>
      <c r="S415">
        <v>0.22065000000000001</v>
      </c>
      <c r="T415">
        <v>0.12506999999999999</v>
      </c>
      <c r="U415">
        <v>6.3009999999999997E-2</v>
      </c>
      <c r="V415">
        <v>2.743E-2</v>
      </c>
      <c r="W415">
        <v>1.072E-2</v>
      </c>
      <c r="X415">
        <v>3.6800000000000001E-3</v>
      </c>
      <c r="Y415">
        <v>1.07E-3</v>
      </c>
      <c r="Z415">
        <v>2.7999999999999998E-4</v>
      </c>
      <c r="AA415">
        <v>6.0000000000000002E-5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</row>
    <row r="416" spans="1:68" hidden="1" x14ac:dyDescent="0.25">
      <c r="A416">
        <v>22400623</v>
      </c>
      <c r="B416" t="s">
        <v>75</v>
      </c>
      <c r="C416" t="s">
        <v>74</v>
      </c>
      <c r="D416" s="1">
        <v>45680.8125</v>
      </c>
      <c r="E416" t="str">
        <f>HYPERLINK("https://www.nba.com/stats/player/203991/boxscores-traditional", "Clint Capela")</f>
        <v>Clint Capela</v>
      </c>
      <c r="F416" t="s">
        <v>87</v>
      </c>
      <c r="G416">
        <v>18.2</v>
      </c>
      <c r="H416">
        <v>5.7759999999999998</v>
      </c>
      <c r="I416" s="2">
        <v>0.99856</v>
      </c>
      <c r="J416" s="2">
        <v>0.99743999999999999</v>
      </c>
      <c r="K416" s="2">
        <v>0.99573</v>
      </c>
      <c r="L416" s="2">
        <v>0.99304999999999999</v>
      </c>
      <c r="M416" s="2">
        <v>0.98899000000000004</v>
      </c>
      <c r="N416" s="2">
        <v>0.98257000000000005</v>
      </c>
      <c r="O416" s="2">
        <v>0.97380999999999995</v>
      </c>
      <c r="P416" s="2">
        <v>0.96164000000000005</v>
      </c>
      <c r="Q416" s="2">
        <v>0.94408000000000003</v>
      </c>
      <c r="R416" s="2">
        <v>0.92220000000000002</v>
      </c>
      <c r="S416" s="2">
        <v>0.89434999999999998</v>
      </c>
      <c r="T416" s="2">
        <v>0.85768999999999995</v>
      </c>
      <c r="U416" s="2">
        <v>0.81594</v>
      </c>
      <c r="V416" s="2">
        <v>0.76729999999999998</v>
      </c>
      <c r="W416" s="2">
        <v>0.70884000000000003</v>
      </c>
      <c r="X416" s="2">
        <v>0.64802999999999999</v>
      </c>
      <c r="Y416" s="2">
        <v>0.58316999999999997</v>
      </c>
      <c r="Z416" s="2">
        <v>0.51197000000000004</v>
      </c>
      <c r="AA416" s="2">
        <v>0.44433</v>
      </c>
      <c r="AB416" s="2">
        <v>0.37828000000000001</v>
      </c>
      <c r="AC416" s="2">
        <v>0.31561</v>
      </c>
      <c r="AD416" s="2">
        <v>0.25463000000000002</v>
      </c>
      <c r="AE416" s="2">
        <v>0.20327000000000001</v>
      </c>
      <c r="AF416" s="2">
        <v>0.15866</v>
      </c>
      <c r="AG416" s="2">
        <v>0.11899999999999999</v>
      </c>
      <c r="AH416" s="2">
        <v>8.8510000000000005E-2</v>
      </c>
      <c r="AI416" s="2">
        <v>6.4259999999999998E-2</v>
      </c>
      <c r="AJ416" s="2">
        <v>4.4569999999999999E-2</v>
      </c>
      <c r="AK416" s="2">
        <v>3.074E-2</v>
      </c>
      <c r="AL416" s="2">
        <v>2.068E-2</v>
      </c>
      <c r="AM416" s="2">
        <v>1.321E-2</v>
      </c>
      <c r="AN416" s="2">
        <v>8.4200000000000004E-3</v>
      </c>
      <c r="AO416" s="2">
        <v>5.2300000000000003E-3</v>
      </c>
      <c r="AP416" s="2">
        <v>3.0699999999999998E-3</v>
      </c>
      <c r="AQ416" s="2">
        <v>1.81E-3</v>
      </c>
      <c r="AR416" s="2">
        <v>1.0399999999999999E-3</v>
      </c>
      <c r="AS416" s="2">
        <v>5.8E-4</v>
      </c>
      <c r="AT416" s="2">
        <v>2.9999999999999997E-4</v>
      </c>
      <c r="AU416" s="2">
        <v>1.6000000000000001E-4</v>
      </c>
      <c r="AV416" s="2">
        <v>8.0000000000000007E-5</v>
      </c>
      <c r="AW416" s="2">
        <v>4.0000000000000003E-5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</row>
    <row r="417" spans="1:68" hidden="1" x14ac:dyDescent="0.25">
      <c r="A417">
        <v>22400623</v>
      </c>
      <c r="B417" t="s">
        <v>74</v>
      </c>
      <c r="C417" t="s">
        <v>75</v>
      </c>
      <c r="D417" s="1">
        <v>45680.8125</v>
      </c>
      <c r="E417" t="str">
        <f>HYPERLINK("https://www.nba.com/stats/player/1630534/boxscores-traditional", "Ochai Agbaji")</f>
        <v>Ochai Agbaji</v>
      </c>
      <c r="F417" t="s">
        <v>93</v>
      </c>
      <c r="G417">
        <v>9</v>
      </c>
      <c r="H417">
        <v>5.7969999999999997</v>
      </c>
      <c r="I417" s="2">
        <v>0.91620999999999997</v>
      </c>
      <c r="J417" s="2">
        <v>0.88685999999999998</v>
      </c>
      <c r="K417" s="2">
        <v>0.85082999999999998</v>
      </c>
      <c r="L417" s="2">
        <v>0.80510999999999999</v>
      </c>
      <c r="M417" s="2">
        <v>0.75490000000000002</v>
      </c>
      <c r="N417" s="2">
        <v>0.69847000000000004</v>
      </c>
      <c r="O417" s="2">
        <v>0.63683000000000001</v>
      </c>
      <c r="P417" s="2">
        <v>0.56749000000000005</v>
      </c>
      <c r="Q417" s="2">
        <v>0.5</v>
      </c>
      <c r="R417" s="2">
        <v>0.43251000000000001</v>
      </c>
      <c r="S417" s="2">
        <v>0.36316999999999999</v>
      </c>
      <c r="T417" s="2">
        <v>0.30153000000000002</v>
      </c>
      <c r="U417" s="2">
        <v>0.24510000000000001</v>
      </c>
      <c r="V417" s="2">
        <v>0.19489000000000001</v>
      </c>
      <c r="W417" s="2">
        <v>0.14917</v>
      </c>
      <c r="X417" s="2">
        <v>0.11314</v>
      </c>
      <c r="Y417" s="2">
        <v>8.3790000000000003E-2</v>
      </c>
      <c r="Z417" s="2">
        <v>6.0569999999999999E-2</v>
      </c>
      <c r="AA417" s="2">
        <v>4.1820000000000003E-2</v>
      </c>
      <c r="AB417" s="2">
        <v>2.8719999999999999E-2</v>
      </c>
      <c r="AC417" s="2">
        <v>1.9230000000000001E-2</v>
      </c>
      <c r="AD417" s="2">
        <v>1.255E-2</v>
      </c>
      <c r="AE417" s="2">
        <v>7.7600000000000004E-3</v>
      </c>
      <c r="AF417" s="2">
        <v>4.7999999999999996E-3</v>
      </c>
      <c r="AG417" s="2">
        <v>2.8900000000000002E-3</v>
      </c>
      <c r="AH417" s="2">
        <v>1.6900000000000001E-3</v>
      </c>
      <c r="AI417" s="2">
        <v>9.3999999999999997E-4</v>
      </c>
      <c r="AJ417" s="2">
        <v>5.1999999999999995E-4</v>
      </c>
      <c r="AK417" s="2">
        <v>2.7999999999999998E-4</v>
      </c>
      <c r="AL417" s="2">
        <v>1.4999999999999999E-4</v>
      </c>
      <c r="AM417" s="2">
        <v>6.9999999999999994E-5</v>
      </c>
      <c r="AN417" s="2">
        <v>4.0000000000000003E-5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</row>
    <row r="418" spans="1:68" hidden="1" x14ac:dyDescent="0.25">
      <c r="A418">
        <v>22400624</v>
      </c>
      <c r="B418" t="s">
        <v>88</v>
      </c>
      <c r="C418" t="s">
        <v>89</v>
      </c>
      <c r="D418" s="1">
        <v>45680.8125</v>
      </c>
      <c r="E418" t="str">
        <f>HYPERLINK("https://www.nba.com/stats/player/1626153/boxscores-traditional", "Delon Wright")</f>
        <v>Delon Wright</v>
      </c>
      <c r="F418" t="s">
        <v>91</v>
      </c>
      <c r="G418">
        <v>8.6</v>
      </c>
      <c r="H418">
        <v>4.8</v>
      </c>
      <c r="I418" s="2">
        <v>0.94294999999999995</v>
      </c>
      <c r="J418" s="2">
        <v>0.91620999999999997</v>
      </c>
      <c r="K418" s="2">
        <v>0.879</v>
      </c>
      <c r="L418" s="2">
        <v>0.83147000000000004</v>
      </c>
      <c r="M418" s="2">
        <v>0.77337</v>
      </c>
      <c r="N418" s="2">
        <v>0.70540000000000003</v>
      </c>
      <c r="O418" s="2">
        <v>0.62929999999999997</v>
      </c>
      <c r="P418" s="2">
        <v>0.54776000000000002</v>
      </c>
      <c r="Q418" s="2">
        <v>0.46811999999999998</v>
      </c>
      <c r="R418" s="2">
        <v>0.38590999999999998</v>
      </c>
      <c r="S418" s="2">
        <v>0.30853999999999998</v>
      </c>
      <c r="T418" s="2">
        <v>0.23885000000000001</v>
      </c>
      <c r="U418" s="2">
        <v>0.17879</v>
      </c>
      <c r="V418" s="2">
        <v>0.12923999999999999</v>
      </c>
      <c r="W418" s="2">
        <v>9.1759999999999994E-2</v>
      </c>
      <c r="X418" s="2">
        <v>6.1780000000000002E-2</v>
      </c>
      <c r="Y418" s="2">
        <v>4.0059999999999998E-2</v>
      </c>
      <c r="Z418" s="2">
        <v>2.5000000000000001E-2</v>
      </c>
      <c r="AA418" s="2">
        <v>1.4999999999999999E-2</v>
      </c>
      <c r="AB418" s="2">
        <v>8.6599999999999993E-3</v>
      </c>
      <c r="AC418" s="2">
        <v>4.9399999999999999E-3</v>
      </c>
      <c r="AD418" s="2">
        <v>2.64E-3</v>
      </c>
      <c r="AE418" s="2">
        <v>1.3500000000000001E-3</v>
      </c>
      <c r="AF418" s="2">
        <v>6.6E-4</v>
      </c>
      <c r="AG418" s="2">
        <v>3.1E-4</v>
      </c>
      <c r="AH418" s="2">
        <v>1.3999999999999999E-4</v>
      </c>
      <c r="AI418" s="2">
        <v>6.0000000000000002E-5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</row>
    <row r="419" spans="1:68" hidden="1" x14ac:dyDescent="0.25">
      <c r="A419">
        <v>22400623</v>
      </c>
      <c r="B419" t="s">
        <v>74</v>
      </c>
      <c r="C419" t="s">
        <v>75</v>
      </c>
      <c r="D419" s="1">
        <v>45680.8125</v>
      </c>
      <c r="E419" t="str">
        <f>HYPERLINK("https://www.nba.com/stats/player/1630534/boxscores-traditional", "Ochai Agbaji")</f>
        <v>Ochai Agbaji</v>
      </c>
      <c r="F419" t="s">
        <v>92</v>
      </c>
      <c r="G419">
        <v>10</v>
      </c>
      <c r="H419">
        <v>5.899</v>
      </c>
      <c r="I419" s="2">
        <v>0.93698999999999999</v>
      </c>
      <c r="J419" s="2">
        <v>0.91308999999999996</v>
      </c>
      <c r="K419" s="2">
        <v>0.88297999999999999</v>
      </c>
      <c r="L419" s="2">
        <v>0.84614</v>
      </c>
      <c r="M419" s="2">
        <v>0.80234000000000005</v>
      </c>
      <c r="N419" s="2">
        <v>0.75175000000000003</v>
      </c>
      <c r="O419" s="2">
        <v>0.69496999999999998</v>
      </c>
      <c r="P419" s="2">
        <v>0.63307000000000002</v>
      </c>
      <c r="Q419" s="2">
        <v>0.56749000000000005</v>
      </c>
      <c r="R419" s="2">
        <v>0.5</v>
      </c>
      <c r="S419" s="2">
        <v>0.43251000000000001</v>
      </c>
      <c r="T419" s="2">
        <v>0.36692999999999998</v>
      </c>
      <c r="U419" s="2">
        <v>0.30503000000000002</v>
      </c>
      <c r="V419" s="2">
        <v>0.24825</v>
      </c>
      <c r="W419" s="2">
        <v>0.19766</v>
      </c>
      <c r="X419" s="2">
        <v>0.15386</v>
      </c>
      <c r="Y419" s="2">
        <v>0.11702</v>
      </c>
      <c r="Z419" s="2">
        <v>8.6910000000000001E-2</v>
      </c>
      <c r="AA419" s="2">
        <v>6.3009999999999997E-2</v>
      </c>
      <c r="AB419" s="2">
        <v>4.4569999999999999E-2</v>
      </c>
      <c r="AC419" s="2">
        <v>3.1440000000000003E-2</v>
      </c>
      <c r="AD419" s="2">
        <v>2.1180000000000001E-2</v>
      </c>
      <c r="AE419" s="2">
        <v>1.3899999999999999E-2</v>
      </c>
      <c r="AF419" s="2">
        <v>8.8900000000000003E-3</v>
      </c>
      <c r="AG419" s="2">
        <v>5.5399999999999998E-3</v>
      </c>
      <c r="AH419" s="2">
        <v>3.3600000000000001E-3</v>
      </c>
      <c r="AI419" s="2">
        <v>1.99E-3</v>
      </c>
      <c r="AJ419" s="2">
        <v>1.14E-3</v>
      </c>
      <c r="AK419" s="2">
        <v>6.4000000000000005E-4</v>
      </c>
      <c r="AL419" s="2">
        <v>3.5E-4</v>
      </c>
      <c r="AM419" s="2">
        <v>1.9000000000000001E-4</v>
      </c>
      <c r="AN419" s="2">
        <v>1E-4</v>
      </c>
      <c r="AO419" s="2">
        <v>5.0000000000000002E-5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</row>
    <row r="420" spans="1:68" hidden="1" x14ac:dyDescent="0.25">
      <c r="A420">
        <v>22400623</v>
      </c>
      <c r="B420" t="s">
        <v>74</v>
      </c>
      <c r="C420" t="s">
        <v>75</v>
      </c>
      <c r="D420" s="1">
        <v>45680.8125</v>
      </c>
      <c r="E420" t="str">
        <f>HYPERLINK("https://www.nba.com/stats/player/1628449/boxscores-traditional", "Chris Boucher")</f>
        <v>Chris Boucher</v>
      </c>
      <c r="F420" t="s">
        <v>93</v>
      </c>
      <c r="G420">
        <v>9</v>
      </c>
      <c r="H420">
        <v>6</v>
      </c>
      <c r="I420" s="2">
        <v>0.90824000000000005</v>
      </c>
      <c r="J420" s="2">
        <v>0.879</v>
      </c>
      <c r="K420" s="2">
        <v>0.84133999999999998</v>
      </c>
      <c r="L420" s="2">
        <v>0.79673000000000005</v>
      </c>
      <c r="M420" s="2">
        <v>0.74856999999999996</v>
      </c>
      <c r="N420" s="2">
        <v>0.69145999999999996</v>
      </c>
      <c r="O420" s="2">
        <v>0.62929999999999997</v>
      </c>
      <c r="P420" s="2">
        <v>0.56749000000000005</v>
      </c>
      <c r="Q420" s="2">
        <v>0.5</v>
      </c>
      <c r="R420" s="2">
        <v>0.43251000000000001</v>
      </c>
      <c r="S420" s="2">
        <v>0.37069999999999997</v>
      </c>
      <c r="T420" s="2">
        <v>0.30853999999999998</v>
      </c>
      <c r="U420" s="2">
        <v>0.25142999999999999</v>
      </c>
      <c r="V420" s="2">
        <v>0.20327000000000001</v>
      </c>
      <c r="W420" s="2">
        <v>0.15866</v>
      </c>
      <c r="X420" s="2">
        <v>0.121</v>
      </c>
      <c r="Y420" s="2">
        <v>9.1759999999999994E-2</v>
      </c>
      <c r="Z420" s="2">
        <v>6.6809999999999994E-2</v>
      </c>
      <c r="AA420" s="2">
        <v>4.7460000000000002E-2</v>
      </c>
      <c r="AB420" s="2">
        <v>3.3619999999999997E-2</v>
      </c>
      <c r="AC420" s="2">
        <v>2.2749999999999999E-2</v>
      </c>
      <c r="AD420" s="2">
        <v>1.4999999999999999E-2</v>
      </c>
      <c r="AE420" s="2">
        <v>9.9000000000000008E-3</v>
      </c>
      <c r="AF420" s="2">
        <v>6.2100000000000002E-3</v>
      </c>
      <c r="AG420" s="2">
        <v>3.79E-3</v>
      </c>
      <c r="AH420" s="2">
        <v>2.33E-3</v>
      </c>
      <c r="AI420" s="2">
        <v>1.3500000000000001E-3</v>
      </c>
      <c r="AJ420" s="2">
        <v>7.6000000000000004E-4</v>
      </c>
      <c r="AK420" s="2">
        <v>4.2999999999999999E-4</v>
      </c>
      <c r="AL420" s="2">
        <v>2.3000000000000001E-4</v>
      </c>
      <c r="AM420" s="2">
        <v>1.2E-4</v>
      </c>
      <c r="AN420" s="2">
        <v>6.0000000000000002E-5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</row>
    <row r="421" spans="1:68" hidden="1" x14ac:dyDescent="0.25">
      <c r="A421">
        <v>22400624</v>
      </c>
      <c r="B421" t="s">
        <v>89</v>
      </c>
      <c r="C421" t="s">
        <v>88</v>
      </c>
      <c r="D421" s="1">
        <v>45680.8125</v>
      </c>
      <c r="E421" t="str">
        <f>HYPERLINK("https://www.nba.com/stats/player/202692/boxscores-traditional", "Alec Burks")</f>
        <v>Alec Burks</v>
      </c>
      <c r="F421" t="s">
        <v>91</v>
      </c>
      <c r="G421">
        <v>8</v>
      </c>
      <c r="H421">
        <v>6.3559999999999999</v>
      </c>
      <c r="I421" s="2">
        <v>0.86433000000000004</v>
      </c>
      <c r="J421" s="2">
        <v>0.82638999999999996</v>
      </c>
      <c r="K421" s="2">
        <v>0.78524000000000005</v>
      </c>
      <c r="L421" s="2">
        <v>0.73565000000000003</v>
      </c>
      <c r="M421" s="2">
        <v>0.68081999999999998</v>
      </c>
      <c r="N421" s="2">
        <v>0.62172000000000005</v>
      </c>
      <c r="O421" s="2">
        <v>0.56355999999999995</v>
      </c>
      <c r="P421" s="2">
        <v>0.5</v>
      </c>
      <c r="Q421" s="2">
        <v>0.43643999999999999</v>
      </c>
      <c r="R421" s="2">
        <v>0.37828000000000001</v>
      </c>
      <c r="S421" s="2">
        <v>0.31918000000000002</v>
      </c>
      <c r="T421" s="2">
        <v>0.26434999999999997</v>
      </c>
      <c r="U421" s="2">
        <v>0.21476000000000001</v>
      </c>
      <c r="V421" s="2">
        <v>0.17360999999999999</v>
      </c>
      <c r="W421" s="2">
        <v>0.13567000000000001</v>
      </c>
      <c r="X421" s="2">
        <v>0.10383000000000001</v>
      </c>
      <c r="Y421" s="2">
        <v>7.7799999999999994E-2</v>
      </c>
      <c r="Z421" s="2">
        <v>5.8209999999999998E-2</v>
      </c>
      <c r="AA421" s="2">
        <v>4.1820000000000003E-2</v>
      </c>
      <c r="AB421" s="2">
        <v>2.938E-2</v>
      </c>
      <c r="AC421" s="2">
        <v>2.018E-2</v>
      </c>
      <c r="AD421" s="2">
        <v>1.3899999999999999E-2</v>
      </c>
      <c r="AE421" s="2">
        <v>9.1400000000000006E-3</v>
      </c>
      <c r="AF421" s="2">
        <v>5.8700000000000002E-3</v>
      </c>
      <c r="AG421" s="2">
        <v>3.79E-3</v>
      </c>
      <c r="AH421" s="2">
        <v>2.33E-3</v>
      </c>
      <c r="AI421" s="2">
        <v>1.39E-3</v>
      </c>
      <c r="AJ421" s="2">
        <v>8.1999999999999998E-4</v>
      </c>
      <c r="AK421" s="2">
        <v>4.8000000000000001E-4</v>
      </c>
      <c r="AL421" s="2">
        <v>2.7E-4</v>
      </c>
      <c r="AM421" s="2">
        <v>1.4999999999999999E-4</v>
      </c>
      <c r="AN421" s="2">
        <v>8.0000000000000007E-5</v>
      </c>
      <c r="AO421" s="2">
        <v>4.0000000000000003E-5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</row>
    <row r="422" spans="1:68" hidden="1" x14ac:dyDescent="0.25">
      <c r="A422">
        <v>22400624</v>
      </c>
      <c r="B422" t="s">
        <v>89</v>
      </c>
      <c r="C422" t="s">
        <v>88</v>
      </c>
      <c r="D422" s="1">
        <v>45680.8125</v>
      </c>
      <c r="E422" t="str">
        <f>HYPERLINK("https://www.nba.com/stats/player/1629639/boxscores-traditional", "Tyler Herro")</f>
        <v>Tyler Herro</v>
      </c>
      <c r="F422" t="s">
        <v>76</v>
      </c>
      <c r="G422">
        <v>6.2</v>
      </c>
      <c r="H422">
        <v>2.4820000000000002</v>
      </c>
      <c r="I422" s="2">
        <v>0.98214000000000001</v>
      </c>
      <c r="J422" s="2">
        <v>0.95448999999999995</v>
      </c>
      <c r="K422" s="2">
        <v>0.90146999999999999</v>
      </c>
      <c r="L422" s="2">
        <v>0.81327000000000005</v>
      </c>
      <c r="M422" s="2">
        <v>0.68439000000000005</v>
      </c>
      <c r="N422" s="2">
        <v>0.53188000000000002</v>
      </c>
      <c r="O422" s="2">
        <v>0.37447999999999998</v>
      </c>
      <c r="P422" s="2">
        <v>0.23269999999999999</v>
      </c>
      <c r="Q422" s="2">
        <v>0.12923999999999999</v>
      </c>
      <c r="R422" s="2">
        <v>6.3009999999999997E-2</v>
      </c>
      <c r="S422" s="2">
        <v>2.6800000000000001E-2</v>
      </c>
      <c r="T422" s="2">
        <v>9.6399999999999993E-3</v>
      </c>
      <c r="U422" s="2">
        <v>3.0699999999999998E-3</v>
      </c>
      <c r="V422" s="2">
        <v>8.4000000000000003E-4</v>
      </c>
      <c r="W422" s="2">
        <v>1.9000000000000001E-4</v>
      </c>
      <c r="X422" s="2">
        <v>4.0000000000000003E-5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</row>
    <row r="423" spans="1:68" hidden="1" x14ac:dyDescent="0.25">
      <c r="A423">
        <v>22400624</v>
      </c>
      <c r="B423" t="s">
        <v>88</v>
      </c>
      <c r="C423" t="s">
        <v>89</v>
      </c>
      <c r="D423" s="1">
        <v>45680.8125</v>
      </c>
      <c r="E423" t="str">
        <f>HYPERLINK("https://www.nba.com/stats/player/203507/boxscores-traditional", "Giannis Antetokounmpo")</f>
        <v>Giannis Antetokounmpo</v>
      </c>
      <c r="F423" t="s">
        <v>73</v>
      </c>
      <c r="G423">
        <v>5.6</v>
      </c>
      <c r="H423">
        <v>3.9289999999999998</v>
      </c>
      <c r="I423" s="2">
        <v>0.879</v>
      </c>
      <c r="J423" s="2">
        <v>0.82121</v>
      </c>
      <c r="K423" s="2">
        <v>0.74536999999999998</v>
      </c>
      <c r="L423" s="2">
        <v>0.65910000000000002</v>
      </c>
      <c r="M423" s="2">
        <v>0.55962000000000001</v>
      </c>
      <c r="N423" s="2">
        <v>0.46017000000000002</v>
      </c>
      <c r="O423" s="2">
        <v>0.35942000000000002</v>
      </c>
      <c r="P423" s="2">
        <v>0.27093</v>
      </c>
      <c r="Q423" s="2">
        <v>0.19214999999999999</v>
      </c>
      <c r="R423" s="2">
        <v>0.13136</v>
      </c>
      <c r="S423" s="2">
        <v>8.5339999999999999E-2</v>
      </c>
      <c r="T423" s="2">
        <v>5.1549999999999999E-2</v>
      </c>
      <c r="U423" s="2">
        <v>3.005E-2</v>
      </c>
      <c r="V423" s="2">
        <v>1.618E-2</v>
      </c>
      <c r="W423" s="2">
        <v>8.4200000000000004E-3</v>
      </c>
      <c r="X423" s="2">
        <v>4.0200000000000001E-3</v>
      </c>
      <c r="Y423" s="2">
        <v>1.8699999999999999E-3</v>
      </c>
      <c r="Z423" s="2">
        <v>7.9000000000000001E-4</v>
      </c>
      <c r="AA423" s="2">
        <v>3.2000000000000003E-4</v>
      </c>
      <c r="AB423" s="2">
        <v>1.2E-4</v>
      </c>
      <c r="AC423" s="2">
        <v>4.0000000000000003E-5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</row>
    <row r="424" spans="1:68" hidden="1" x14ac:dyDescent="0.25">
      <c r="A424">
        <v>22400623</v>
      </c>
      <c r="B424" t="s">
        <v>75</v>
      </c>
      <c r="C424" t="s">
        <v>74</v>
      </c>
      <c r="D424" s="1">
        <v>45680.8125</v>
      </c>
      <c r="E424" t="str">
        <f>HYPERLINK("https://www.nba.com/stats/player/1629726/boxscores-traditional", "Garrison Mathews")</f>
        <v>Garrison Mathews</v>
      </c>
      <c r="F424" t="s">
        <v>92</v>
      </c>
      <c r="G424">
        <v>8.1999999999999993</v>
      </c>
      <c r="H424">
        <v>6.1120000000000001</v>
      </c>
      <c r="I424" s="2">
        <v>0.88100000000000001</v>
      </c>
      <c r="J424" s="2">
        <v>0.84375</v>
      </c>
      <c r="K424" s="2">
        <v>0.80234000000000005</v>
      </c>
      <c r="L424" s="2">
        <v>0.75490000000000002</v>
      </c>
      <c r="M424" s="2">
        <v>0.69847000000000004</v>
      </c>
      <c r="N424" s="2">
        <v>0.64058000000000004</v>
      </c>
      <c r="O424" s="2">
        <v>0.57926</v>
      </c>
      <c r="P424" s="2">
        <v>0.51197000000000004</v>
      </c>
      <c r="Q424" s="2">
        <v>0.44828000000000001</v>
      </c>
      <c r="R424" s="2">
        <v>0.38590999999999998</v>
      </c>
      <c r="S424" s="2">
        <v>0.32275999999999999</v>
      </c>
      <c r="T424" s="2">
        <v>0.26762999999999998</v>
      </c>
      <c r="U424" s="2">
        <v>0.21476000000000001</v>
      </c>
      <c r="V424" s="2">
        <v>0.17105999999999999</v>
      </c>
      <c r="W424" s="2">
        <v>0.13350000000000001</v>
      </c>
      <c r="X424" s="2">
        <v>0.10027</v>
      </c>
      <c r="Y424" s="2">
        <v>7.4929999999999997E-2</v>
      </c>
      <c r="Z424" s="2">
        <v>5.4800000000000001E-2</v>
      </c>
      <c r="AA424" s="2">
        <v>3.8359999999999998E-2</v>
      </c>
      <c r="AB424" s="2">
        <v>2.6800000000000001E-2</v>
      </c>
      <c r="AC424" s="2">
        <v>1.831E-2</v>
      </c>
      <c r="AD424" s="2">
        <v>1.191E-2</v>
      </c>
      <c r="AE424" s="2">
        <v>7.7600000000000004E-3</v>
      </c>
      <c r="AF424" s="2">
        <v>4.7999999999999996E-3</v>
      </c>
      <c r="AG424" s="2">
        <v>2.98E-3</v>
      </c>
      <c r="AH424" s="2">
        <v>1.81E-3</v>
      </c>
      <c r="AI424" s="2">
        <v>1.0399999999999999E-3</v>
      </c>
      <c r="AJ424" s="2">
        <v>5.9999999999999995E-4</v>
      </c>
      <c r="AK424" s="2">
        <v>3.4000000000000002E-4</v>
      </c>
      <c r="AL424" s="2">
        <v>1.8000000000000001E-4</v>
      </c>
      <c r="AM424" s="2">
        <v>1E-4</v>
      </c>
      <c r="AN424" s="2">
        <v>5.0000000000000002E-5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</row>
    <row r="425" spans="1:68" hidden="1" x14ac:dyDescent="0.25">
      <c r="A425">
        <v>22400624</v>
      </c>
      <c r="B425" t="s">
        <v>89</v>
      </c>
      <c r="C425" t="s">
        <v>88</v>
      </c>
      <c r="D425" s="1">
        <v>45680.8125</v>
      </c>
      <c r="E425" t="str">
        <f>HYPERLINK("https://www.nba.com/stats/player/1631107/boxscores-traditional", "Nikola Jovic")</f>
        <v>Nikola Jovic</v>
      </c>
      <c r="F425" t="s">
        <v>73</v>
      </c>
      <c r="G425">
        <v>5.6</v>
      </c>
      <c r="H425">
        <v>2.0590000000000002</v>
      </c>
      <c r="I425" s="2">
        <v>0.98712999999999995</v>
      </c>
      <c r="J425" s="2">
        <v>0.95994000000000002</v>
      </c>
      <c r="K425" s="2">
        <v>0.89617000000000002</v>
      </c>
      <c r="L425" s="2">
        <v>0.7823</v>
      </c>
      <c r="M425" s="2">
        <v>0.61409000000000002</v>
      </c>
      <c r="N425" s="2">
        <v>0.42465000000000003</v>
      </c>
      <c r="O425" s="2">
        <v>0.24825</v>
      </c>
      <c r="P425" s="2">
        <v>0.121</v>
      </c>
      <c r="Q425" s="2">
        <v>4.947E-2</v>
      </c>
      <c r="R425" s="2">
        <v>1.618E-2</v>
      </c>
      <c r="S425" s="2">
        <v>4.4000000000000003E-3</v>
      </c>
      <c r="T425" s="2">
        <v>9.3999999999999997E-4</v>
      </c>
      <c r="U425" s="2">
        <v>1.7000000000000001E-4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</row>
    <row r="426" spans="1:68" hidden="1" x14ac:dyDescent="0.25">
      <c r="A426">
        <v>22400623</v>
      </c>
      <c r="B426" t="s">
        <v>74</v>
      </c>
      <c r="C426" t="s">
        <v>75</v>
      </c>
      <c r="D426" s="1">
        <v>45680.8125</v>
      </c>
      <c r="E426" t="str">
        <f>HYPERLINK("https://www.nba.com/stats/player/1630193/boxscores-traditional", "Immanuel Quickley")</f>
        <v>Immanuel Quickley</v>
      </c>
      <c r="F426" t="s">
        <v>91</v>
      </c>
      <c r="G426">
        <v>23.4</v>
      </c>
      <c r="H426">
        <v>6.2160000000000002</v>
      </c>
      <c r="I426" s="2">
        <v>0.99983999999999995</v>
      </c>
      <c r="J426" s="2">
        <v>0.99970999999999999</v>
      </c>
      <c r="K426" s="2">
        <v>0.99948000000000004</v>
      </c>
      <c r="L426" s="2">
        <v>0.99909999999999999</v>
      </c>
      <c r="M426" s="2">
        <v>0.99846000000000001</v>
      </c>
      <c r="N426" s="2">
        <v>0.99743999999999999</v>
      </c>
      <c r="O426" s="2">
        <v>0.99585000000000001</v>
      </c>
      <c r="P426" s="2">
        <v>0.99343000000000004</v>
      </c>
      <c r="Q426" s="2">
        <v>0.98982999999999999</v>
      </c>
      <c r="R426" s="2">
        <v>0.98460999999999999</v>
      </c>
      <c r="S426" s="2">
        <v>0.97670000000000001</v>
      </c>
      <c r="T426" s="2">
        <v>0.96638000000000002</v>
      </c>
      <c r="U426" s="2">
        <v>0.95254000000000005</v>
      </c>
      <c r="V426" s="2">
        <v>0.93447999999999998</v>
      </c>
      <c r="W426" s="2">
        <v>0.91149000000000002</v>
      </c>
      <c r="X426" s="2">
        <v>0.88297999999999999</v>
      </c>
      <c r="Y426" s="2">
        <v>0.84848999999999997</v>
      </c>
      <c r="Z426" s="2">
        <v>0.80784999999999996</v>
      </c>
      <c r="AA426" s="2">
        <v>0.76114999999999999</v>
      </c>
      <c r="AB426" s="2">
        <v>0.70884000000000003</v>
      </c>
      <c r="AC426" s="2">
        <v>0.65173000000000003</v>
      </c>
      <c r="AD426" s="2">
        <v>0.59094999999999998</v>
      </c>
      <c r="AE426" s="2">
        <v>0.52392000000000005</v>
      </c>
      <c r="AF426" s="2">
        <v>0.46017000000000002</v>
      </c>
      <c r="AG426" s="2">
        <v>0.39743000000000001</v>
      </c>
      <c r="AH426" s="2">
        <v>0.33723999999999998</v>
      </c>
      <c r="AI426" s="2">
        <v>0.28095999999999999</v>
      </c>
      <c r="AJ426" s="2">
        <v>0.22964999999999999</v>
      </c>
      <c r="AK426" s="2">
        <v>0.18406</v>
      </c>
      <c r="AL426" s="2">
        <v>0.14457</v>
      </c>
      <c r="AM426" s="2">
        <v>0.11123</v>
      </c>
      <c r="AN426" s="2">
        <v>8.3790000000000003E-2</v>
      </c>
      <c r="AO426" s="2">
        <v>6.1780000000000002E-2</v>
      </c>
      <c r="AP426" s="2">
        <v>4.3630000000000002E-2</v>
      </c>
      <c r="AQ426" s="2">
        <v>3.074E-2</v>
      </c>
      <c r="AR426" s="2">
        <v>2.1180000000000001E-2</v>
      </c>
      <c r="AS426" s="2">
        <v>1.426E-2</v>
      </c>
      <c r="AT426" s="2">
        <v>9.3900000000000008E-3</v>
      </c>
      <c r="AU426" s="2">
        <v>6.0400000000000002E-3</v>
      </c>
      <c r="AV426" s="2">
        <v>3.79E-3</v>
      </c>
      <c r="AW426" s="2">
        <v>2.33E-3</v>
      </c>
      <c r="AX426" s="2">
        <v>1.39E-3</v>
      </c>
      <c r="AY426" s="2">
        <v>8.1999999999999998E-4</v>
      </c>
      <c r="AZ426" s="2">
        <v>4.6999999999999999E-4</v>
      </c>
      <c r="BA426" s="2">
        <v>2.5999999999999998E-4</v>
      </c>
      <c r="BB426" s="2">
        <v>1.3999999999999999E-4</v>
      </c>
      <c r="BC426" s="2">
        <v>6.9999999999999994E-5</v>
      </c>
      <c r="BD426" s="2">
        <v>4.0000000000000003E-5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</row>
    <row r="427" spans="1:68" hidden="1" x14ac:dyDescent="0.25">
      <c r="A427">
        <v>22400623</v>
      </c>
      <c r="B427" t="s">
        <v>74</v>
      </c>
      <c r="C427" t="s">
        <v>75</v>
      </c>
      <c r="D427" s="1">
        <v>45680.8125</v>
      </c>
      <c r="E427" t="str">
        <f>HYPERLINK("https://www.nba.com/stats/player/1628971/boxscores-traditional", "Bruce Brown")</f>
        <v>Bruce Brown</v>
      </c>
      <c r="F427" t="s">
        <v>93</v>
      </c>
      <c r="G427">
        <v>10.6</v>
      </c>
      <c r="H427">
        <v>6.28</v>
      </c>
      <c r="I427" s="2">
        <v>0.93698999999999999</v>
      </c>
      <c r="J427" s="2">
        <v>0.91466000000000003</v>
      </c>
      <c r="K427" s="2">
        <v>0.88685999999999998</v>
      </c>
      <c r="L427" s="2">
        <v>0.85314000000000001</v>
      </c>
      <c r="M427" s="2">
        <v>0.81327000000000005</v>
      </c>
      <c r="N427" s="2">
        <v>0.76729999999999998</v>
      </c>
      <c r="O427" s="2">
        <v>0.71565999999999996</v>
      </c>
      <c r="P427" s="2">
        <v>0.65910000000000002</v>
      </c>
      <c r="Q427" s="2">
        <v>0.59870999999999996</v>
      </c>
      <c r="R427" s="2">
        <v>0.53983000000000003</v>
      </c>
      <c r="S427" s="2">
        <v>0.47608</v>
      </c>
      <c r="T427" s="2">
        <v>0.41293999999999997</v>
      </c>
      <c r="U427" s="2">
        <v>0.35197000000000001</v>
      </c>
      <c r="V427" s="2">
        <v>0.29459999999999997</v>
      </c>
      <c r="W427" s="2">
        <v>0.24196000000000001</v>
      </c>
      <c r="X427" s="2">
        <v>0.19489000000000001</v>
      </c>
      <c r="Y427" s="2">
        <v>0.15386</v>
      </c>
      <c r="Z427" s="2">
        <v>0.11899999999999999</v>
      </c>
      <c r="AA427" s="2">
        <v>9.0120000000000006E-2</v>
      </c>
      <c r="AB427" s="2">
        <v>6.6809999999999994E-2</v>
      </c>
      <c r="AC427" s="2">
        <v>4.8460000000000003E-2</v>
      </c>
      <c r="AD427" s="2">
        <v>3.4380000000000001E-2</v>
      </c>
      <c r="AE427" s="2">
        <v>2.4420000000000001E-2</v>
      </c>
      <c r="AF427" s="2">
        <v>1.6590000000000001E-2</v>
      </c>
      <c r="AG427" s="2">
        <v>1.1010000000000001E-2</v>
      </c>
      <c r="AH427" s="2">
        <v>7.1399999999999996E-3</v>
      </c>
      <c r="AI427" s="2">
        <v>4.5300000000000002E-3</v>
      </c>
      <c r="AJ427" s="2">
        <v>2.8E-3</v>
      </c>
      <c r="AK427" s="2">
        <v>1.6900000000000001E-3</v>
      </c>
      <c r="AL427" s="2">
        <v>1E-3</v>
      </c>
      <c r="AM427" s="2">
        <v>5.8E-4</v>
      </c>
      <c r="AN427" s="2">
        <v>3.2000000000000003E-4</v>
      </c>
      <c r="AO427" s="2">
        <v>1.8000000000000001E-4</v>
      </c>
      <c r="AP427" s="2">
        <v>1E-4</v>
      </c>
      <c r="AQ427" s="2">
        <v>5.0000000000000002E-5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</row>
    <row r="428" spans="1:68" hidden="1" x14ac:dyDescent="0.25">
      <c r="A428">
        <v>22400624</v>
      </c>
      <c r="B428" t="s">
        <v>88</v>
      </c>
      <c r="C428" t="s">
        <v>89</v>
      </c>
      <c r="D428" s="1">
        <v>45680.8125</v>
      </c>
      <c r="E428" t="str">
        <f>HYPERLINK("https://www.nba.com/stats/player/203081/boxscores-traditional", "Damian Lillard")</f>
        <v>Damian Lillard</v>
      </c>
      <c r="F428" t="s">
        <v>73</v>
      </c>
      <c r="G428">
        <v>5.6</v>
      </c>
      <c r="H428">
        <v>1.625</v>
      </c>
      <c r="I428" s="2">
        <v>0.99766999999999995</v>
      </c>
      <c r="J428" s="2">
        <v>0.98678999999999994</v>
      </c>
      <c r="K428" s="2">
        <v>0.94520000000000004</v>
      </c>
      <c r="L428" s="2">
        <v>0.83645999999999998</v>
      </c>
      <c r="M428" s="2">
        <v>0.64431000000000005</v>
      </c>
      <c r="N428" s="2">
        <v>0.40128999999999998</v>
      </c>
      <c r="O428" s="2">
        <v>0.19489000000000001</v>
      </c>
      <c r="P428" s="2">
        <v>6.9440000000000002E-2</v>
      </c>
      <c r="Q428" s="2">
        <v>1.831E-2</v>
      </c>
      <c r="R428" s="2">
        <v>3.3600000000000001E-3</v>
      </c>
      <c r="S428" s="2">
        <v>4.4999999999999999E-4</v>
      </c>
      <c r="T428" s="2">
        <v>4.0000000000000003E-5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</row>
    <row r="429" spans="1:68" hidden="1" x14ac:dyDescent="0.25">
      <c r="A429">
        <v>22400623</v>
      </c>
      <c r="B429" t="s">
        <v>74</v>
      </c>
      <c r="C429" t="s">
        <v>75</v>
      </c>
      <c r="D429" s="1">
        <v>45680.8125</v>
      </c>
      <c r="E429" t="str">
        <f>HYPERLINK("https://www.nba.com/stats/player/1630193/boxscores-traditional", "Immanuel Quickley")</f>
        <v>Immanuel Quickley</v>
      </c>
      <c r="F429" t="s">
        <v>93</v>
      </c>
      <c r="G429">
        <v>15.8</v>
      </c>
      <c r="H429">
        <v>6.3689999999999998</v>
      </c>
      <c r="I429" s="2">
        <v>0.98982999999999999</v>
      </c>
      <c r="J429" s="2">
        <v>0.98499999999999999</v>
      </c>
      <c r="K429" s="2">
        <v>0.97777999999999998</v>
      </c>
      <c r="L429" s="2">
        <v>0.96784000000000003</v>
      </c>
      <c r="M429" s="2">
        <v>0.95543</v>
      </c>
      <c r="N429" s="2">
        <v>0.93822000000000005</v>
      </c>
      <c r="O429" s="2">
        <v>0.91620999999999997</v>
      </c>
      <c r="P429" s="2">
        <v>0.88876999999999995</v>
      </c>
      <c r="Q429" s="2">
        <v>0.85768999999999995</v>
      </c>
      <c r="R429" s="2">
        <v>0.81859000000000004</v>
      </c>
      <c r="S429" s="2">
        <v>0.77337</v>
      </c>
      <c r="T429" s="2">
        <v>0.72575000000000001</v>
      </c>
      <c r="U429" s="2">
        <v>0.67003000000000001</v>
      </c>
      <c r="V429" s="2">
        <v>0.61026000000000002</v>
      </c>
      <c r="W429" s="2">
        <v>0.55171999999999999</v>
      </c>
      <c r="X429" s="2">
        <v>0.48803000000000002</v>
      </c>
      <c r="Y429" s="2">
        <v>0.42465000000000003</v>
      </c>
      <c r="Z429" s="2">
        <v>0.36316999999999999</v>
      </c>
      <c r="AA429" s="2">
        <v>0.30853999999999998</v>
      </c>
      <c r="AB429" s="2">
        <v>0.25463000000000002</v>
      </c>
      <c r="AC429" s="2">
        <v>0.20610999999999999</v>
      </c>
      <c r="AD429" s="2">
        <v>0.16602</v>
      </c>
      <c r="AE429" s="2">
        <v>0.12923999999999999</v>
      </c>
      <c r="AF429" s="2">
        <v>9.8530000000000006E-2</v>
      </c>
      <c r="AG429" s="2">
        <v>7.4929999999999997E-2</v>
      </c>
      <c r="AH429" s="2">
        <v>5.4800000000000001E-2</v>
      </c>
      <c r="AI429" s="2">
        <v>3.9199999999999999E-2</v>
      </c>
      <c r="AJ429" s="2">
        <v>2.743E-2</v>
      </c>
      <c r="AK429" s="2">
        <v>1.9230000000000001E-2</v>
      </c>
      <c r="AL429" s="2">
        <v>1.2869999999999999E-2</v>
      </c>
      <c r="AM429" s="2">
        <v>8.4200000000000004E-3</v>
      </c>
      <c r="AN429" s="2">
        <v>5.5399999999999998E-3</v>
      </c>
      <c r="AO429" s="2">
        <v>3.47E-3</v>
      </c>
      <c r="AP429" s="2">
        <v>2.1199999999999999E-3</v>
      </c>
      <c r="AQ429" s="2">
        <v>1.31E-3</v>
      </c>
      <c r="AR429" s="2">
        <v>7.6000000000000004E-4</v>
      </c>
      <c r="AS429" s="2">
        <v>4.2999999999999999E-4</v>
      </c>
      <c r="AT429" s="2">
        <v>2.4000000000000001E-4</v>
      </c>
      <c r="AU429" s="2">
        <v>1.3999999999999999E-4</v>
      </c>
      <c r="AV429" s="2">
        <v>6.9999999999999994E-5</v>
      </c>
      <c r="AW429" s="2">
        <v>4.0000000000000003E-5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</row>
    <row r="430" spans="1:68" hidden="1" x14ac:dyDescent="0.25">
      <c r="A430">
        <v>22400624</v>
      </c>
      <c r="B430" t="s">
        <v>88</v>
      </c>
      <c r="C430" t="s">
        <v>89</v>
      </c>
      <c r="D430" s="1">
        <v>45680.8125</v>
      </c>
      <c r="E430" t="str">
        <f>HYPERLINK("https://www.nba.com/stats/player/203114/boxscores-traditional", "Khris Middleton")</f>
        <v>Khris Middleton</v>
      </c>
      <c r="F430" t="s">
        <v>73</v>
      </c>
      <c r="G430">
        <v>5.6</v>
      </c>
      <c r="H430">
        <v>1.3560000000000001</v>
      </c>
      <c r="I430" s="2">
        <v>0.99965000000000004</v>
      </c>
      <c r="J430" s="2">
        <v>0.99597999999999998</v>
      </c>
      <c r="K430" s="2">
        <v>0.97257000000000005</v>
      </c>
      <c r="L430" s="2">
        <v>0.88100000000000001</v>
      </c>
      <c r="M430" s="2">
        <v>0.67003000000000001</v>
      </c>
      <c r="N430" s="2">
        <v>0.38590999999999998</v>
      </c>
      <c r="O430" s="2">
        <v>0.15151000000000001</v>
      </c>
      <c r="P430" s="2">
        <v>3.8359999999999998E-2</v>
      </c>
      <c r="Q430" s="2">
        <v>6.0400000000000002E-3</v>
      </c>
      <c r="R430" s="2">
        <v>5.9999999999999995E-4</v>
      </c>
      <c r="S430" s="2">
        <v>3.0000000000000001E-5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</row>
    <row r="431" spans="1:68" hidden="1" x14ac:dyDescent="0.25">
      <c r="A431">
        <v>22400623</v>
      </c>
      <c r="B431" t="s">
        <v>74</v>
      </c>
      <c r="C431" t="s">
        <v>75</v>
      </c>
      <c r="D431" s="1">
        <v>45680.8125</v>
      </c>
      <c r="E431" t="str">
        <f>HYPERLINK("https://www.nba.com/stats/player/1627751/boxscores-traditional", "Jakob Pöltl")</f>
        <v>Jakob Pöltl</v>
      </c>
      <c r="F431" t="s">
        <v>91</v>
      </c>
      <c r="G431">
        <v>23</v>
      </c>
      <c r="H431">
        <v>6.4189999999999996</v>
      </c>
      <c r="I431" s="2">
        <v>0.99970000000000003</v>
      </c>
      <c r="J431" s="2">
        <v>0.99946000000000002</v>
      </c>
      <c r="K431" s="2">
        <v>0.99909999999999999</v>
      </c>
      <c r="L431" s="2">
        <v>0.99846000000000001</v>
      </c>
      <c r="M431" s="2">
        <v>0.99743999999999999</v>
      </c>
      <c r="N431" s="2">
        <v>0.99597999999999998</v>
      </c>
      <c r="O431" s="2">
        <v>0.99360999999999999</v>
      </c>
      <c r="P431" s="2">
        <v>0.99036000000000002</v>
      </c>
      <c r="Q431" s="2">
        <v>0.98536999999999997</v>
      </c>
      <c r="R431" s="2">
        <v>0.97882000000000002</v>
      </c>
      <c r="S431" s="2">
        <v>0.96926000000000001</v>
      </c>
      <c r="T431" s="2">
        <v>0.95637000000000005</v>
      </c>
      <c r="U431" s="2">
        <v>0.94062000000000001</v>
      </c>
      <c r="V431" s="2">
        <v>0.91923999999999995</v>
      </c>
      <c r="W431" s="2">
        <v>0.89434999999999998</v>
      </c>
      <c r="X431" s="2">
        <v>0.86214000000000002</v>
      </c>
      <c r="Y431" s="2">
        <v>0.82381000000000004</v>
      </c>
      <c r="Z431" s="2">
        <v>0.7823</v>
      </c>
      <c r="AA431" s="2">
        <v>0.73236999999999997</v>
      </c>
      <c r="AB431" s="2">
        <v>0.68081999999999998</v>
      </c>
      <c r="AC431" s="2">
        <v>0.62172000000000005</v>
      </c>
      <c r="AD431" s="2">
        <v>0.56355999999999995</v>
      </c>
      <c r="AE431" s="2">
        <v>0.5</v>
      </c>
      <c r="AF431" s="2">
        <v>0.43643999999999999</v>
      </c>
      <c r="AG431" s="2">
        <v>0.37828000000000001</v>
      </c>
      <c r="AH431" s="2">
        <v>0.31918000000000002</v>
      </c>
      <c r="AI431" s="2">
        <v>0.26762999999999998</v>
      </c>
      <c r="AJ431" s="2">
        <v>0.2177</v>
      </c>
      <c r="AK431" s="2">
        <v>0.17619000000000001</v>
      </c>
      <c r="AL431" s="2">
        <v>0.13786000000000001</v>
      </c>
      <c r="AM431" s="2">
        <v>0.10564999999999999</v>
      </c>
      <c r="AN431" s="2">
        <v>8.0759999999999998E-2</v>
      </c>
      <c r="AO431" s="2">
        <v>5.9380000000000002E-2</v>
      </c>
      <c r="AP431" s="2">
        <v>4.3630000000000002E-2</v>
      </c>
      <c r="AQ431" s="2">
        <v>3.074E-2</v>
      </c>
      <c r="AR431" s="2">
        <v>2.1180000000000001E-2</v>
      </c>
      <c r="AS431" s="2">
        <v>1.4630000000000001E-2</v>
      </c>
      <c r="AT431" s="2">
        <v>9.6399999999999993E-3</v>
      </c>
      <c r="AU431" s="2">
        <v>6.3899999999999998E-3</v>
      </c>
      <c r="AV431" s="2">
        <v>4.0200000000000001E-3</v>
      </c>
      <c r="AW431" s="2">
        <v>2.5600000000000002E-3</v>
      </c>
      <c r="AX431" s="2">
        <v>1.5399999999999999E-3</v>
      </c>
      <c r="AY431" s="2">
        <v>8.9999999999999998E-4</v>
      </c>
      <c r="AZ431" s="2">
        <v>5.4000000000000001E-4</v>
      </c>
      <c r="BA431" s="2">
        <v>2.9999999999999997E-4</v>
      </c>
      <c r="BB431" s="2">
        <v>1.7000000000000001E-4</v>
      </c>
      <c r="BC431" s="2">
        <v>9.0000000000000006E-5</v>
      </c>
      <c r="BD431" s="2">
        <v>5.0000000000000002E-5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</row>
    <row r="432" spans="1:68" hidden="1" x14ac:dyDescent="0.25">
      <c r="A432">
        <v>22400623</v>
      </c>
      <c r="B432" t="s">
        <v>75</v>
      </c>
      <c r="C432" t="s">
        <v>74</v>
      </c>
      <c r="D432" s="1">
        <v>45680.8125</v>
      </c>
      <c r="E432" t="str">
        <f>HYPERLINK("https://www.nba.com/stats/player/1642258/boxscores-traditional", "Zaccharie Risacher")</f>
        <v>Zaccharie Risacher</v>
      </c>
      <c r="F432" t="s">
        <v>91</v>
      </c>
      <c r="G432">
        <v>12.8</v>
      </c>
      <c r="H432">
        <v>6.431</v>
      </c>
      <c r="I432" s="2">
        <v>0.96638000000000002</v>
      </c>
      <c r="J432" s="2">
        <v>0.95352000000000003</v>
      </c>
      <c r="K432" s="2">
        <v>0.93574000000000002</v>
      </c>
      <c r="L432" s="2">
        <v>0.91466000000000003</v>
      </c>
      <c r="M432" s="2">
        <v>0.88685999999999998</v>
      </c>
      <c r="N432" s="2">
        <v>0.85543000000000002</v>
      </c>
      <c r="O432" s="2">
        <v>0.81594</v>
      </c>
      <c r="P432" s="2">
        <v>0.77337</v>
      </c>
      <c r="Q432" s="2">
        <v>0.72240000000000004</v>
      </c>
      <c r="R432" s="2">
        <v>0.67003000000000001</v>
      </c>
      <c r="S432" s="2">
        <v>0.61026000000000002</v>
      </c>
      <c r="T432" s="2">
        <v>0.54776000000000002</v>
      </c>
      <c r="U432" s="2">
        <v>0.48803000000000002</v>
      </c>
      <c r="V432" s="2">
        <v>0.42465000000000003</v>
      </c>
      <c r="W432" s="2">
        <v>0.36692999999999998</v>
      </c>
      <c r="X432" s="2">
        <v>0.30853999999999998</v>
      </c>
      <c r="Y432" s="2">
        <v>0.25785000000000002</v>
      </c>
      <c r="Z432" s="2">
        <v>0.20896999999999999</v>
      </c>
      <c r="AA432" s="2">
        <v>0.16853000000000001</v>
      </c>
      <c r="AB432" s="2">
        <v>0.13136</v>
      </c>
      <c r="AC432" s="2">
        <v>0.10027</v>
      </c>
      <c r="AD432" s="2">
        <v>7.6359999999999997E-2</v>
      </c>
      <c r="AE432" s="2">
        <v>5.5919999999999997E-2</v>
      </c>
      <c r="AF432" s="2">
        <v>4.0930000000000001E-2</v>
      </c>
      <c r="AG432" s="2">
        <v>2.8719999999999999E-2</v>
      </c>
      <c r="AH432" s="2">
        <v>2.018E-2</v>
      </c>
      <c r="AI432" s="2">
        <v>1.355E-2</v>
      </c>
      <c r="AJ432" s="2">
        <v>9.1400000000000006E-3</v>
      </c>
      <c r="AK432" s="2">
        <v>5.8700000000000002E-3</v>
      </c>
      <c r="AL432" s="2">
        <v>3.79E-3</v>
      </c>
      <c r="AM432" s="2">
        <v>2.33E-3</v>
      </c>
      <c r="AN432" s="2">
        <v>1.39E-3</v>
      </c>
      <c r="AO432" s="2">
        <v>8.4000000000000003E-4</v>
      </c>
      <c r="AP432" s="2">
        <v>4.8000000000000001E-4</v>
      </c>
      <c r="AQ432" s="2">
        <v>2.7999999999999998E-4</v>
      </c>
      <c r="AR432" s="2">
        <v>1.4999999999999999E-4</v>
      </c>
      <c r="AS432" s="2">
        <v>8.0000000000000007E-5</v>
      </c>
      <c r="AT432" s="2">
        <v>4.0000000000000003E-5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</row>
    <row r="433" spans="1:68" hidden="1" x14ac:dyDescent="0.25">
      <c r="A433">
        <v>22400624</v>
      </c>
      <c r="B433" t="s">
        <v>88</v>
      </c>
      <c r="C433" t="s">
        <v>89</v>
      </c>
      <c r="D433" s="1">
        <v>45680.8125</v>
      </c>
      <c r="E433" t="str">
        <f>HYPERLINK("https://www.nba.com/stats/player/201572/boxscores-traditional", "Brook Lopez")</f>
        <v>Brook Lopez</v>
      </c>
      <c r="F433" t="s">
        <v>76</v>
      </c>
      <c r="G433">
        <v>5</v>
      </c>
      <c r="H433">
        <v>2.1909999999999998</v>
      </c>
      <c r="I433" s="2">
        <v>0.96638000000000002</v>
      </c>
      <c r="J433" s="2">
        <v>0.91466000000000003</v>
      </c>
      <c r="K433" s="2">
        <v>0.81859000000000004</v>
      </c>
      <c r="L433" s="2">
        <v>0.67723999999999995</v>
      </c>
      <c r="M433" s="2">
        <v>0.5</v>
      </c>
      <c r="N433" s="2">
        <v>0.32275999999999999</v>
      </c>
      <c r="O433" s="2">
        <v>0.18140999999999999</v>
      </c>
      <c r="P433" s="2">
        <v>8.5339999999999999E-2</v>
      </c>
      <c r="Q433" s="2">
        <v>3.3619999999999997E-2</v>
      </c>
      <c r="R433" s="2">
        <v>1.1299999999999999E-2</v>
      </c>
      <c r="S433" s="2">
        <v>3.0699999999999998E-3</v>
      </c>
      <c r="T433" s="2">
        <v>7.1000000000000002E-4</v>
      </c>
      <c r="U433" s="2">
        <v>1.2999999999999999E-4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</row>
    <row r="434" spans="1:68" hidden="1" x14ac:dyDescent="0.25">
      <c r="A434">
        <v>22400624</v>
      </c>
      <c r="B434" t="s">
        <v>89</v>
      </c>
      <c r="C434" t="s">
        <v>88</v>
      </c>
      <c r="D434" s="1">
        <v>45680.8125</v>
      </c>
      <c r="E434" t="str">
        <f>HYPERLINK("https://www.nba.com/stats/player/1629639/boxscores-traditional", "Tyler Herro")</f>
        <v>Tyler Herro</v>
      </c>
      <c r="F434" t="s">
        <v>73</v>
      </c>
      <c r="G434">
        <v>5.2</v>
      </c>
      <c r="H434">
        <v>1.6</v>
      </c>
      <c r="I434" s="2">
        <v>0.99573</v>
      </c>
      <c r="J434" s="2">
        <v>0.97724999999999995</v>
      </c>
      <c r="K434" s="2">
        <v>0.91620999999999997</v>
      </c>
      <c r="L434" s="2">
        <v>0.77337</v>
      </c>
      <c r="M434" s="2">
        <v>0.55171999999999999</v>
      </c>
      <c r="N434" s="2">
        <v>0.30853999999999998</v>
      </c>
      <c r="O434" s="2">
        <v>0.13136</v>
      </c>
      <c r="P434" s="2">
        <v>4.0059999999999998E-2</v>
      </c>
      <c r="Q434" s="2">
        <v>8.8900000000000003E-3</v>
      </c>
      <c r="R434" s="2">
        <v>1.3500000000000001E-3</v>
      </c>
      <c r="S434" s="2">
        <v>1.4999999999999999E-4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</row>
    <row r="435" spans="1:68" hidden="1" x14ac:dyDescent="0.25">
      <c r="A435">
        <v>22400623</v>
      </c>
      <c r="B435" t="s">
        <v>74</v>
      </c>
      <c r="C435" t="s">
        <v>75</v>
      </c>
      <c r="D435" s="1">
        <v>45680.8125</v>
      </c>
      <c r="E435" t="str">
        <f>HYPERLINK("https://www.nba.com/stats/player/1628449/boxscores-traditional", "Chris Boucher")</f>
        <v>Chris Boucher</v>
      </c>
      <c r="F435" t="s">
        <v>92</v>
      </c>
      <c r="G435">
        <v>9.8000000000000007</v>
      </c>
      <c r="H435">
        <v>6.5540000000000003</v>
      </c>
      <c r="I435" s="2">
        <v>0.90988000000000002</v>
      </c>
      <c r="J435" s="2">
        <v>0.88297999999999999</v>
      </c>
      <c r="K435" s="2">
        <v>0.85082999999999998</v>
      </c>
      <c r="L435" s="2">
        <v>0.81057000000000001</v>
      </c>
      <c r="M435" s="2">
        <v>0.76729999999999998</v>
      </c>
      <c r="N435" s="2">
        <v>0.71904000000000001</v>
      </c>
      <c r="O435" s="2">
        <v>0.66639999999999999</v>
      </c>
      <c r="P435" s="2">
        <v>0.60641999999999996</v>
      </c>
      <c r="Q435" s="2">
        <v>0.54776000000000002</v>
      </c>
      <c r="R435" s="2">
        <v>0.48803000000000002</v>
      </c>
      <c r="S435" s="2">
        <v>0.42858000000000002</v>
      </c>
      <c r="T435" s="2">
        <v>0.36692999999999998</v>
      </c>
      <c r="U435" s="2">
        <v>0.31207000000000001</v>
      </c>
      <c r="V435" s="2">
        <v>0.26108999999999999</v>
      </c>
      <c r="W435" s="2">
        <v>0.21476000000000001</v>
      </c>
      <c r="X435" s="2">
        <v>0.17105999999999999</v>
      </c>
      <c r="Y435" s="2">
        <v>0.13567000000000001</v>
      </c>
      <c r="Z435" s="2">
        <v>0.10564999999999999</v>
      </c>
      <c r="AA435" s="2">
        <v>8.0759999999999998E-2</v>
      </c>
      <c r="AB435" s="2">
        <v>5.9380000000000002E-2</v>
      </c>
      <c r="AC435" s="2">
        <v>4.3630000000000002E-2</v>
      </c>
      <c r="AD435" s="2">
        <v>3.1440000000000003E-2</v>
      </c>
      <c r="AE435" s="2">
        <v>2.222E-2</v>
      </c>
      <c r="AF435" s="2">
        <v>1.4999999999999999E-2</v>
      </c>
      <c r="AG435" s="2">
        <v>1.017E-2</v>
      </c>
      <c r="AH435" s="2">
        <v>6.7600000000000004E-3</v>
      </c>
      <c r="AI435" s="2">
        <v>4.4000000000000003E-3</v>
      </c>
      <c r="AJ435" s="2">
        <v>2.7200000000000002E-3</v>
      </c>
      <c r="AK435" s="2">
        <v>1.6900000000000001E-3</v>
      </c>
      <c r="AL435" s="2">
        <v>1.0399999999999999E-3</v>
      </c>
      <c r="AM435" s="2">
        <v>6.2E-4</v>
      </c>
      <c r="AN435" s="2">
        <v>3.5E-4</v>
      </c>
      <c r="AO435" s="2">
        <v>2.0000000000000001E-4</v>
      </c>
      <c r="AP435" s="2">
        <v>1.1E-4</v>
      </c>
      <c r="AQ435" s="2">
        <v>6.0000000000000002E-5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</row>
    <row r="436" spans="1:68" hidden="1" x14ac:dyDescent="0.25">
      <c r="A436">
        <v>22400624</v>
      </c>
      <c r="B436" t="s">
        <v>89</v>
      </c>
      <c r="C436" t="s">
        <v>88</v>
      </c>
      <c r="D436" s="1">
        <v>45680.8125</v>
      </c>
      <c r="E436" t="str">
        <f>HYPERLINK("https://www.nba.com/stats/player/202710/boxscores-traditional", "Jimmy Butler")</f>
        <v>Jimmy Butler</v>
      </c>
      <c r="F436" t="s">
        <v>73</v>
      </c>
      <c r="G436">
        <v>4.5999999999999996</v>
      </c>
      <c r="H436">
        <v>2.4980000000000002</v>
      </c>
      <c r="I436" s="2">
        <v>0.92506999999999995</v>
      </c>
      <c r="J436" s="2">
        <v>0.85082999999999998</v>
      </c>
      <c r="K436" s="2">
        <v>0.73890999999999996</v>
      </c>
      <c r="L436" s="2">
        <v>0.59482999999999997</v>
      </c>
      <c r="M436" s="2">
        <v>0.43643999999999999</v>
      </c>
      <c r="N436" s="2">
        <v>0.28774</v>
      </c>
      <c r="O436" s="2">
        <v>0.16853000000000001</v>
      </c>
      <c r="P436" s="2">
        <v>8.6910000000000001E-2</v>
      </c>
      <c r="Q436" s="2">
        <v>3.9199999999999999E-2</v>
      </c>
      <c r="R436" s="2">
        <v>1.5389999999999999E-2</v>
      </c>
      <c r="S436" s="2">
        <v>5.2300000000000003E-3</v>
      </c>
      <c r="T436" s="2">
        <v>1.5399999999999999E-3</v>
      </c>
      <c r="U436" s="2">
        <v>3.8999999999999999E-4</v>
      </c>
      <c r="V436" s="2">
        <v>8.0000000000000007E-5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</row>
    <row r="437" spans="1:68" hidden="1" x14ac:dyDescent="0.25">
      <c r="A437">
        <v>22400624</v>
      </c>
      <c r="B437" t="s">
        <v>89</v>
      </c>
      <c r="C437" t="s">
        <v>88</v>
      </c>
      <c r="D437" s="1">
        <v>45680.8125</v>
      </c>
      <c r="E437" t="str">
        <f>HYPERLINK("https://www.nba.com/stats/player/1626179/boxscores-traditional", "Terry Rozier")</f>
        <v>Terry Rozier</v>
      </c>
      <c r="F437" t="s">
        <v>76</v>
      </c>
      <c r="G437">
        <v>4.2</v>
      </c>
      <c r="H437">
        <v>2.4820000000000002</v>
      </c>
      <c r="I437" s="2">
        <v>0.90146999999999999</v>
      </c>
      <c r="J437" s="2">
        <v>0.81327000000000005</v>
      </c>
      <c r="K437" s="2">
        <v>0.68439000000000005</v>
      </c>
      <c r="L437" s="2">
        <v>0.53188000000000002</v>
      </c>
      <c r="M437" s="2">
        <v>0.37447999999999998</v>
      </c>
      <c r="N437" s="2">
        <v>0.23269999999999999</v>
      </c>
      <c r="O437" s="2">
        <v>0.12923999999999999</v>
      </c>
      <c r="P437" s="2">
        <v>6.3009999999999997E-2</v>
      </c>
      <c r="Q437" s="2">
        <v>2.6800000000000001E-2</v>
      </c>
      <c r="R437" s="2">
        <v>9.6399999999999993E-3</v>
      </c>
      <c r="S437" s="2">
        <v>3.0699999999999998E-3</v>
      </c>
      <c r="T437" s="2">
        <v>8.4000000000000003E-4</v>
      </c>
      <c r="U437" s="2">
        <v>1.9000000000000001E-4</v>
      </c>
      <c r="V437" s="2">
        <v>4.0000000000000003E-5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</row>
    <row r="438" spans="1:68" hidden="1" x14ac:dyDescent="0.25">
      <c r="A438">
        <v>22400623</v>
      </c>
      <c r="B438" t="s">
        <v>74</v>
      </c>
      <c r="C438" t="s">
        <v>75</v>
      </c>
      <c r="D438" s="1">
        <v>45680.8125</v>
      </c>
      <c r="E438" t="str">
        <f>HYPERLINK("https://www.nba.com/stats/player/1629628/boxscores-traditional", "RJ Barrett")</f>
        <v>RJ Barrett</v>
      </c>
      <c r="F438" t="s">
        <v>92</v>
      </c>
      <c r="G438">
        <v>23</v>
      </c>
      <c r="H438">
        <v>6.7229999999999999</v>
      </c>
      <c r="I438" s="2">
        <v>0.99946000000000002</v>
      </c>
      <c r="J438" s="2">
        <v>0.99909999999999999</v>
      </c>
      <c r="K438" s="2">
        <v>0.99851000000000001</v>
      </c>
      <c r="L438" s="2">
        <v>0.99766999999999995</v>
      </c>
      <c r="M438" s="2">
        <v>0.99631999999999998</v>
      </c>
      <c r="N438" s="2">
        <v>0.99429999999999996</v>
      </c>
      <c r="O438" s="2">
        <v>0.99134</v>
      </c>
      <c r="P438" s="2">
        <v>0.98712999999999995</v>
      </c>
      <c r="Q438" s="2">
        <v>0.98124</v>
      </c>
      <c r="R438" s="2">
        <v>0.97319999999999995</v>
      </c>
      <c r="S438" s="2">
        <v>0.96245999999999998</v>
      </c>
      <c r="T438" s="2">
        <v>0.94950000000000001</v>
      </c>
      <c r="U438" s="2">
        <v>0.93189</v>
      </c>
      <c r="V438" s="2">
        <v>0.90988000000000002</v>
      </c>
      <c r="W438" s="2">
        <v>0.88297999999999999</v>
      </c>
      <c r="X438" s="2">
        <v>0.85082999999999998</v>
      </c>
      <c r="Y438" s="2">
        <v>0.81327000000000005</v>
      </c>
      <c r="Z438" s="2">
        <v>0.77034999999999998</v>
      </c>
      <c r="AA438" s="2">
        <v>0.72240000000000004</v>
      </c>
      <c r="AB438" s="2">
        <v>0.67364000000000002</v>
      </c>
      <c r="AC438" s="2">
        <v>0.61790999999999996</v>
      </c>
      <c r="AD438" s="2">
        <v>0.55962000000000001</v>
      </c>
      <c r="AE438" s="2">
        <v>0.5</v>
      </c>
      <c r="AF438" s="2">
        <v>0.44037999999999999</v>
      </c>
      <c r="AG438" s="2">
        <v>0.38208999999999999</v>
      </c>
      <c r="AH438" s="2">
        <v>0.32635999999999998</v>
      </c>
      <c r="AI438" s="2">
        <v>0.27760000000000001</v>
      </c>
      <c r="AJ438" s="2">
        <v>0.22964999999999999</v>
      </c>
      <c r="AK438" s="2">
        <v>0.18673000000000001</v>
      </c>
      <c r="AL438" s="2">
        <v>0.14917</v>
      </c>
      <c r="AM438" s="2">
        <v>0.11702</v>
      </c>
      <c r="AN438" s="2">
        <v>9.0120000000000006E-2</v>
      </c>
      <c r="AO438" s="2">
        <v>6.8110000000000004E-2</v>
      </c>
      <c r="AP438" s="2">
        <v>5.0500000000000003E-2</v>
      </c>
      <c r="AQ438" s="2">
        <v>3.7539999999999997E-2</v>
      </c>
      <c r="AR438" s="2">
        <v>2.6800000000000001E-2</v>
      </c>
      <c r="AS438" s="2">
        <v>1.8759999999999999E-2</v>
      </c>
      <c r="AT438" s="2">
        <v>1.2869999999999999E-2</v>
      </c>
      <c r="AU438" s="2">
        <v>8.6599999999999993E-3</v>
      </c>
      <c r="AV438" s="2">
        <v>5.7000000000000002E-3</v>
      </c>
      <c r="AW438" s="2">
        <v>3.6800000000000001E-3</v>
      </c>
      <c r="AX438" s="2">
        <v>2.33E-3</v>
      </c>
      <c r="AY438" s="2">
        <v>1.49E-3</v>
      </c>
      <c r="AZ438" s="2">
        <v>8.9999999999999998E-4</v>
      </c>
      <c r="BA438" s="2">
        <v>5.4000000000000001E-4</v>
      </c>
      <c r="BB438" s="2">
        <v>3.1E-4</v>
      </c>
      <c r="BC438" s="2">
        <v>1.8000000000000001E-4</v>
      </c>
      <c r="BD438" s="2">
        <v>1E-4</v>
      </c>
      <c r="BE438" s="2">
        <v>5.0000000000000002E-5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</row>
    <row r="439" spans="1:68" hidden="1" x14ac:dyDescent="0.25">
      <c r="A439">
        <v>22400623</v>
      </c>
      <c r="B439" t="s">
        <v>74</v>
      </c>
      <c r="C439" t="s">
        <v>75</v>
      </c>
      <c r="D439" s="1">
        <v>45680.8125</v>
      </c>
      <c r="E439" t="str">
        <f>HYPERLINK("https://www.nba.com/stats/player/1628449/boxscores-traditional", "Chris Boucher")</f>
        <v>Chris Boucher</v>
      </c>
      <c r="F439" t="s">
        <v>87</v>
      </c>
      <c r="G439">
        <v>14.4</v>
      </c>
      <c r="H439">
        <v>6.8289999999999997</v>
      </c>
      <c r="I439" s="2">
        <v>0.97499999999999998</v>
      </c>
      <c r="J439" s="2">
        <v>0.96562000000000003</v>
      </c>
      <c r="K439" s="2">
        <v>0.95254000000000005</v>
      </c>
      <c r="L439" s="2">
        <v>0.93574000000000002</v>
      </c>
      <c r="M439" s="2">
        <v>0.91620999999999997</v>
      </c>
      <c r="N439" s="2">
        <v>0.89065000000000005</v>
      </c>
      <c r="O439" s="2">
        <v>0.85992999999999997</v>
      </c>
      <c r="P439" s="2">
        <v>0.82638999999999996</v>
      </c>
      <c r="Q439" s="2">
        <v>0.78524000000000005</v>
      </c>
      <c r="R439" s="2">
        <v>0.73890999999999996</v>
      </c>
      <c r="S439" s="2">
        <v>0.69145999999999996</v>
      </c>
      <c r="T439" s="2">
        <v>0.63683000000000001</v>
      </c>
      <c r="U439" s="2">
        <v>0.58316999999999997</v>
      </c>
      <c r="V439" s="2">
        <v>0.52392000000000005</v>
      </c>
      <c r="W439" s="2">
        <v>0.46414</v>
      </c>
      <c r="X439" s="2">
        <v>0.40905000000000002</v>
      </c>
      <c r="Y439" s="2">
        <v>0.35197000000000001</v>
      </c>
      <c r="Z439" s="2">
        <v>0.29805999999999999</v>
      </c>
      <c r="AA439" s="2">
        <v>0.25142999999999999</v>
      </c>
      <c r="AB439" s="2">
        <v>0.20610999999999999</v>
      </c>
      <c r="AC439" s="2">
        <v>0.16602</v>
      </c>
      <c r="AD439" s="2">
        <v>0.13350000000000001</v>
      </c>
      <c r="AE439" s="2">
        <v>0.10383000000000001</v>
      </c>
      <c r="AF439" s="2">
        <v>7.9269999999999993E-2</v>
      </c>
      <c r="AG439" s="2">
        <v>6.0569999999999999E-2</v>
      </c>
      <c r="AH439" s="2">
        <v>4.4569999999999999E-2</v>
      </c>
      <c r="AI439" s="2">
        <v>3.2160000000000001E-2</v>
      </c>
      <c r="AJ439" s="2">
        <v>2.3300000000000001E-2</v>
      </c>
      <c r="AK439" s="2">
        <v>1.618E-2</v>
      </c>
      <c r="AL439" s="2">
        <v>1.1299999999999999E-2</v>
      </c>
      <c r="AM439" s="2">
        <v>7.5500000000000003E-3</v>
      </c>
      <c r="AN439" s="2">
        <v>4.9399999999999999E-3</v>
      </c>
      <c r="AO439" s="2">
        <v>3.2599999999999999E-3</v>
      </c>
      <c r="AP439" s="2">
        <v>2.0500000000000002E-3</v>
      </c>
      <c r="AQ439" s="2">
        <v>1.2600000000000001E-3</v>
      </c>
      <c r="AR439" s="2">
        <v>7.9000000000000001E-4</v>
      </c>
      <c r="AS439" s="2">
        <v>4.6999999999999999E-4</v>
      </c>
      <c r="AT439" s="2">
        <v>2.7E-4</v>
      </c>
      <c r="AU439" s="2">
        <v>1.6000000000000001E-4</v>
      </c>
      <c r="AV439" s="2">
        <v>9.0000000000000006E-5</v>
      </c>
      <c r="AW439" s="2">
        <v>5.0000000000000002E-5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</row>
    <row r="440" spans="1:68" hidden="1" x14ac:dyDescent="0.25">
      <c r="A440">
        <v>22400623</v>
      </c>
      <c r="B440" t="s">
        <v>74</v>
      </c>
      <c r="C440" t="s">
        <v>75</v>
      </c>
      <c r="D440" s="1">
        <v>45680.8125</v>
      </c>
      <c r="E440" t="str">
        <f>HYPERLINK("https://www.nba.com/stats/player/1628971/boxscores-traditional", "Bruce Brown")</f>
        <v>Bruce Brown</v>
      </c>
      <c r="F440" t="s">
        <v>92</v>
      </c>
      <c r="G440">
        <v>12.6</v>
      </c>
      <c r="H440">
        <v>6.8879999999999999</v>
      </c>
      <c r="I440" s="2">
        <v>0.95352000000000003</v>
      </c>
      <c r="J440" s="2">
        <v>0.93822000000000005</v>
      </c>
      <c r="K440" s="2">
        <v>0.91774</v>
      </c>
      <c r="L440" s="2">
        <v>0.89434999999999998</v>
      </c>
      <c r="M440" s="2">
        <v>0.86433000000000004</v>
      </c>
      <c r="N440" s="2">
        <v>0.83147000000000004</v>
      </c>
      <c r="O440" s="2">
        <v>0.79103000000000001</v>
      </c>
      <c r="P440" s="2">
        <v>0.74856999999999996</v>
      </c>
      <c r="Q440" s="2">
        <v>0.69847000000000004</v>
      </c>
      <c r="R440" s="2">
        <v>0.64802999999999999</v>
      </c>
      <c r="S440" s="2">
        <v>0.59094999999999998</v>
      </c>
      <c r="T440" s="2">
        <v>0.53586</v>
      </c>
      <c r="U440" s="2">
        <v>0.47608</v>
      </c>
      <c r="V440" s="2">
        <v>0.42074</v>
      </c>
      <c r="W440" s="2">
        <v>0.36316999999999999</v>
      </c>
      <c r="X440" s="2">
        <v>0.31207000000000001</v>
      </c>
      <c r="Y440" s="2">
        <v>0.26108999999999999</v>
      </c>
      <c r="Z440" s="2">
        <v>0.2177</v>
      </c>
      <c r="AA440" s="2">
        <v>0.17619000000000001</v>
      </c>
      <c r="AB440" s="2">
        <v>0.14230999999999999</v>
      </c>
      <c r="AC440" s="2">
        <v>0.11123</v>
      </c>
      <c r="AD440" s="2">
        <v>8.6910000000000001E-2</v>
      </c>
      <c r="AE440" s="2">
        <v>6.5519999999999995E-2</v>
      </c>
      <c r="AF440" s="2">
        <v>4.8460000000000003E-2</v>
      </c>
      <c r="AG440" s="2">
        <v>3.5929999999999997E-2</v>
      </c>
      <c r="AH440" s="2">
        <v>2.5590000000000002E-2</v>
      </c>
      <c r="AI440" s="2">
        <v>1.831E-2</v>
      </c>
      <c r="AJ440" s="2">
        <v>1.255E-2</v>
      </c>
      <c r="AK440" s="2">
        <v>8.6599999999999993E-3</v>
      </c>
      <c r="AL440" s="2">
        <v>5.7000000000000002E-3</v>
      </c>
      <c r="AM440" s="2">
        <v>3.79E-3</v>
      </c>
      <c r="AN440" s="2">
        <v>2.3999999999999998E-3</v>
      </c>
      <c r="AO440" s="2">
        <v>1.5399999999999999E-3</v>
      </c>
      <c r="AP440" s="2">
        <v>9.3999999999999997E-4</v>
      </c>
      <c r="AQ440" s="2">
        <v>5.8E-4</v>
      </c>
      <c r="AR440" s="2">
        <v>3.4000000000000002E-4</v>
      </c>
      <c r="AS440" s="2">
        <v>2.0000000000000001E-4</v>
      </c>
      <c r="AT440" s="2">
        <v>1.1E-4</v>
      </c>
      <c r="AU440" s="2">
        <v>6.0000000000000002E-5</v>
      </c>
      <c r="AV440" s="2">
        <v>3.0000000000000001E-5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</row>
    <row r="441" spans="1:68" hidden="1" x14ac:dyDescent="0.25">
      <c r="A441">
        <v>22400623</v>
      </c>
      <c r="B441" t="s">
        <v>74</v>
      </c>
      <c r="C441" t="s">
        <v>75</v>
      </c>
      <c r="D441" s="1">
        <v>45680.8125</v>
      </c>
      <c r="E441" t="str">
        <f>HYPERLINK("https://www.nba.com/stats/player/1630193/boxscores-traditional", "Immanuel Quickley")</f>
        <v>Immanuel Quickley</v>
      </c>
      <c r="F441" t="s">
        <v>87</v>
      </c>
      <c r="G441">
        <v>17.8</v>
      </c>
      <c r="H441">
        <v>6.9109999999999996</v>
      </c>
      <c r="I441" s="2">
        <v>0.99245000000000005</v>
      </c>
      <c r="J441" s="2">
        <v>0.98899000000000004</v>
      </c>
      <c r="K441" s="2">
        <v>0.98382000000000003</v>
      </c>
      <c r="L441" s="2">
        <v>0.97724999999999995</v>
      </c>
      <c r="M441" s="2">
        <v>0.96784000000000003</v>
      </c>
      <c r="N441" s="2">
        <v>0.95637000000000005</v>
      </c>
      <c r="O441" s="2">
        <v>0.94062000000000001</v>
      </c>
      <c r="P441" s="2">
        <v>0.92220000000000002</v>
      </c>
      <c r="Q441" s="2">
        <v>0.89795999999999998</v>
      </c>
      <c r="R441" s="2">
        <v>0.87075999999999998</v>
      </c>
      <c r="S441" s="2">
        <v>0.83645999999999998</v>
      </c>
      <c r="T441" s="2">
        <v>0.79954999999999998</v>
      </c>
      <c r="U441" s="2">
        <v>0.75490000000000002</v>
      </c>
      <c r="V441" s="2">
        <v>0.70884000000000003</v>
      </c>
      <c r="W441" s="2">
        <v>0.65910000000000002</v>
      </c>
      <c r="X441" s="2">
        <v>0.60257000000000005</v>
      </c>
      <c r="Y441" s="2">
        <v>0.54776000000000002</v>
      </c>
      <c r="Z441" s="2">
        <v>0.48803000000000002</v>
      </c>
      <c r="AA441" s="2">
        <v>0.43251000000000001</v>
      </c>
      <c r="AB441" s="2">
        <v>0.37447999999999998</v>
      </c>
      <c r="AC441" s="2">
        <v>0.32275999999999999</v>
      </c>
      <c r="AD441" s="2">
        <v>0.27093</v>
      </c>
      <c r="AE441" s="2">
        <v>0.22663</v>
      </c>
      <c r="AF441" s="2">
        <v>0.18406</v>
      </c>
      <c r="AG441" s="2">
        <v>0.14917</v>
      </c>
      <c r="AH441" s="2">
        <v>0.11702</v>
      </c>
      <c r="AI441" s="2">
        <v>9.1759999999999994E-2</v>
      </c>
      <c r="AJ441" s="2">
        <v>6.9440000000000002E-2</v>
      </c>
      <c r="AK441" s="2">
        <v>5.262E-2</v>
      </c>
      <c r="AL441" s="2">
        <v>3.8359999999999998E-2</v>
      </c>
      <c r="AM441" s="2">
        <v>2.8070000000000001E-2</v>
      </c>
      <c r="AN441" s="2">
        <v>2.018E-2</v>
      </c>
      <c r="AO441" s="2">
        <v>1.3899999999999999E-2</v>
      </c>
      <c r="AP441" s="2">
        <v>9.6399999999999993E-3</v>
      </c>
      <c r="AQ441" s="2">
        <v>6.3899999999999998E-3</v>
      </c>
      <c r="AR441" s="2">
        <v>4.2700000000000004E-3</v>
      </c>
      <c r="AS441" s="2">
        <v>2.7200000000000002E-3</v>
      </c>
      <c r="AT441" s="2">
        <v>1.75E-3</v>
      </c>
      <c r="AU441" s="2">
        <v>1.07E-3</v>
      </c>
      <c r="AV441" s="2">
        <v>6.6E-4</v>
      </c>
      <c r="AW441" s="2">
        <v>3.8999999999999999E-4</v>
      </c>
      <c r="AX441" s="2">
        <v>2.3000000000000001E-4</v>
      </c>
      <c r="AY441" s="2">
        <v>1.2999999999999999E-4</v>
      </c>
      <c r="AZ441" s="2">
        <v>8.0000000000000007E-5</v>
      </c>
      <c r="BA441" s="2">
        <v>4.0000000000000003E-5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</row>
    <row r="442" spans="1:68" hidden="1" x14ac:dyDescent="0.25">
      <c r="A442">
        <v>22400621</v>
      </c>
      <c r="B442" t="s">
        <v>69</v>
      </c>
      <c r="C442" t="s">
        <v>68</v>
      </c>
      <c r="D442" s="1">
        <v>45680.583333333336</v>
      </c>
      <c r="E442" t="str">
        <f>HYPERLINK("https://www.nba.com/stats/player/1631097/boxscores-traditional", "Bennedict Mathurin")</f>
        <v>Bennedict Mathurin</v>
      </c>
      <c r="F442" t="s">
        <v>76</v>
      </c>
      <c r="G442">
        <v>5.4</v>
      </c>
      <c r="H442">
        <v>2.7280000000000002</v>
      </c>
      <c r="I442">
        <v>0.94630000000000003</v>
      </c>
      <c r="J442">
        <v>0.89434999999999998</v>
      </c>
      <c r="K442">
        <v>0.81057000000000001</v>
      </c>
      <c r="L442">
        <v>0.69496999999999998</v>
      </c>
      <c r="M442">
        <v>0.55962000000000001</v>
      </c>
      <c r="N442">
        <v>0.41293999999999997</v>
      </c>
      <c r="O442">
        <v>0.27760000000000001</v>
      </c>
      <c r="P442">
        <v>0.17105999999999999</v>
      </c>
      <c r="Q442">
        <v>9.3420000000000003E-2</v>
      </c>
      <c r="R442">
        <v>4.5510000000000002E-2</v>
      </c>
      <c r="S442">
        <v>2.018E-2</v>
      </c>
      <c r="T442">
        <v>7.7600000000000004E-3</v>
      </c>
      <c r="U442">
        <v>2.64E-3</v>
      </c>
      <c r="V442">
        <v>8.1999999999999998E-4</v>
      </c>
      <c r="W442">
        <v>2.2000000000000001E-4</v>
      </c>
      <c r="X442">
        <v>5.0000000000000002E-5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</row>
    <row r="443" spans="1:68" hidden="1" x14ac:dyDescent="0.25">
      <c r="A443">
        <v>22400623</v>
      </c>
      <c r="B443" t="s">
        <v>75</v>
      </c>
      <c r="C443" t="s">
        <v>74</v>
      </c>
      <c r="D443" s="1">
        <v>45680.8125</v>
      </c>
      <c r="E443" t="str">
        <f>HYPERLINK("https://www.nba.com/stats/player/1629726/boxscores-traditional", "Garrison Mathews")</f>
        <v>Garrison Mathews</v>
      </c>
      <c r="F443" t="s">
        <v>91</v>
      </c>
      <c r="G443">
        <v>9.6</v>
      </c>
      <c r="H443">
        <v>7.0030000000000001</v>
      </c>
      <c r="I443" s="2">
        <v>0.89065000000000005</v>
      </c>
      <c r="J443" s="2">
        <v>0.86214000000000002</v>
      </c>
      <c r="K443" s="2">
        <v>0.82638999999999996</v>
      </c>
      <c r="L443" s="2">
        <v>0.78813999999999995</v>
      </c>
      <c r="M443" s="2">
        <v>0.74536999999999998</v>
      </c>
      <c r="N443" s="2">
        <v>0.69496999999999998</v>
      </c>
      <c r="O443" s="2">
        <v>0.64431000000000005</v>
      </c>
      <c r="P443" s="2">
        <v>0.59094999999999998</v>
      </c>
      <c r="Q443" s="2">
        <v>0.53586</v>
      </c>
      <c r="R443" s="2">
        <v>0.47608</v>
      </c>
      <c r="S443" s="2">
        <v>0.42074</v>
      </c>
      <c r="T443" s="2">
        <v>0.36692999999999998</v>
      </c>
      <c r="U443" s="2">
        <v>0.31207000000000001</v>
      </c>
      <c r="V443" s="2">
        <v>0.26434999999999997</v>
      </c>
      <c r="W443" s="2">
        <v>0.22065000000000001</v>
      </c>
      <c r="X443" s="2">
        <v>0.18140999999999999</v>
      </c>
      <c r="Y443" s="2">
        <v>0.14457</v>
      </c>
      <c r="Z443" s="2">
        <v>0.11507000000000001</v>
      </c>
      <c r="AA443" s="2">
        <v>9.0120000000000006E-2</v>
      </c>
      <c r="AB443" s="2">
        <v>6.8110000000000004E-2</v>
      </c>
      <c r="AC443" s="2">
        <v>5.1549999999999999E-2</v>
      </c>
      <c r="AD443" s="2">
        <v>3.8359999999999998E-2</v>
      </c>
      <c r="AE443" s="2">
        <v>2.8070000000000001E-2</v>
      </c>
      <c r="AF443" s="2">
        <v>1.9699999999999999E-2</v>
      </c>
      <c r="AG443" s="2">
        <v>1.3899999999999999E-2</v>
      </c>
      <c r="AH443" s="2">
        <v>9.6399999999999993E-3</v>
      </c>
      <c r="AI443" s="2">
        <v>6.5700000000000003E-3</v>
      </c>
      <c r="AJ443" s="2">
        <v>4.2700000000000004E-3</v>
      </c>
      <c r="AK443" s="2">
        <v>2.8E-3</v>
      </c>
      <c r="AL443" s="2">
        <v>1.81E-3</v>
      </c>
      <c r="AM443" s="2">
        <v>1.1100000000000001E-3</v>
      </c>
      <c r="AN443" s="2">
        <v>6.8999999999999997E-4</v>
      </c>
      <c r="AO443" s="2">
        <v>4.2000000000000002E-4</v>
      </c>
      <c r="AP443" s="2">
        <v>2.5000000000000001E-4</v>
      </c>
      <c r="AQ443" s="2">
        <v>1.3999999999999999E-4</v>
      </c>
      <c r="AR443" s="2">
        <v>8.0000000000000007E-5</v>
      </c>
      <c r="AS443" s="2">
        <v>5.0000000000000002E-5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</row>
    <row r="444" spans="1:68" hidden="1" x14ac:dyDescent="0.25">
      <c r="A444">
        <v>22400623</v>
      </c>
      <c r="B444" t="s">
        <v>75</v>
      </c>
      <c r="C444" t="s">
        <v>74</v>
      </c>
      <c r="D444" s="1">
        <v>45680.8125</v>
      </c>
      <c r="E444" t="str">
        <f>HYPERLINK("https://www.nba.com/stats/player/1630700/boxscores-traditional", "Dyson Daniels")</f>
        <v>Dyson Daniels</v>
      </c>
      <c r="F444" t="s">
        <v>91</v>
      </c>
      <c r="G444">
        <v>25</v>
      </c>
      <c r="H444">
        <v>7.0140000000000002</v>
      </c>
      <c r="I444" s="2">
        <v>0.99968999999999997</v>
      </c>
      <c r="J444" s="2">
        <v>0.99948000000000004</v>
      </c>
      <c r="K444" s="2">
        <v>0.99916000000000005</v>
      </c>
      <c r="L444" s="2">
        <v>0.99861</v>
      </c>
      <c r="M444" s="2">
        <v>0.99780999999999997</v>
      </c>
      <c r="N444" s="2">
        <v>0.99663999999999997</v>
      </c>
      <c r="O444" s="2">
        <v>0.99492000000000003</v>
      </c>
      <c r="P444" s="2">
        <v>0.99224000000000001</v>
      </c>
      <c r="Q444" s="2">
        <v>0.98870000000000002</v>
      </c>
      <c r="R444" s="2">
        <v>0.98382000000000003</v>
      </c>
      <c r="S444" s="2">
        <v>0.97724999999999995</v>
      </c>
      <c r="T444" s="2">
        <v>0.96784000000000003</v>
      </c>
      <c r="U444" s="2">
        <v>0.95637000000000005</v>
      </c>
      <c r="V444" s="2">
        <v>0.94179000000000002</v>
      </c>
      <c r="W444" s="2">
        <v>0.92364000000000002</v>
      </c>
      <c r="X444" s="2">
        <v>0.89973000000000003</v>
      </c>
      <c r="Y444" s="2">
        <v>0.87285999999999997</v>
      </c>
      <c r="Z444" s="2">
        <v>0.84133999999999998</v>
      </c>
      <c r="AA444" s="2">
        <v>0.80510999999999999</v>
      </c>
      <c r="AB444" s="2">
        <v>0.76114999999999999</v>
      </c>
      <c r="AC444" s="2">
        <v>0.71565999999999996</v>
      </c>
      <c r="AD444" s="2">
        <v>0.66639999999999999</v>
      </c>
      <c r="AE444" s="2">
        <v>0.61409000000000002</v>
      </c>
      <c r="AF444" s="2">
        <v>0.55567</v>
      </c>
      <c r="AG444" s="2">
        <v>0.5</v>
      </c>
      <c r="AH444" s="2">
        <v>0.44433</v>
      </c>
      <c r="AI444" s="2">
        <v>0.38590999999999998</v>
      </c>
      <c r="AJ444" s="2">
        <v>0.33360000000000001</v>
      </c>
      <c r="AK444" s="2">
        <v>0.28433999999999998</v>
      </c>
      <c r="AL444" s="2">
        <v>0.23885000000000001</v>
      </c>
      <c r="AM444" s="2">
        <v>0.19489000000000001</v>
      </c>
      <c r="AN444" s="2">
        <v>0.15866</v>
      </c>
      <c r="AO444" s="2">
        <v>0.12714</v>
      </c>
      <c r="AP444" s="2">
        <v>0.10027</v>
      </c>
      <c r="AQ444" s="2">
        <v>7.6359999999999997E-2</v>
      </c>
      <c r="AR444" s="2">
        <v>5.8209999999999998E-2</v>
      </c>
      <c r="AS444" s="2">
        <v>4.3630000000000002E-2</v>
      </c>
      <c r="AT444" s="2">
        <v>3.2160000000000001E-2</v>
      </c>
      <c r="AU444" s="2">
        <v>2.2749999999999999E-2</v>
      </c>
      <c r="AV444" s="2">
        <v>1.618E-2</v>
      </c>
      <c r="AW444" s="2">
        <v>1.1299999999999999E-2</v>
      </c>
      <c r="AX444" s="2">
        <v>7.7600000000000004E-3</v>
      </c>
      <c r="AY444" s="2">
        <v>5.0800000000000003E-3</v>
      </c>
      <c r="AZ444" s="2">
        <v>3.3600000000000001E-3</v>
      </c>
      <c r="BA444" s="2">
        <v>2.1900000000000001E-3</v>
      </c>
      <c r="BB444" s="2">
        <v>1.39E-3</v>
      </c>
      <c r="BC444" s="2">
        <v>8.4000000000000003E-4</v>
      </c>
      <c r="BD444" s="2">
        <v>5.1999999999999995E-4</v>
      </c>
      <c r="BE444" s="2">
        <v>3.1E-4</v>
      </c>
      <c r="BF444" s="2">
        <v>1.9000000000000001E-4</v>
      </c>
      <c r="BG444" s="2">
        <v>1E-4</v>
      </c>
      <c r="BH444" s="2">
        <v>6.0000000000000002E-5</v>
      </c>
      <c r="BI444" s="2">
        <v>3.0000000000000001E-5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</row>
    <row r="445" spans="1:68" hidden="1" x14ac:dyDescent="0.25">
      <c r="A445">
        <v>22400623</v>
      </c>
      <c r="B445" t="s">
        <v>74</v>
      </c>
      <c r="C445" t="s">
        <v>75</v>
      </c>
      <c r="D445" s="1">
        <v>45680.8125</v>
      </c>
      <c r="E445" t="str">
        <f>HYPERLINK("https://www.nba.com/stats/player/1628971/boxscores-traditional", "Bruce Brown")</f>
        <v>Bruce Brown</v>
      </c>
      <c r="F445" t="s">
        <v>87</v>
      </c>
      <c r="G445">
        <v>15.8</v>
      </c>
      <c r="H445">
        <v>7.0259999999999998</v>
      </c>
      <c r="I445" s="2">
        <v>0.98257000000000005</v>
      </c>
      <c r="J445" s="2">
        <v>0.97499999999999998</v>
      </c>
      <c r="K445" s="2">
        <v>0.96562000000000003</v>
      </c>
      <c r="L445" s="2">
        <v>0.95352000000000003</v>
      </c>
      <c r="M445" s="2">
        <v>0.93822000000000005</v>
      </c>
      <c r="N445" s="2">
        <v>0.91774</v>
      </c>
      <c r="O445" s="2">
        <v>0.89434999999999998</v>
      </c>
      <c r="P445" s="2">
        <v>0.86650000000000005</v>
      </c>
      <c r="Q445" s="2">
        <v>0.83398000000000005</v>
      </c>
      <c r="R445" s="2">
        <v>0.79673000000000005</v>
      </c>
      <c r="S445" s="2">
        <v>0.75175000000000003</v>
      </c>
      <c r="T445" s="2">
        <v>0.70540000000000003</v>
      </c>
      <c r="U445" s="2">
        <v>0.65542</v>
      </c>
      <c r="V445" s="2">
        <v>0.60257000000000005</v>
      </c>
      <c r="W445" s="2">
        <v>0.54379999999999995</v>
      </c>
      <c r="X445" s="2">
        <v>0.48803000000000002</v>
      </c>
      <c r="Y445" s="2">
        <v>0.43251000000000001</v>
      </c>
      <c r="Z445" s="2">
        <v>0.37828000000000001</v>
      </c>
      <c r="AA445" s="2">
        <v>0.32275999999999999</v>
      </c>
      <c r="AB445" s="2">
        <v>0.27424999999999999</v>
      </c>
      <c r="AC445" s="2">
        <v>0.22964999999999999</v>
      </c>
      <c r="AD445" s="2">
        <v>0.18942999999999999</v>
      </c>
      <c r="AE445" s="2">
        <v>0.15386</v>
      </c>
      <c r="AF445" s="2">
        <v>0.121</v>
      </c>
      <c r="AG445" s="2">
        <v>9.5100000000000004E-2</v>
      </c>
      <c r="AH445" s="2">
        <v>7.3529999999999998E-2</v>
      </c>
      <c r="AI445" s="2">
        <v>5.5919999999999997E-2</v>
      </c>
      <c r="AJ445" s="2">
        <v>4.0930000000000001E-2</v>
      </c>
      <c r="AK445" s="2">
        <v>3.005E-2</v>
      </c>
      <c r="AL445" s="2">
        <v>2.1690000000000001E-2</v>
      </c>
      <c r="AM445" s="2">
        <v>1.5389999999999999E-2</v>
      </c>
      <c r="AN445" s="2">
        <v>1.044E-2</v>
      </c>
      <c r="AO445" s="2">
        <v>7.1399999999999996E-3</v>
      </c>
      <c r="AP445" s="2">
        <v>4.7999999999999996E-3</v>
      </c>
      <c r="AQ445" s="2">
        <v>3.1700000000000001E-3</v>
      </c>
      <c r="AR445" s="2">
        <v>1.99E-3</v>
      </c>
      <c r="AS445" s="2">
        <v>1.2600000000000001E-3</v>
      </c>
      <c r="AT445" s="2">
        <v>7.9000000000000001E-4</v>
      </c>
      <c r="AU445" s="2">
        <v>4.8000000000000001E-4</v>
      </c>
      <c r="AV445" s="2">
        <v>2.9E-4</v>
      </c>
      <c r="AW445" s="2">
        <v>1.7000000000000001E-4</v>
      </c>
      <c r="AX445" s="2">
        <v>1E-4</v>
      </c>
      <c r="AY445" s="2">
        <v>5.0000000000000002E-5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</row>
    <row r="446" spans="1:68" hidden="1" x14ac:dyDescent="0.25">
      <c r="A446">
        <v>22400623</v>
      </c>
      <c r="B446" t="s">
        <v>75</v>
      </c>
      <c r="C446" t="s">
        <v>74</v>
      </c>
      <c r="D446" s="1">
        <v>45680.8125</v>
      </c>
      <c r="E446" t="str">
        <f>HYPERLINK("https://www.nba.com/stats/player/1630700/boxscores-traditional", "Dyson Daniels")</f>
        <v>Dyson Daniels</v>
      </c>
      <c r="F446" t="s">
        <v>87</v>
      </c>
      <c r="G446">
        <v>22</v>
      </c>
      <c r="H446">
        <v>7.0709999999999997</v>
      </c>
      <c r="I446" s="2">
        <v>0.99851000000000001</v>
      </c>
      <c r="J446" s="2">
        <v>0.99766999999999995</v>
      </c>
      <c r="K446" s="2">
        <v>0.99643000000000004</v>
      </c>
      <c r="L446" s="2">
        <v>0.99460999999999999</v>
      </c>
      <c r="M446" s="2">
        <v>0.99180000000000001</v>
      </c>
      <c r="N446" s="2">
        <v>0.98809000000000002</v>
      </c>
      <c r="O446" s="2">
        <v>0.98299999999999998</v>
      </c>
      <c r="P446" s="2">
        <v>0.97614999999999996</v>
      </c>
      <c r="Q446" s="2">
        <v>0.96711999999999998</v>
      </c>
      <c r="R446" s="2">
        <v>0.95543</v>
      </c>
      <c r="S446" s="2">
        <v>0.94062000000000001</v>
      </c>
      <c r="T446" s="2">
        <v>0.92073000000000005</v>
      </c>
      <c r="U446" s="2">
        <v>0.89795999999999998</v>
      </c>
      <c r="V446" s="2">
        <v>0.87075999999999998</v>
      </c>
      <c r="W446" s="2">
        <v>0.83891000000000004</v>
      </c>
      <c r="X446" s="2">
        <v>0.80234000000000005</v>
      </c>
      <c r="Y446" s="2">
        <v>0.76114999999999999</v>
      </c>
      <c r="Z446" s="2">
        <v>0.71565999999999996</v>
      </c>
      <c r="AA446" s="2">
        <v>0.66276000000000002</v>
      </c>
      <c r="AB446" s="2">
        <v>0.61026000000000002</v>
      </c>
      <c r="AC446" s="2">
        <v>0.55567</v>
      </c>
      <c r="AD446" s="2">
        <v>0.5</v>
      </c>
      <c r="AE446" s="2">
        <v>0.44433</v>
      </c>
      <c r="AF446" s="2">
        <v>0.38973999999999998</v>
      </c>
      <c r="AG446" s="2">
        <v>0.33723999999999998</v>
      </c>
      <c r="AH446" s="2">
        <v>0.28433999999999998</v>
      </c>
      <c r="AI446" s="2">
        <v>0.23885000000000001</v>
      </c>
      <c r="AJ446" s="2">
        <v>0.19766</v>
      </c>
      <c r="AK446" s="2">
        <v>0.16109000000000001</v>
      </c>
      <c r="AL446" s="2">
        <v>0.12923999999999999</v>
      </c>
      <c r="AM446" s="2">
        <v>0.10204000000000001</v>
      </c>
      <c r="AN446" s="2">
        <v>7.9269999999999993E-2</v>
      </c>
      <c r="AO446" s="2">
        <v>5.9380000000000002E-2</v>
      </c>
      <c r="AP446" s="2">
        <v>4.4569999999999999E-2</v>
      </c>
      <c r="AQ446" s="2">
        <v>3.288E-2</v>
      </c>
      <c r="AR446" s="2">
        <v>2.385E-2</v>
      </c>
      <c r="AS446" s="2">
        <v>1.7000000000000001E-2</v>
      </c>
      <c r="AT446" s="2">
        <v>1.191E-2</v>
      </c>
      <c r="AU446" s="2">
        <v>8.2000000000000007E-3</v>
      </c>
      <c r="AV446" s="2">
        <v>5.3899999999999998E-3</v>
      </c>
      <c r="AW446" s="2">
        <v>3.5699999999999998E-3</v>
      </c>
      <c r="AX446" s="2">
        <v>2.33E-3</v>
      </c>
      <c r="AY446" s="2">
        <v>1.49E-3</v>
      </c>
      <c r="AZ446" s="2">
        <v>9.3999999999999997E-4</v>
      </c>
      <c r="BA446" s="2">
        <v>5.8E-4</v>
      </c>
      <c r="BB446" s="2">
        <v>3.5E-4</v>
      </c>
      <c r="BC446" s="2">
        <v>2.0000000000000001E-4</v>
      </c>
      <c r="BD446" s="2">
        <v>1.2E-4</v>
      </c>
      <c r="BE446" s="2">
        <v>6.9999999999999994E-5</v>
      </c>
      <c r="BF446" s="2">
        <v>4.0000000000000003E-5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0</v>
      </c>
      <c r="BO446" s="2">
        <v>0</v>
      </c>
      <c r="BP446" s="2">
        <v>0</v>
      </c>
    </row>
    <row r="447" spans="1:68" hidden="1" x14ac:dyDescent="0.25">
      <c r="A447">
        <v>22400624</v>
      </c>
      <c r="B447" t="s">
        <v>89</v>
      </c>
      <c r="C447" t="s">
        <v>88</v>
      </c>
      <c r="D447" s="1">
        <v>45680.8125</v>
      </c>
      <c r="E447" t="str">
        <f>HYPERLINK("https://www.nba.com/stats/player/1628389/boxscores-traditional", "Bam Adebayo")</f>
        <v>Bam Adebayo</v>
      </c>
      <c r="F447" t="s">
        <v>73</v>
      </c>
      <c r="G447">
        <v>4</v>
      </c>
      <c r="H447">
        <v>2.0979999999999999</v>
      </c>
      <c r="I447" s="2">
        <v>0.92364000000000002</v>
      </c>
      <c r="J447" s="2">
        <v>0.82894000000000001</v>
      </c>
      <c r="K447" s="2">
        <v>0.68439000000000005</v>
      </c>
      <c r="L447" s="2">
        <v>0.5</v>
      </c>
      <c r="M447" s="2">
        <v>0.31561</v>
      </c>
      <c r="N447" s="2">
        <v>0.17105999999999999</v>
      </c>
      <c r="O447" s="2">
        <v>7.6359999999999997E-2</v>
      </c>
      <c r="P447" s="2">
        <v>2.8070000000000001E-2</v>
      </c>
      <c r="Q447" s="2">
        <v>8.6599999999999993E-3</v>
      </c>
      <c r="R447" s="2">
        <v>2.1199999999999999E-3</v>
      </c>
      <c r="S447" s="2">
        <v>4.2000000000000002E-4</v>
      </c>
      <c r="T447" s="2">
        <v>6.9999999999999994E-5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</row>
    <row r="448" spans="1:68" hidden="1" x14ac:dyDescent="0.25">
      <c r="A448">
        <v>22400624</v>
      </c>
      <c r="B448" t="s">
        <v>89</v>
      </c>
      <c r="C448" t="s">
        <v>88</v>
      </c>
      <c r="D448" s="1">
        <v>45680.8125</v>
      </c>
      <c r="E448" t="str">
        <f>HYPERLINK("https://www.nba.com/stats/player/1631170/boxscores-traditional", "Jaime Jaquez Jr.")</f>
        <v>Jaime Jaquez Jr.</v>
      </c>
      <c r="F448" t="s">
        <v>76</v>
      </c>
      <c r="G448">
        <v>4.4000000000000004</v>
      </c>
      <c r="H448">
        <v>1.625</v>
      </c>
      <c r="I448" s="2">
        <v>0.98168999999999995</v>
      </c>
      <c r="J448" s="2">
        <v>0.93056000000000005</v>
      </c>
      <c r="K448" s="2">
        <v>0.80510999999999999</v>
      </c>
      <c r="L448" s="2">
        <v>0.59870999999999996</v>
      </c>
      <c r="M448" s="2">
        <v>0.35569000000000001</v>
      </c>
      <c r="N448" s="2">
        <v>0.16353999999999999</v>
      </c>
      <c r="O448" s="2">
        <v>5.4800000000000001E-2</v>
      </c>
      <c r="P448" s="2">
        <v>1.321E-2</v>
      </c>
      <c r="Q448" s="2">
        <v>2.33E-3</v>
      </c>
      <c r="R448" s="2">
        <v>2.7999999999999998E-4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</row>
    <row r="449" spans="1:68" hidden="1" x14ac:dyDescent="0.25">
      <c r="A449">
        <v>22400624</v>
      </c>
      <c r="B449" t="s">
        <v>89</v>
      </c>
      <c r="C449" t="s">
        <v>88</v>
      </c>
      <c r="D449" s="1">
        <v>45680.8125</v>
      </c>
      <c r="E449" t="str">
        <f>HYPERLINK("https://www.nba.com/stats/player/1629130/boxscores-traditional", "Duncan Robinson")</f>
        <v>Duncan Robinson</v>
      </c>
      <c r="F449" t="s">
        <v>73</v>
      </c>
      <c r="G449">
        <v>3.2</v>
      </c>
      <c r="H449">
        <v>2.1349999999999998</v>
      </c>
      <c r="I449" s="2">
        <v>0.84848999999999997</v>
      </c>
      <c r="J449" s="2">
        <v>0.71226</v>
      </c>
      <c r="K449" s="2">
        <v>0.53586</v>
      </c>
      <c r="L449" s="2">
        <v>0.35569000000000001</v>
      </c>
      <c r="M449" s="2">
        <v>0.20044999999999999</v>
      </c>
      <c r="N449" s="2">
        <v>9.5100000000000004E-2</v>
      </c>
      <c r="O449" s="2">
        <v>3.7539999999999997E-2</v>
      </c>
      <c r="P449" s="2">
        <v>1.222E-2</v>
      </c>
      <c r="Q449" s="2">
        <v>3.2599999999999999E-3</v>
      </c>
      <c r="R449" s="2">
        <v>7.1000000000000002E-4</v>
      </c>
      <c r="S449" s="2">
        <v>1.2999999999999999E-4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</row>
    <row r="450" spans="1:68" hidden="1" x14ac:dyDescent="0.25">
      <c r="A450">
        <v>22400624</v>
      </c>
      <c r="B450" t="s">
        <v>89</v>
      </c>
      <c r="C450" t="s">
        <v>88</v>
      </c>
      <c r="D450" s="1">
        <v>45680.8125</v>
      </c>
      <c r="E450" t="str">
        <f>HYPERLINK("https://www.nba.com/stats/player/1631107/boxscores-traditional", "Nikola Jovic")</f>
        <v>Nikola Jovic</v>
      </c>
      <c r="F450" t="s">
        <v>76</v>
      </c>
      <c r="G450">
        <v>4</v>
      </c>
      <c r="H450">
        <v>1.2649999999999999</v>
      </c>
      <c r="I450" s="2">
        <v>0.99111000000000005</v>
      </c>
      <c r="J450" s="2">
        <v>0.94294999999999995</v>
      </c>
      <c r="K450" s="2">
        <v>0.78524000000000005</v>
      </c>
      <c r="L450" s="2">
        <v>0.5</v>
      </c>
      <c r="M450" s="2">
        <v>0.21476000000000001</v>
      </c>
      <c r="N450" s="2">
        <v>5.7049999999999997E-2</v>
      </c>
      <c r="O450" s="2">
        <v>8.8900000000000003E-3</v>
      </c>
      <c r="P450" s="2">
        <v>7.9000000000000001E-4</v>
      </c>
      <c r="Q450" s="2">
        <v>4.0000000000000003E-5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</row>
    <row r="451" spans="1:68" hidden="1" x14ac:dyDescent="0.25">
      <c r="A451">
        <v>22400621</v>
      </c>
      <c r="B451" t="s">
        <v>69</v>
      </c>
      <c r="C451" t="s">
        <v>68</v>
      </c>
      <c r="D451" s="1">
        <v>45680.583333333336</v>
      </c>
      <c r="E451" t="str">
        <f>HYPERLINK("https://www.nba.com/stats/player/204456/boxscores-traditional", "T.J. McConnell")</f>
        <v>T.J. McConnell</v>
      </c>
      <c r="F451" t="s">
        <v>90</v>
      </c>
      <c r="G451">
        <v>8.1999999999999993</v>
      </c>
      <c r="H451">
        <v>2.786</v>
      </c>
      <c r="I451">
        <v>0.99506000000000006</v>
      </c>
      <c r="J451">
        <v>0.98712999999999995</v>
      </c>
      <c r="K451">
        <v>0.96926000000000001</v>
      </c>
      <c r="L451">
        <v>0.93447999999999998</v>
      </c>
      <c r="M451">
        <v>0.87492999999999999</v>
      </c>
      <c r="N451">
        <v>0.78524000000000005</v>
      </c>
      <c r="O451">
        <v>0.66639999999999999</v>
      </c>
      <c r="P451">
        <v>0.52790000000000004</v>
      </c>
      <c r="Q451">
        <v>0.38590999999999998</v>
      </c>
      <c r="R451">
        <v>0.25785000000000002</v>
      </c>
      <c r="S451">
        <v>0.15625</v>
      </c>
      <c r="T451">
        <v>8.6910000000000001E-2</v>
      </c>
      <c r="U451">
        <v>4.2720000000000001E-2</v>
      </c>
      <c r="V451">
        <v>1.8759999999999999E-2</v>
      </c>
      <c r="W451">
        <v>7.3400000000000002E-3</v>
      </c>
      <c r="X451">
        <v>2.5600000000000002E-3</v>
      </c>
      <c r="Y451">
        <v>7.9000000000000001E-4</v>
      </c>
      <c r="Z451">
        <v>2.2000000000000001E-4</v>
      </c>
      <c r="AA451">
        <v>5.0000000000000002E-5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</row>
    <row r="452" spans="1:68" hidden="1" x14ac:dyDescent="0.25">
      <c r="A452">
        <v>22400623</v>
      </c>
      <c r="B452" t="s">
        <v>74</v>
      </c>
      <c r="C452" t="s">
        <v>75</v>
      </c>
      <c r="D452" s="1">
        <v>45680.8125</v>
      </c>
      <c r="E452" t="str">
        <f>HYPERLINK("https://www.nba.com/stats/player/1628449/boxscores-traditional", "Chris Boucher")</f>
        <v>Chris Boucher</v>
      </c>
      <c r="F452" t="s">
        <v>91</v>
      </c>
      <c r="G452">
        <v>15.2</v>
      </c>
      <c r="H452">
        <v>7.25</v>
      </c>
      <c r="I452" s="2">
        <v>0.97499999999999998</v>
      </c>
      <c r="J452" s="2">
        <v>0.96562000000000003</v>
      </c>
      <c r="K452" s="2">
        <v>0.95352000000000003</v>
      </c>
      <c r="L452" s="2">
        <v>0.93822000000000005</v>
      </c>
      <c r="M452" s="2">
        <v>0.92073000000000005</v>
      </c>
      <c r="N452" s="2">
        <v>0.89795999999999998</v>
      </c>
      <c r="O452" s="2">
        <v>0.87075999999999998</v>
      </c>
      <c r="P452" s="2">
        <v>0.83891000000000004</v>
      </c>
      <c r="Q452" s="2">
        <v>0.80510999999999999</v>
      </c>
      <c r="R452" s="2">
        <v>0.76424000000000003</v>
      </c>
      <c r="S452" s="2">
        <v>0.71904000000000001</v>
      </c>
      <c r="T452" s="2">
        <v>0.67003000000000001</v>
      </c>
      <c r="U452" s="2">
        <v>0.61790999999999996</v>
      </c>
      <c r="V452" s="2">
        <v>0.56749000000000005</v>
      </c>
      <c r="W452" s="2">
        <v>0.51197000000000004</v>
      </c>
      <c r="X452" s="2">
        <v>0.45619999999999999</v>
      </c>
      <c r="Y452" s="2">
        <v>0.40128999999999998</v>
      </c>
      <c r="Z452" s="2">
        <v>0.34827000000000002</v>
      </c>
      <c r="AA452" s="2">
        <v>0.30153000000000002</v>
      </c>
      <c r="AB452" s="2">
        <v>0.25463000000000002</v>
      </c>
      <c r="AC452" s="2">
        <v>0.21185999999999999</v>
      </c>
      <c r="AD452" s="2">
        <v>0.17360999999999999</v>
      </c>
      <c r="AE452" s="2">
        <v>0.14007</v>
      </c>
      <c r="AF452" s="2">
        <v>0.11314</v>
      </c>
      <c r="AG452" s="2">
        <v>8.8510000000000005E-2</v>
      </c>
      <c r="AH452" s="2">
        <v>6.8110000000000004E-2</v>
      </c>
      <c r="AI452" s="2">
        <v>5.1549999999999999E-2</v>
      </c>
      <c r="AJ452" s="2">
        <v>3.8359999999999998E-2</v>
      </c>
      <c r="AK452" s="2">
        <v>2.8719999999999999E-2</v>
      </c>
      <c r="AL452" s="2">
        <v>2.068E-2</v>
      </c>
      <c r="AM452" s="2">
        <v>1.4630000000000001E-2</v>
      </c>
      <c r="AN452" s="2">
        <v>1.017E-2</v>
      </c>
      <c r="AO452" s="2">
        <v>6.9499999999999996E-3</v>
      </c>
      <c r="AP452" s="2">
        <v>4.7999999999999996E-3</v>
      </c>
      <c r="AQ452" s="2">
        <v>3.1700000000000001E-3</v>
      </c>
      <c r="AR452" s="2">
        <v>2.0500000000000002E-3</v>
      </c>
      <c r="AS452" s="2">
        <v>1.31E-3</v>
      </c>
      <c r="AT452" s="2">
        <v>8.4000000000000003E-4</v>
      </c>
      <c r="AU452" s="2">
        <v>5.1999999999999995E-4</v>
      </c>
      <c r="AV452" s="2">
        <v>3.1E-4</v>
      </c>
      <c r="AW452" s="2">
        <v>1.9000000000000001E-4</v>
      </c>
      <c r="AX452" s="2">
        <v>1.1E-4</v>
      </c>
      <c r="AY452" s="2">
        <v>6.0000000000000002E-5</v>
      </c>
      <c r="AZ452" s="2">
        <v>4.0000000000000003E-5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0</v>
      </c>
      <c r="BO452" s="2">
        <v>0</v>
      </c>
      <c r="BP452" s="2">
        <v>0</v>
      </c>
    </row>
    <row r="453" spans="1:68" hidden="1" x14ac:dyDescent="0.25">
      <c r="A453">
        <v>22400624</v>
      </c>
      <c r="B453" t="s">
        <v>89</v>
      </c>
      <c r="C453" t="s">
        <v>88</v>
      </c>
      <c r="D453" s="1">
        <v>45680.8125</v>
      </c>
      <c r="E453" t="str">
        <f>HYPERLINK("https://www.nba.com/stats/player/1629130/boxscores-traditional", "Duncan Robinson")</f>
        <v>Duncan Robinson</v>
      </c>
      <c r="F453" t="s">
        <v>76</v>
      </c>
      <c r="G453">
        <v>3</v>
      </c>
      <c r="H453">
        <v>1.673</v>
      </c>
      <c r="I453" s="2">
        <v>0.88492999999999999</v>
      </c>
      <c r="J453" s="2">
        <v>0.72575000000000001</v>
      </c>
      <c r="K453" s="2">
        <v>0.5</v>
      </c>
      <c r="L453" s="2">
        <v>0.27424999999999999</v>
      </c>
      <c r="M453" s="2">
        <v>0.11507000000000001</v>
      </c>
      <c r="N453" s="2">
        <v>3.6729999999999999E-2</v>
      </c>
      <c r="O453" s="2">
        <v>8.4200000000000004E-3</v>
      </c>
      <c r="P453" s="2">
        <v>1.39E-3</v>
      </c>
      <c r="Q453" s="2">
        <v>1.7000000000000001E-4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</row>
    <row r="454" spans="1:68" hidden="1" x14ac:dyDescent="0.25">
      <c r="A454">
        <v>22400621</v>
      </c>
      <c r="B454" t="s">
        <v>69</v>
      </c>
      <c r="C454" t="s">
        <v>68</v>
      </c>
      <c r="D454" s="1">
        <v>45680.583333333336</v>
      </c>
      <c r="E454" t="str">
        <f>HYPERLINK("https://www.nba.com/stats/player/1630169/boxscores-traditional", "Tyrese Haliburton")</f>
        <v>Tyrese Haliburton</v>
      </c>
      <c r="F454" t="s">
        <v>90</v>
      </c>
      <c r="G454">
        <v>10.6</v>
      </c>
      <c r="H454">
        <v>2.8</v>
      </c>
      <c r="I454">
        <v>0.99970000000000003</v>
      </c>
      <c r="J454">
        <v>0.99892999999999998</v>
      </c>
      <c r="K454">
        <v>0.99663999999999997</v>
      </c>
      <c r="L454">
        <v>0.99085999999999996</v>
      </c>
      <c r="M454">
        <v>0.97724999999999995</v>
      </c>
      <c r="N454">
        <v>0.94950000000000001</v>
      </c>
      <c r="O454">
        <v>0.90146999999999999</v>
      </c>
      <c r="P454">
        <v>0.82381000000000004</v>
      </c>
      <c r="Q454">
        <v>0.71565999999999996</v>
      </c>
      <c r="R454">
        <v>0.58316999999999997</v>
      </c>
      <c r="S454">
        <v>0.44433</v>
      </c>
      <c r="T454">
        <v>0.30853999999999998</v>
      </c>
      <c r="U454">
        <v>0.19489000000000001</v>
      </c>
      <c r="V454">
        <v>0.11314</v>
      </c>
      <c r="W454">
        <v>5.8209999999999998E-2</v>
      </c>
      <c r="X454">
        <v>2.6800000000000001E-2</v>
      </c>
      <c r="Y454">
        <v>1.1010000000000001E-2</v>
      </c>
      <c r="Z454">
        <v>4.15E-3</v>
      </c>
      <c r="AA454">
        <v>1.3500000000000001E-3</v>
      </c>
      <c r="AB454">
        <v>3.8999999999999999E-4</v>
      </c>
      <c r="AC454">
        <v>1E-4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</row>
    <row r="455" spans="1:68" hidden="1" x14ac:dyDescent="0.25">
      <c r="A455">
        <v>22400623</v>
      </c>
      <c r="B455" t="s">
        <v>74</v>
      </c>
      <c r="C455" t="s">
        <v>75</v>
      </c>
      <c r="D455" s="1">
        <v>45680.8125</v>
      </c>
      <c r="E455" t="str">
        <f>HYPERLINK("https://www.nba.com/stats/player/1628971/boxscores-traditional", "Bruce Brown")</f>
        <v>Bruce Brown</v>
      </c>
      <c r="F455" t="s">
        <v>91</v>
      </c>
      <c r="G455">
        <v>17.8</v>
      </c>
      <c r="H455">
        <v>7.4139999999999997</v>
      </c>
      <c r="I455" s="2">
        <v>0.98839999999999995</v>
      </c>
      <c r="J455" s="2">
        <v>0.98341000000000001</v>
      </c>
      <c r="K455" s="2">
        <v>0.97724999999999995</v>
      </c>
      <c r="L455" s="2">
        <v>0.96855999999999998</v>
      </c>
      <c r="M455" s="2">
        <v>0.95818000000000003</v>
      </c>
      <c r="N455" s="2">
        <v>0.94408000000000003</v>
      </c>
      <c r="O455" s="2">
        <v>0.92784999999999995</v>
      </c>
      <c r="P455" s="2">
        <v>0.90658000000000005</v>
      </c>
      <c r="Q455" s="2">
        <v>0.88297999999999999</v>
      </c>
      <c r="R455" s="2">
        <v>0.85314000000000001</v>
      </c>
      <c r="S455" s="2">
        <v>0.82121</v>
      </c>
      <c r="T455" s="2">
        <v>0.7823</v>
      </c>
      <c r="U455" s="2">
        <v>0.74214999999999998</v>
      </c>
      <c r="V455" s="2">
        <v>0.69496999999999998</v>
      </c>
      <c r="W455" s="2">
        <v>0.64802999999999999</v>
      </c>
      <c r="X455" s="2">
        <v>0.59482999999999997</v>
      </c>
      <c r="Y455" s="2">
        <v>0.54379999999999995</v>
      </c>
      <c r="Z455" s="2">
        <v>0.48803000000000002</v>
      </c>
      <c r="AA455" s="2">
        <v>0.43643999999999999</v>
      </c>
      <c r="AB455" s="2">
        <v>0.38208999999999999</v>
      </c>
      <c r="AC455" s="2">
        <v>0.33360000000000001</v>
      </c>
      <c r="AD455" s="2">
        <v>0.28433999999999998</v>
      </c>
      <c r="AE455" s="2">
        <v>0.24196000000000001</v>
      </c>
      <c r="AF455" s="2">
        <v>0.20044999999999999</v>
      </c>
      <c r="AG455" s="2">
        <v>0.16602</v>
      </c>
      <c r="AH455" s="2">
        <v>0.13350000000000001</v>
      </c>
      <c r="AI455" s="2">
        <v>0.10749</v>
      </c>
      <c r="AJ455" s="2">
        <v>8.3790000000000003E-2</v>
      </c>
      <c r="AK455" s="2">
        <v>6.5519999999999995E-2</v>
      </c>
      <c r="AL455" s="2">
        <v>4.947E-2</v>
      </c>
      <c r="AM455" s="2">
        <v>3.7539999999999997E-2</v>
      </c>
      <c r="AN455" s="2">
        <v>2.743E-2</v>
      </c>
      <c r="AO455" s="2">
        <v>2.018E-2</v>
      </c>
      <c r="AP455" s="2">
        <v>1.426E-2</v>
      </c>
      <c r="AQ455" s="2">
        <v>1.017E-2</v>
      </c>
      <c r="AR455" s="2">
        <v>7.1399999999999996E-3</v>
      </c>
      <c r="AS455" s="2">
        <v>4.7999999999999996E-3</v>
      </c>
      <c r="AT455" s="2">
        <v>3.2599999999999999E-3</v>
      </c>
      <c r="AU455" s="2">
        <v>2.1199999999999999E-3</v>
      </c>
      <c r="AV455" s="2">
        <v>1.39E-3</v>
      </c>
      <c r="AW455" s="2">
        <v>8.7000000000000001E-4</v>
      </c>
      <c r="AX455" s="2">
        <v>5.5999999999999995E-4</v>
      </c>
      <c r="AY455" s="2">
        <v>3.4000000000000002E-4</v>
      </c>
      <c r="AZ455" s="2">
        <v>2.1000000000000001E-4</v>
      </c>
      <c r="BA455" s="2">
        <v>1.2E-4</v>
      </c>
      <c r="BB455" s="2">
        <v>6.9999999999999994E-5</v>
      </c>
      <c r="BC455" s="2">
        <v>4.0000000000000003E-5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</row>
    <row r="456" spans="1:68" hidden="1" x14ac:dyDescent="0.25">
      <c r="A456">
        <v>22400623</v>
      </c>
      <c r="B456" t="s">
        <v>75</v>
      </c>
      <c r="C456" t="s">
        <v>74</v>
      </c>
      <c r="D456" s="1">
        <v>45680.8125</v>
      </c>
      <c r="E456" t="str">
        <f>HYPERLINK("https://www.nba.com/stats/player/1629726/boxscores-traditional", "Garrison Mathews")</f>
        <v>Garrison Mathews</v>
      </c>
      <c r="F456" t="s">
        <v>87</v>
      </c>
      <c r="G456">
        <v>8.1999999999999993</v>
      </c>
      <c r="H456">
        <v>7.44</v>
      </c>
      <c r="I456" s="2">
        <v>0.83398000000000005</v>
      </c>
      <c r="J456" s="2">
        <v>0.79673000000000005</v>
      </c>
      <c r="K456" s="2">
        <v>0.75804000000000005</v>
      </c>
      <c r="L456" s="2">
        <v>0.71226</v>
      </c>
      <c r="M456" s="2">
        <v>0.66639999999999999</v>
      </c>
      <c r="N456" s="2">
        <v>0.61790999999999996</v>
      </c>
      <c r="O456" s="2">
        <v>0.56355999999999995</v>
      </c>
      <c r="P456" s="2">
        <v>0.51197000000000004</v>
      </c>
      <c r="Q456" s="2">
        <v>0.45619999999999999</v>
      </c>
      <c r="R456" s="2">
        <v>0.40516999999999997</v>
      </c>
      <c r="S456" s="2">
        <v>0.35197000000000001</v>
      </c>
      <c r="T456" s="2">
        <v>0.30503000000000002</v>
      </c>
      <c r="U456" s="2">
        <v>0.25785000000000002</v>
      </c>
      <c r="V456" s="2">
        <v>0.2177</v>
      </c>
      <c r="W456" s="2">
        <v>0.18140999999999999</v>
      </c>
      <c r="X456" s="2">
        <v>0.14685999999999999</v>
      </c>
      <c r="Y456" s="2">
        <v>0.11899999999999999</v>
      </c>
      <c r="Z456" s="2">
        <v>9.3420000000000003E-2</v>
      </c>
      <c r="AA456" s="2">
        <v>7.3529999999999998E-2</v>
      </c>
      <c r="AB456" s="2">
        <v>5.5919999999999997E-2</v>
      </c>
      <c r="AC456" s="2">
        <v>4.2720000000000001E-2</v>
      </c>
      <c r="AD456" s="2">
        <v>3.2160000000000001E-2</v>
      </c>
      <c r="AE456" s="2">
        <v>2.3300000000000001E-2</v>
      </c>
      <c r="AF456" s="2">
        <v>1.7000000000000001E-2</v>
      </c>
      <c r="AG456" s="2">
        <v>1.191E-2</v>
      </c>
      <c r="AH456" s="2">
        <v>8.4200000000000004E-3</v>
      </c>
      <c r="AI456" s="2">
        <v>5.7000000000000002E-3</v>
      </c>
      <c r="AJ456" s="2">
        <v>3.9100000000000003E-3</v>
      </c>
      <c r="AK456" s="2">
        <v>2.5600000000000002E-3</v>
      </c>
      <c r="AL456" s="2">
        <v>1.6900000000000001E-3</v>
      </c>
      <c r="AM456" s="2">
        <v>1.1100000000000001E-3</v>
      </c>
      <c r="AN456" s="2">
        <v>6.8999999999999997E-4</v>
      </c>
      <c r="AO456" s="2">
        <v>4.2999999999999999E-4</v>
      </c>
      <c r="AP456" s="2">
        <v>2.5999999999999998E-4</v>
      </c>
      <c r="AQ456" s="2">
        <v>1.6000000000000001E-4</v>
      </c>
      <c r="AR456" s="2">
        <v>9.0000000000000006E-5</v>
      </c>
      <c r="AS456" s="2">
        <v>5.0000000000000002E-5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</row>
    <row r="457" spans="1:68" hidden="1" x14ac:dyDescent="0.25">
      <c r="A457">
        <v>22400623</v>
      </c>
      <c r="B457" t="s">
        <v>74</v>
      </c>
      <c r="C457" t="s">
        <v>75</v>
      </c>
      <c r="D457" s="1">
        <v>45680.8125</v>
      </c>
      <c r="E457" t="str">
        <f>HYPERLINK("https://www.nba.com/stats/player/1629628/boxscores-traditional", "RJ Barrett")</f>
        <v>RJ Barrett</v>
      </c>
      <c r="F457" t="s">
        <v>91</v>
      </c>
      <c r="G457">
        <v>29.4</v>
      </c>
      <c r="H457">
        <v>7.4989999999999997</v>
      </c>
      <c r="I457" s="2">
        <v>0.99992000000000003</v>
      </c>
      <c r="J457" s="2">
        <v>0.99987000000000004</v>
      </c>
      <c r="K457" s="2">
        <v>0.99978</v>
      </c>
      <c r="L457" s="2">
        <v>0.99965000000000004</v>
      </c>
      <c r="M457" s="2">
        <v>0.99941999999999998</v>
      </c>
      <c r="N457" s="2">
        <v>0.99909999999999999</v>
      </c>
      <c r="O457" s="2">
        <v>0.99861</v>
      </c>
      <c r="P457" s="2">
        <v>0.99780999999999997</v>
      </c>
      <c r="Q457" s="2">
        <v>0.99673999999999996</v>
      </c>
      <c r="R457" s="2">
        <v>0.99519999999999997</v>
      </c>
      <c r="S457" s="2">
        <v>0.99285999999999996</v>
      </c>
      <c r="T457" s="2">
        <v>0.98982999999999999</v>
      </c>
      <c r="U457" s="2">
        <v>0.98573999999999995</v>
      </c>
      <c r="V457" s="2">
        <v>0.97982000000000002</v>
      </c>
      <c r="W457" s="2">
        <v>0.97257000000000005</v>
      </c>
      <c r="X457" s="2">
        <v>0.96326999999999996</v>
      </c>
      <c r="Y457" s="2">
        <v>0.95052999999999999</v>
      </c>
      <c r="Z457" s="2">
        <v>0.93574000000000002</v>
      </c>
      <c r="AA457" s="2">
        <v>0.91774</v>
      </c>
      <c r="AB457" s="2">
        <v>0.89434999999999998</v>
      </c>
      <c r="AC457" s="2">
        <v>0.86863999999999997</v>
      </c>
      <c r="AD457" s="2">
        <v>0.83891000000000004</v>
      </c>
      <c r="AE457" s="2">
        <v>0.80234000000000005</v>
      </c>
      <c r="AF457" s="2">
        <v>0.76424000000000003</v>
      </c>
      <c r="AG457" s="2">
        <v>0.72240000000000004</v>
      </c>
      <c r="AH457" s="2">
        <v>0.67364000000000002</v>
      </c>
      <c r="AI457" s="2">
        <v>0.62551999999999996</v>
      </c>
      <c r="AJ457" s="2">
        <v>0.57535000000000003</v>
      </c>
      <c r="AK457" s="2">
        <v>0.51993999999999996</v>
      </c>
      <c r="AL457" s="2">
        <v>0.46811999999999998</v>
      </c>
      <c r="AM457" s="2">
        <v>0.41682999999999998</v>
      </c>
      <c r="AN457" s="2">
        <v>0.36316999999999999</v>
      </c>
      <c r="AO457" s="2">
        <v>0.31561</v>
      </c>
      <c r="AP457" s="2">
        <v>0.27093</v>
      </c>
      <c r="AQ457" s="2">
        <v>0.22663</v>
      </c>
      <c r="AR457" s="2">
        <v>0.18942999999999999</v>
      </c>
      <c r="AS457" s="2">
        <v>0.15625</v>
      </c>
      <c r="AT457" s="2">
        <v>0.12506999999999999</v>
      </c>
      <c r="AU457" s="2">
        <v>0.10027</v>
      </c>
      <c r="AV457" s="2">
        <v>7.9269999999999993E-2</v>
      </c>
      <c r="AW457" s="2">
        <v>6.0569999999999999E-2</v>
      </c>
      <c r="AX457" s="2">
        <v>4.648E-2</v>
      </c>
      <c r="AY457" s="2">
        <v>3.5150000000000001E-2</v>
      </c>
      <c r="AZ457" s="2">
        <v>2.5590000000000002E-2</v>
      </c>
      <c r="BA457" s="2">
        <v>1.8759999999999999E-2</v>
      </c>
      <c r="BB457" s="2">
        <v>1.355E-2</v>
      </c>
      <c r="BC457" s="2">
        <v>9.3900000000000008E-3</v>
      </c>
      <c r="BD457" s="2">
        <v>6.5700000000000003E-3</v>
      </c>
      <c r="BE457" s="2">
        <v>4.5300000000000002E-3</v>
      </c>
      <c r="BF457" s="2">
        <v>2.98E-3</v>
      </c>
      <c r="BG457" s="2">
        <v>1.99E-3</v>
      </c>
      <c r="BH457" s="2">
        <v>1.31E-3</v>
      </c>
      <c r="BI457" s="2">
        <v>8.1999999999999998E-4</v>
      </c>
      <c r="BJ457" s="2">
        <v>5.1999999999999995E-4</v>
      </c>
      <c r="BK457" s="2">
        <v>3.2000000000000003E-4</v>
      </c>
      <c r="BL457" s="2">
        <v>1.9000000000000001E-4</v>
      </c>
      <c r="BM457" s="2">
        <v>1.2E-4</v>
      </c>
      <c r="BN457" s="2">
        <v>6.9999999999999994E-5</v>
      </c>
      <c r="BO457" s="2">
        <v>4.0000000000000003E-5</v>
      </c>
      <c r="BP457" s="2">
        <v>0</v>
      </c>
    </row>
    <row r="458" spans="1:68" hidden="1" x14ac:dyDescent="0.25">
      <c r="A458">
        <v>22400624</v>
      </c>
      <c r="B458" t="s">
        <v>88</v>
      </c>
      <c r="C458" t="s">
        <v>89</v>
      </c>
      <c r="D458" s="1">
        <v>45680.8125</v>
      </c>
      <c r="E458" t="str">
        <f>HYPERLINK("https://www.nba.com/stats/player/203081/boxscores-traditional", "Damian Lillard")</f>
        <v>Damian Lillard</v>
      </c>
      <c r="F458" t="s">
        <v>76</v>
      </c>
      <c r="G458">
        <v>4.2</v>
      </c>
      <c r="H458">
        <v>0.98</v>
      </c>
      <c r="I458" s="2">
        <v>0.99946000000000002</v>
      </c>
      <c r="J458" s="2">
        <v>0.98745000000000005</v>
      </c>
      <c r="K458" s="2">
        <v>0.88876999999999995</v>
      </c>
      <c r="L458" s="2">
        <v>0.57926</v>
      </c>
      <c r="M458" s="2">
        <v>0.20610999999999999</v>
      </c>
      <c r="N458" s="2">
        <v>3.288E-2</v>
      </c>
      <c r="O458" s="2">
        <v>2.1199999999999999E-3</v>
      </c>
      <c r="P458" s="2">
        <v>5.0000000000000002E-5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0</v>
      </c>
      <c r="BO458" s="2">
        <v>0</v>
      </c>
      <c r="BP458" s="2">
        <v>0</v>
      </c>
    </row>
    <row r="459" spans="1:68" hidden="1" x14ac:dyDescent="0.25">
      <c r="A459">
        <v>22400623</v>
      </c>
      <c r="B459" t="s">
        <v>75</v>
      </c>
      <c r="C459" t="s">
        <v>74</v>
      </c>
      <c r="D459" s="1">
        <v>45680.8125</v>
      </c>
      <c r="E459" t="str">
        <f>HYPERLINK("https://www.nba.com/stats/player/1630168/boxscores-traditional", "Onyeka Okongwu")</f>
        <v>Onyeka Okongwu</v>
      </c>
      <c r="F459" t="s">
        <v>91</v>
      </c>
      <c r="G459">
        <v>31.8</v>
      </c>
      <c r="H459">
        <v>7.7560000000000002</v>
      </c>
      <c r="I459" s="2">
        <v>0.99995999999999996</v>
      </c>
      <c r="J459" s="2">
        <v>0.99994000000000005</v>
      </c>
      <c r="K459" s="2">
        <v>0.99990000000000001</v>
      </c>
      <c r="L459" s="2">
        <v>0.99983</v>
      </c>
      <c r="M459" s="2">
        <v>0.99973000000000001</v>
      </c>
      <c r="N459" s="2">
        <v>0.99956999999999996</v>
      </c>
      <c r="O459" s="2">
        <v>0.99931000000000003</v>
      </c>
      <c r="P459" s="2">
        <v>0.99892999999999998</v>
      </c>
      <c r="Q459" s="2">
        <v>0.99836000000000003</v>
      </c>
      <c r="R459" s="2">
        <v>0.99751999999999996</v>
      </c>
      <c r="S459" s="2">
        <v>0.99631999999999998</v>
      </c>
      <c r="T459" s="2">
        <v>0.99460999999999999</v>
      </c>
      <c r="U459" s="2">
        <v>0.99224000000000001</v>
      </c>
      <c r="V459" s="2">
        <v>0.98899000000000004</v>
      </c>
      <c r="W459" s="2">
        <v>0.98499999999999999</v>
      </c>
      <c r="X459" s="2">
        <v>0.97931999999999997</v>
      </c>
      <c r="Y459" s="2">
        <v>0.97192999999999996</v>
      </c>
      <c r="Z459" s="2">
        <v>0.96245999999999998</v>
      </c>
      <c r="AA459" s="2">
        <v>0.95052999999999999</v>
      </c>
      <c r="AB459" s="2">
        <v>0.93574000000000002</v>
      </c>
      <c r="AC459" s="2">
        <v>0.91774</v>
      </c>
      <c r="AD459" s="2">
        <v>0.89617000000000002</v>
      </c>
      <c r="AE459" s="2">
        <v>0.87075999999999998</v>
      </c>
      <c r="AF459" s="2">
        <v>0.84375</v>
      </c>
      <c r="AG459" s="2">
        <v>0.81057000000000001</v>
      </c>
      <c r="AH459" s="2">
        <v>0.77337</v>
      </c>
      <c r="AI459" s="2">
        <v>0.73236999999999997</v>
      </c>
      <c r="AJ459" s="2">
        <v>0.68793000000000004</v>
      </c>
      <c r="AK459" s="2">
        <v>0.64058000000000004</v>
      </c>
      <c r="AL459" s="2">
        <v>0.59094999999999998</v>
      </c>
      <c r="AM459" s="2">
        <v>0.53983000000000003</v>
      </c>
      <c r="AN459" s="2">
        <v>0.48803000000000002</v>
      </c>
      <c r="AO459" s="2">
        <v>0.44037999999999999</v>
      </c>
      <c r="AP459" s="2">
        <v>0.38973999999999998</v>
      </c>
      <c r="AQ459" s="2">
        <v>0.34089999999999998</v>
      </c>
      <c r="AR459" s="2">
        <v>0.29459999999999997</v>
      </c>
      <c r="AS459" s="2">
        <v>0.25142999999999999</v>
      </c>
      <c r="AT459" s="2">
        <v>0.21185999999999999</v>
      </c>
      <c r="AU459" s="2">
        <v>0.17619000000000001</v>
      </c>
      <c r="AV459" s="2">
        <v>0.14457</v>
      </c>
      <c r="AW459" s="2">
        <v>0.11702</v>
      </c>
      <c r="AX459" s="2">
        <v>9.3420000000000003E-2</v>
      </c>
      <c r="AY459" s="2">
        <v>7.4929999999999997E-2</v>
      </c>
      <c r="AZ459" s="2">
        <v>5.8209999999999998E-2</v>
      </c>
      <c r="BA459" s="2">
        <v>4.4569999999999999E-2</v>
      </c>
      <c r="BB459" s="2">
        <v>3.3619999999999997E-2</v>
      </c>
      <c r="BC459" s="2">
        <v>2.5000000000000001E-2</v>
      </c>
      <c r="BD459" s="2">
        <v>1.831E-2</v>
      </c>
      <c r="BE459" s="2">
        <v>1.321E-2</v>
      </c>
      <c r="BF459" s="2">
        <v>9.3900000000000008E-3</v>
      </c>
      <c r="BG459" s="2">
        <v>6.5700000000000003E-3</v>
      </c>
      <c r="BH459" s="2">
        <v>4.6600000000000001E-3</v>
      </c>
      <c r="BI459" s="2">
        <v>3.1700000000000001E-3</v>
      </c>
      <c r="BJ459" s="2">
        <v>2.1199999999999999E-3</v>
      </c>
      <c r="BK459" s="2">
        <v>1.39E-3</v>
      </c>
      <c r="BL459" s="2">
        <v>8.9999999999999998E-4</v>
      </c>
      <c r="BM459" s="2">
        <v>5.8E-4</v>
      </c>
      <c r="BN459" s="2">
        <v>3.6000000000000002E-4</v>
      </c>
      <c r="BO459" s="2">
        <v>2.2000000000000001E-4</v>
      </c>
      <c r="BP459" s="2">
        <v>1.3999999999999999E-4</v>
      </c>
    </row>
    <row r="460" spans="1:68" hidden="1" x14ac:dyDescent="0.25">
      <c r="A460">
        <v>22400624</v>
      </c>
      <c r="B460" t="s">
        <v>89</v>
      </c>
      <c r="C460" t="s">
        <v>88</v>
      </c>
      <c r="D460" s="1">
        <v>45680.8125</v>
      </c>
      <c r="E460" t="str">
        <f>HYPERLINK("https://www.nba.com/stats/player/1626179/boxscores-traditional", "Terry Rozier")</f>
        <v>Terry Rozier</v>
      </c>
      <c r="F460" t="s">
        <v>73</v>
      </c>
      <c r="G460">
        <v>3.4</v>
      </c>
      <c r="H460">
        <v>1.3560000000000001</v>
      </c>
      <c r="I460" s="2">
        <v>0.96164000000000005</v>
      </c>
      <c r="J460" s="2">
        <v>0.84848999999999997</v>
      </c>
      <c r="K460" s="2">
        <v>0.61409000000000002</v>
      </c>
      <c r="L460" s="2">
        <v>0.32996999999999999</v>
      </c>
      <c r="M460" s="2">
        <v>0.11899999999999999</v>
      </c>
      <c r="N460" s="2">
        <v>2.743E-2</v>
      </c>
      <c r="O460" s="2">
        <v>4.0200000000000001E-3</v>
      </c>
      <c r="P460" s="2">
        <v>3.5E-4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</row>
    <row r="461" spans="1:68" hidden="1" x14ac:dyDescent="0.25">
      <c r="A461">
        <v>22400624</v>
      </c>
      <c r="B461" t="s">
        <v>88</v>
      </c>
      <c r="C461" t="s">
        <v>89</v>
      </c>
      <c r="D461" s="1">
        <v>45680.8125</v>
      </c>
      <c r="E461" t="str">
        <f>HYPERLINK("https://www.nba.com/stats/player/1631260/boxscores-traditional", "AJ Green")</f>
        <v>AJ Green</v>
      </c>
      <c r="F461" t="s">
        <v>76</v>
      </c>
      <c r="G461">
        <v>3.6</v>
      </c>
      <c r="H461">
        <v>1.02</v>
      </c>
      <c r="I461" s="2">
        <v>0.99460999999999999</v>
      </c>
      <c r="J461" s="2">
        <v>0.94179000000000002</v>
      </c>
      <c r="K461" s="2">
        <v>0.72240000000000004</v>
      </c>
      <c r="L461" s="2">
        <v>0.34827000000000002</v>
      </c>
      <c r="M461" s="2">
        <v>8.5339999999999999E-2</v>
      </c>
      <c r="N461" s="2">
        <v>9.3900000000000008E-3</v>
      </c>
      <c r="O461" s="2">
        <v>4.2999999999999999E-4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</row>
    <row r="462" spans="1:68" hidden="1" x14ac:dyDescent="0.25">
      <c r="A462">
        <v>22400624</v>
      </c>
      <c r="B462" t="s">
        <v>89</v>
      </c>
      <c r="C462" t="s">
        <v>88</v>
      </c>
      <c r="D462" s="1">
        <v>45680.8125</v>
      </c>
      <c r="E462" t="str">
        <f>HYPERLINK("https://www.nba.com/stats/player/1631170/boxscores-traditional", "Jaime Jaquez Jr.")</f>
        <v>Jaime Jaquez Jr.</v>
      </c>
      <c r="F462" t="s">
        <v>73</v>
      </c>
      <c r="G462">
        <v>3</v>
      </c>
      <c r="H462">
        <v>1.2649999999999999</v>
      </c>
      <c r="I462" s="2">
        <v>0.94294999999999995</v>
      </c>
      <c r="J462" s="2">
        <v>0.78524000000000005</v>
      </c>
      <c r="K462" s="2">
        <v>0.5</v>
      </c>
      <c r="L462" s="2">
        <v>0.21476000000000001</v>
      </c>
      <c r="M462" s="2">
        <v>5.7049999999999997E-2</v>
      </c>
      <c r="N462" s="2">
        <v>8.8900000000000003E-3</v>
      </c>
      <c r="O462" s="2">
        <v>7.9000000000000001E-4</v>
      </c>
      <c r="P462" s="2">
        <v>4.0000000000000003E-5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</row>
    <row r="463" spans="1:68" hidden="1" x14ac:dyDescent="0.25">
      <c r="A463">
        <v>22400623</v>
      </c>
      <c r="B463" t="s">
        <v>75</v>
      </c>
      <c r="C463" t="s">
        <v>74</v>
      </c>
      <c r="D463" s="1">
        <v>45680.8125</v>
      </c>
      <c r="E463" t="str">
        <f>HYPERLINK("https://www.nba.com/stats/player/1630168/boxscores-traditional", "Onyeka Okongwu")</f>
        <v>Onyeka Okongwu</v>
      </c>
      <c r="F463" t="s">
        <v>87</v>
      </c>
      <c r="G463">
        <v>28.8</v>
      </c>
      <c r="H463">
        <v>8.3040000000000003</v>
      </c>
      <c r="I463" s="2">
        <v>0.99960000000000004</v>
      </c>
      <c r="J463" s="2">
        <v>0.99938000000000005</v>
      </c>
      <c r="K463" s="2">
        <v>0.99905999999999995</v>
      </c>
      <c r="L463" s="2">
        <v>0.99861</v>
      </c>
      <c r="M463" s="2">
        <v>0.99795</v>
      </c>
      <c r="N463" s="2">
        <v>0.99702000000000002</v>
      </c>
      <c r="O463" s="2">
        <v>0.99573</v>
      </c>
      <c r="P463" s="2">
        <v>0.99378999999999995</v>
      </c>
      <c r="Q463" s="2">
        <v>0.99134</v>
      </c>
      <c r="R463" s="2">
        <v>0.98809000000000002</v>
      </c>
      <c r="S463" s="2">
        <v>0.98382000000000003</v>
      </c>
      <c r="T463" s="2">
        <v>0.97831000000000001</v>
      </c>
      <c r="U463" s="2">
        <v>0.97128000000000003</v>
      </c>
      <c r="V463" s="2">
        <v>0.96245999999999998</v>
      </c>
      <c r="W463" s="2">
        <v>0.95154000000000005</v>
      </c>
      <c r="X463" s="2">
        <v>0.93822000000000005</v>
      </c>
      <c r="Y463" s="2">
        <v>0.92220000000000002</v>
      </c>
      <c r="Z463" s="2">
        <v>0.9032</v>
      </c>
      <c r="AA463" s="2">
        <v>0.88100000000000001</v>
      </c>
      <c r="AB463" s="2">
        <v>0.85543000000000002</v>
      </c>
      <c r="AC463" s="2">
        <v>0.82638999999999996</v>
      </c>
      <c r="AD463" s="2">
        <v>0.79388999999999998</v>
      </c>
      <c r="AE463" s="2">
        <v>0.75804000000000005</v>
      </c>
      <c r="AF463" s="2">
        <v>0.71904000000000001</v>
      </c>
      <c r="AG463" s="2">
        <v>0.67723999999999995</v>
      </c>
      <c r="AH463" s="2">
        <v>0.63307000000000002</v>
      </c>
      <c r="AI463" s="2">
        <v>0.58706000000000003</v>
      </c>
      <c r="AJ463" s="2">
        <v>0.53983000000000003</v>
      </c>
      <c r="AK463" s="2">
        <v>0.49202000000000001</v>
      </c>
      <c r="AL463" s="2">
        <v>0.44433</v>
      </c>
      <c r="AM463" s="2">
        <v>0.39743000000000001</v>
      </c>
      <c r="AN463" s="2">
        <v>0.34827000000000002</v>
      </c>
      <c r="AO463" s="2">
        <v>0.30503000000000002</v>
      </c>
      <c r="AP463" s="2">
        <v>0.26434999999999997</v>
      </c>
      <c r="AQ463" s="2">
        <v>0.22663</v>
      </c>
      <c r="AR463" s="2">
        <v>0.19214999999999999</v>
      </c>
      <c r="AS463" s="2">
        <v>0.16109000000000001</v>
      </c>
      <c r="AT463" s="2">
        <v>0.13350000000000001</v>
      </c>
      <c r="AU463" s="2">
        <v>0.10935</v>
      </c>
      <c r="AV463" s="2">
        <v>8.8510000000000005E-2</v>
      </c>
      <c r="AW463" s="2">
        <v>7.0779999999999996E-2</v>
      </c>
      <c r="AX463" s="2">
        <v>5.5919999999999997E-2</v>
      </c>
      <c r="AY463" s="2">
        <v>4.3630000000000002E-2</v>
      </c>
      <c r="AZ463" s="2">
        <v>3.3619999999999997E-2</v>
      </c>
      <c r="BA463" s="2">
        <v>2.5590000000000002E-2</v>
      </c>
      <c r="BB463" s="2">
        <v>1.9230000000000001E-2</v>
      </c>
      <c r="BC463" s="2">
        <v>1.426E-2</v>
      </c>
      <c r="BD463" s="2">
        <v>1.044E-2</v>
      </c>
      <c r="BE463" s="2">
        <v>7.5500000000000003E-3</v>
      </c>
      <c r="BF463" s="2">
        <v>5.3899999999999998E-3</v>
      </c>
      <c r="BG463" s="2">
        <v>3.79E-3</v>
      </c>
      <c r="BH463" s="2">
        <v>2.64E-3</v>
      </c>
      <c r="BI463" s="2">
        <v>1.81E-3</v>
      </c>
      <c r="BJ463" s="2">
        <v>1.2199999999999999E-3</v>
      </c>
      <c r="BK463" s="2">
        <v>7.9000000000000001E-4</v>
      </c>
      <c r="BL463" s="2">
        <v>5.1999999999999995E-4</v>
      </c>
      <c r="BM463" s="2">
        <v>3.4000000000000002E-4</v>
      </c>
      <c r="BN463" s="2">
        <v>2.2000000000000001E-4</v>
      </c>
      <c r="BO463" s="2">
        <v>1.3999999999999999E-4</v>
      </c>
      <c r="BP463" s="2">
        <v>8.0000000000000007E-5</v>
      </c>
    </row>
    <row r="464" spans="1:68" hidden="1" x14ac:dyDescent="0.25">
      <c r="A464">
        <v>22400623</v>
      </c>
      <c r="B464" t="s">
        <v>75</v>
      </c>
      <c r="C464" t="s">
        <v>74</v>
      </c>
      <c r="D464" s="1">
        <v>45680.8125</v>
      </c>
      <c r="E464" t="str">
        <f>HYPERLINK("https://www.nba.com/stats/player/1626204/boxscores-traditional", "Larry Nance Jr.")</f>
        <v>Larry Nance Jr.</v>
      </c>
      <c r="F464" t="s">
        <v>87</v>
      </c>
      <c r="G464">
        <v>18.8</v>
      </c>
      <c r="H464">
        <v>8.3279999999999994</v>
      </c>
      <c r="I464" s="2">
        <v>0.98382000000000003</v>
      </c>
      <c r="J464" s="2">
        <v>0.97831000000000001</v>
      </c>
      <c r="K464" s="2">
        <v>0.97128000000000003</v>
      </c>
      <c r="L464" s="2">
        <v>0.96245999999999998</v>
      </c>
      <c r="M464" s="2">
        <v>0.95154000000000005</v>
      </c>
      <c r="N464" s="2">
        <v>0.93822000000000005</v>
      </c>
      <c r="O464" s="2">
        <v>0.92220000000000002</v>
      </c>
      <c r="P464" s="2">
        <v>0.9032</v>
      </c>
      <c r="Q464" s="2">
        <v>0.88100000000000001</v>
      </c>
      <c r="R464" s="2">
        <v>0.85543000000000002</v>
      </c>
      <c r="S464" s="2">
        <v>0.82638999999999996</v>
      </c>
      <c r="T464" s="2">
        <v>0.79388999999999998</v>
      </c>
      <c r="U464" s="2">
        <v>0.75804000000000005</v>
      </c>
      <c r="V464" s="2">
        <v>0.71904000000000001</v>
      </c>
      <c r="W464" s="2">
        <v>0.67723999999999995</v>
      </c>
      <c r="X464" s="2">
        <v>0.63307000000000002</v>
      </c>
      <c r="Y464" s="2">
        <v>0.58706000000000003</v>
      </c>
      <c r="Z464" s="2">
        <v>0.53983000000000003</v>
      </c>
      <c r="AA464" s="2">
        <v>0.49202000000000001</v>
      </c>
      <c r="AB464" s="2">
        <v>0.44433</v>
      </c>
      <c r="AC464" s="2">
        <v>0.39743000000000001</v>
      </c>
      <c r="AD464" s="2">
        <v>0.35197000000000001</v>
      </c>
      <c r="AE464" s="2">
        <v>0.30853999999999998</v>
      </c>
      <c r="AF464" s="2">
        <v>0.26762999999999998</v>
      </c>
      <c r="AG464" s="2">
        <v>0.22964999999999999</v>
      </c>
      <c r="AH464" s="2">
        <v>0.19489000000000001</v>
      </c>
      <c r="AI464" s="2">
        <v>0.16353999999999999</v>
      </c>
      <c r="AJ464" s="2">
        <v>0.13567000000000001</v>
      </c>
      <c r="AK464" s="2">
        <v>0.11123</v>
      </c>
      <c r="AL464" s="2">
        <v>9.0120000000000006E-2</v>
      </c>
      <c r="AM464" s="2">
        <v>7.2150000000000006E-2</v>
      </c>
      <c r="AN464" s="2">
        <v>5.5919999999999997E-2</v>
      </c>
      <c r="AO464" s="2">
        <v>4.3630000000000002E-2</v>
      </c>
      <c r="AP464" s="2">
        <v>3.3619999999999997E-2</v>
      </c>
      <c r="AQ464" s="2">
        <v>2.5590000000000002E-2</v>
      </c>
      <c r="AR464" s="2">
        <v>1.9230000000000001E-2</v>
      </c>
      <c r="AS464" s="2">
        <v>1.426E-2</v>
      </c>
      <c r="AT464" s="2">
        <v>1.044E-2</v>
      </c>
      <c r="AU464" s="2">
        <v>7.5500000000000003E-3</v>
      </c>
      <c r="AV464" s="2">
        <v>5.3899999999999998E-3</v>
      </c>
      <c r="AW464" s="2">
        <v>3.79E-3</v>
      </c>
      <c r="AX464" s="2">
        <v>2.64E-3</v>
      </c>
      <c r="AY464" s="2">
        <v>1.81E-3</v>
      </c>
      <c r="AZ464" s="2">
        <v>1.2199999999999999E-3</v>
      </c>
      <c r="BA464" s="2">
        <v>8.1999999999999998E-4</v>
      </c>
      <c r="BB464" s="2">
        <v>5.4000000000000001E-4</v>
      </c>
      <c r="BC464" s="2">
        <v>3.5E-4</v>
      </c>
      <c r="BD464" s="2">
        <v>2.2000000000000001E-4</v>
      </c>
      <c r="BE464" s="2">
        <v>1.3999999999999999E-4</v>
      </c>
      <c r="BF464" s="2">
        <v>9.0000000000000006E-5</v>
      </c>
      <c r="BG464" s="2">
        <v>5.0000000000000002E-5</v>
      </c>
      <c r="BH464" s="2">
        <v>3.0000000000000001E-5</v>
      </c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</row>
    <row r="465" spans="1:68" hidden="1" x14ac:dyDescent="0.25">
      <c r="A465">
        <v>22400623</v>
      </c>
      <c r="B465" t="s">
        <v>75</v>
      </c>
      <c r="C465" t="s">
        <v>74</v>
      </c>
      <c r="D465" s="1">
        <v>45680.8125</v>
      </c>
      <c r="E465" t="str">
        <f>HYPERLINK("https://www.nba.com/stats/player/1626204/boxscores-traditional", "Larry Nance Jr.")</f>
        <v>Larry Nance Jr.</v>
      </c>
      <c r="F465" t="s">
        <v>91</v>
      </c>
      <c r="G465">
        <v>20.8</v>
      </c>
      <c r="H465">
        <v>8.4239999999999995</v>
      </c>
      <c r="I465" s="2">
        <v>0.99060999999999999</v>
      </c>
      <c r="J465" s="2">
        <v>0.98712999999999995</v>
      </c>
      <c r="K465" s="2">
        <v>0.98257000000000005</v>
      </c>
      <c r="L465" s="2">
        <v>0.97670000000000001</v>
      </c>
      <c r="M465" s="2">
        <v>0.96994999999999998</v>
      </c>
      <c r="N465" s="2">
        <v>0.96079999999999999</v>
      </c>
      <c r="O465" s="2">
        <v>0.94950000000000001</v>
      </c>
      <c r="P465" s="2">
        <v>0.93574000000000002</v>
      </c>
      <c r="Q465" s="2">
        <v>0.91923999999999995</v>
      </c>
      <c r="R465" s="2">
        <v>0.89973000000000003</v>
      </c>
      <c r="S465" s="2">
        <v>0.87697999999999998</v>
      </c>
      <c r="T465" s="2">
        <v>0.85082999999999998</v>
      </c>
      <c r="U465" s="2">
        <v>0.82381000000000004</v>
      </c>
      <c r="V465" s="2">
        <v>0.79103000000000001</v>
      </c>
      <c r="W465" s="2">
        <v>0.75490000000000002</v>
      </c>
      <c r="X465" s="2">
        <v>0.71565999999999996</v>
      </c>
      <c r="Y465" s="2">
        <v>0.67364000000000002</v>
      </c>
      <c r="Z465" s="2">
        <v>0.62929999999999997</v>
      </c>
      <c r="AA465" s="2">
        <v>0.58316999999999997</v>
      </c>
      <c r="AB465" s="2">
        <v>0.53586</v>
      </c>
      <c r="AC465" s="2">
        <v>0.49202000000000001</v>
      </c>
      <c r="AD465" s="2">
        <v>0.44433</v>
      </c>
      <c r="AE465" s="2">
        <v>0.39743000000000001</v>
      </c>
      <c r="AF465" s="2">
        <v>0.35197000000000001</v>
      </c>
      <c r="AG465" s="2">
        <v>0.30853999999999998</v>
      </c>
      <c r="AH465" s="2">
        <v>0.26762999999999998</v>
      </c>
      <c r="AI465" s="2">
        <v>0.22964999999999999</v>
      </c>
      <c r="AJ465" s="2">
        <v>0.19766</v>
      </c>
      <c r="AK465" s="2">
        <v>0.16602</v>
      </c>
      <c r="AL465" s="2">
        <v>0.13786000000000001</v>
      </c>
      <c r="AM465" s="2">
        <v>0.11314</v>
      </c>
      <c r="AN465" s="2">
        <v>9.1759999999999994E-2</v>
      </c>
      <c r="AO465" s="2">
        <v>7.3529999999999998E-2</v>
      </c>
      <c r="AP465" s="2">
        <v>5.8209999999999998E-2</v>
      </c>
      <c r="AQ465" s="2">
        <v>4.5510000000000002E-2</v>
      </c>
      <c r="AR465" s="2">
        <v>3.5929999999999997E-2</v>
      </c>
      <c r="AS465" s="2">
        <v>2.743E-2</v>
      </c>
      <c r="AT465" s="2">
        <v>2.068E-2</v>
      </c>
      <c r="AU465" s="2">
        <v>1.5389999999999999E-2</v>
      </c>
      <c r="AV465" s="2">
        <v>1.1299999999999999E-2</v>
      </c>
      <c r="AW465" s="2">
        <v>8.2000000000000007E-3</v>
      </c>
      <c r="AX465" s="2">
        <v>5.8700000000000002E-3</v>
      </c>
      <c r="AY465" s="2">
        <v>4.15E-3</v>
      </c>
      <c r="AZ465" s="2">
        <v>2.98E-3</v>
      </c>
      <c r="BA465" s="2">
        <v>2.0500000000000002E-3</v>
      </c>
      <c r="BB465" s="2">
        <v>1.39E-3</v>
      </c>
      <c r="BC465" s="2">
        <v>9.3999999999999997E-4</v>
      </c>
      <c r="BD465" s="2">
        <v>6.2E-4</v>
      </c>
      <c r="BE465" s="2">
        <v>4.0000000000000002E-4</v>
      </c>
      <c r="BF465" s="2">
        <v>2.5999999999999998E-4</v>
      </c>
      <c r="BG465" s="2">
        <v>1.7000000000000001E-4</v>
      </c>
      <c r="BH465" s="2">
        <v>1.1E-4</v>
      </c>
      <c r="BI465" s="2">
        <v>6.9999999999999994E-5</v>
      </c>
      <c r="BJ465" s="2">
        <v>4.0000000000000003E-5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</row>
    <row r="466" spans="1:68" hidden="1" x14ac:dyDescent="0.25">
      <c r="A466">
        <v>22400623</v>
      </c>
      <c r="B466" t="s">
        <v>75</v>
      </c>
      <c r="C466" t="s">
        <v>74</v>
      </c>
      <c r="D466" s="1">
        <v>45680.8125</v>
      </c>
      <c r="E466" t="str">
        <f>HYPERLINK("https://www.nba.com/stats/player/1629027/boxscores-traditional", "Trae Young")</f>
        <v>Trae Young</v>
      </c>
      <c r="F466" t="s">
        <v>92</v>
      </c>
      <c r="G466">
        <v>34</v>
      </c>
      <c r="H466">
        <v>8.9670000000000005</v>
      </c>
      <c r="I466" s="2">
        <v>0.99987999999999999</v>
      </c>
      <c r="J466" s="2">
        <v>0.99982000000000004</v>
      </c>
      <c r="K466" s="2">
        <v>0.99973000000000001</v>
      </c>
      <c r="L466" s="2">
        <v>0.99960000000000004</v>
      </c>
      <c r="M466" s="2">
        <v>0.99938000000000005</v>
      </c>
      <c r="N466" s="2">
        <v>0.99909999999999999</v>
      </c>
      <c r="O466" s="2">
        <v>0.99868999999999997</v>
      </c>
      <c r="P466" s="2">
        <v>0.99812999999999996</v>
      </c>
      <c r="Q466" s="2">
        <v>0.99736000000000002</v>
      </c>
      <c r="R466" s="2">
        <v>0.99631999999999998</v>
      </c>
      <c r="S466" s="2">
        <v>0.99477000000000004</v>
      </c>
      <c r="T466" s="2">
        <v>0.99285999999999996</v>
      </c>
      <c r="U466" s="2">
        <v>0.99036000000000002</v>
      </c>
      <c r="V466" s="2">
        <v>0.98712999999999995</v>
      </c>
      <c r="W466" s="2">
        <v>0.98299999999999998</v>
      </c>
      <c r="X466" s="2">
        <v>0.97777999999999998</v>
      </c>
      <c r="Y466" s="2">
        <v>0.97128000000000003</v>
      </c>
      <c r="Z466" s="2">
        <v>0.96245999999999998</v>
      </c>
      <c r="AA466" s="2">
        <v>0.95254000000000005</v>
      </c>
      <c r="AB466" s="2">
        <v>0.94062000000000001</v>
      </c>
      <c r="AC466" s="2">
        <v>0.92647000000000002</v>
      </c>
      <c r="AD466" s="2">
        <v>0.90988000000000002</v>
      </c>
      <c r="AE466" s="2">
        <v>0.89065000000000005</v>
      </c>
      <c r="AF466" s="2">
        <v>0.86863999999999997</v>
      </c>
      <c r="AG466" s="2">
        <v>0.84133999999999998</v>
      </c>
      <c r="AH466" s="2">
        <v>0.81327000000000005</v>
      </c>
      <c r="AI466" s="2">
        <v>0.7823</v>
      </c>
      <c r="AJ466" s="2">
        <v>0.74856999999999996</v>
      </c>
      <c r="AK466" s="2">
        <v>0.71226</v>
      </c>
      <c r="AL466" s="2">
        <v>0.67364000000000002</v>
      </c>
      <c r="AM466" s="2">
        <v>0.62929999999999997</v>
      </c>
      <c r="AN466" s="2">
        <v>0.58706000000000003</v>
      </c>
      <c r="AO466" s="2">
        <v>0.54379999999999995</v>
      </c>
      <c r="AP466" s="2">
        <v>0.5</v>
      </c>
      <c r="AQ466" s="2">
        <v>0.45619999999999999</v>
      </c>
      <c r="AR466" s="2">
        <v>0.41293999999999997</v>
      </c>
      <c r="AS466" s="2">
        <v>0.37069999999999997</v>
      </c>
      <c r="AT466" s="2">
        <v>0.32635999999999998</v>
      </c>
      <c r="AU466" s="2">
        <v>0.28774</v>
      </c>
      <c r="AV466" s="2">
        <v>0.25142999999999999</v>
      </c>
      <c r="AW466" s="2">
        <v>0.2177</v>
      </c>
      <c r="AX466" s="2">
        <v>0.18673000000000001</v>
      </c>
      <c r="AY466" s="2">
        <v>0.15866</v>
      </c>
      <c r="AZ466" s="2">
        <v>0.13136</v>
      </c>
      <c r="BA466" s="2">
        <v>0.10935</v>
      </c>
      <c r="BB466" s="2">
        <v>9.0120000000000006E-2</v>
      </c>
      <c r="BC466" s="2">
        <v>7.3529999999999998E-2</v>
      </c>
      <c r="BD466" s="2">
        <v>5.9380000000000002E-2</v>
      </c>
      <c r="BE466" s="2">
        <v>4.7460000000000002E-2</v>
      </c>
      <c r="BF466" s="2">
        <v>3.7539999999999997E-2</v>
      </c>
      <c r="BG466" s="2">
        <v>2.8719999999999999E-2</v>
      </c>
      <c r="BH466" s="2">
        <v>2.222E-2</v>
      </c>
      <c r="BI466" s="2">
        <v>1.7000000000000001E-2</v>
      </c>
      <c r="BJ466" s="2">
        <v>1.2869999999999999E-2</v>
      </c>
      <c r="BK466" s="2">
        <v>9.6399999999999993E-3</v>
      </c>
      <c r="BL466" s="2">
        <v>7.1399999999999996E-3</v>
      </c>
      <c r="BM466" s="2">
        <v>5.2300000000000003E-3</v>
      </c>
      <c r="BN466" s="2">
        <v>3.6800000000000001E-3</v>
      </c>
      <c r="BO466" s="2">
        <v>2.64E-3</v>
      </c>
      <c r="BP466" s="2">
        <v>1.8699999999999999E-3</v>
      </c>
    </row>
    <row r="467" spans="1:68" hidden="1" x14ac:dyDescent="0.25">
      <c r="A467">
        <v>22400623</v>
      </c>
      <c r="B467" t="s">
        <v>75</v>
      </c>
      <c r="C467" t="s">
        <v>74</v>
      </c>
      <c r="D467" s="1">
        <v>45680.8125</v>
      </c>
      <c r="E467" t="str">
        <f>HYPERLINK("https://www.nba.com/stats/player/1630811/boxscores-traditional", "Keaton Wallace")</f>
        <v>Keaton Wallace</v>
      </c>
      <c r="F467" t="s">
        <v>93</v>
      </c>
      <c r="G467">
        <v>9.1999999999999993</v>
      </c>
      <c r="H467">
        <v>9.3469999999999995</v>
      </c>
      <c r="I467" s="2">
        <v>0.81057000000000001</v>
      </c>
      <c r="J467" s="2">
        <v>0.77934999999999999</v>
      </c>
      <c r="K467" s="2">
        <v>0.74536999999999998</v>
      </c>
      <c r="L467" s="2">
        <v>0.71226</v>
      </c>
      <c r="M467" s="2">
        <v>0.67364000000000002</v>
      </c>
      <c r="N467" s="2">
        <v>0.63307000000000002</v>
      </c>
      <c r="O467" s="2">
        <v>0.59482999999999997</v>
      </c>
      <c r="P467" s="2">
        <v>0.55171999999999999</v>
      </c>
      <c r="Q467" s="2">
        <v>0.50797999999999999</v>
      </c>
      <c r="R467" s="2">
        <v>0.46414</v>
      </c>
      <c r="S467" s="2">
        <v>0.42465000000000003</v>
      </c>
      <c r="T467" s="2">
        <v>0.38208999999999999</v>
      </c>
      <c r="U467" s="2">
        <v>0.34089999999999998</v>
      </c>
      <c r="V467" s="2">
        <v>0.30503000000000002</v>
      </c>
      <c r="W467" s="2">
        <v>0.26762999999999998</v>
      </c>
      <c r="X467" s="2">
        <v>0.23269999999999999</v>
      </c>
      <c r="Y467" s="2">
        <v>0.20327000000000001</v>
      </c>
      <c r="Z467" s="2">
        <v>0.17360999999999999</v>
      </c>
      <c r="AA467" s="2">
        <v>0.14685999999999999</v>
      </c>
      <c r="AB467" s="2">
        <v>0.12302</v>
      </c>
      <c r="AC467" s="2">
        <v>0.10383000000000001</v>
      </c>
      <c r="AD467" s="2">
        <v>8.5339999999999999E-2</v>
      </c>
      <c r="AE467" s="2">
        <v>6.9440000000000002E-2</v>
      </c>
      <c r="AF467" s="2">
        <v>5.7049999999999997E-2</v>
      </c>
      <c r="AG467" s="2">
        <v>4.5510000000000002E-2</v>
      </c>
      <c r="AH467" s="2">
        <v>3.5929999999999997E-2</v>
      </c>
      <c r="AI467" s="2">
        <v>2.8719999999999999E-2</v>
      </c>
      <c r="AJ467" s="2">
        <v>2.222E-2</v>
      </c>
      <c r="AK467" s="2">
        <v>1.7000000000000001E-2</v>
      </c>
      <c r="AL467" s="2">
        <v>1.2869999999999999E-2</v>
      </c>
      <c r="AM467" s="2">
        <v>9.9000000000000008E-3</v>
      </c>
      <c r="AN467" s="2">
        <v>7.3400000000000002E-3</v>
      </c>
      <c r="AO467" s="2">
        <v>5.3899999999999998E-3</v>
      </c>
      <c r="AP467" s="2">
        <v>4.0200000000000001E-3</v>
      </c>
      <c r="AQ467" s="2">
        <v>2.8900000000000002E-3</v>
      </c>
      <c r="AR467" s="2">
        <v>2.0500000000000002E-3</v>
      </c>
      <c r="AS467" s="2">
        <v>1.49E-3</v>
      </c>
      <c r="AT467" s="2">
        <v>1.0399999999999999E-3</v>
      </c>
      <c r="AU467" s="2">
        <v>7.1000000000000002E-4</v>
      </c>
      <c r="AV467" s="2">
        <v>4.8000000000000001E-4</v>
      </c>
      <c r="AW467" s="2">
        <v>3.4000000000000002E-4</v>
      </c>
      <c r="AX467" s="2">
        <v>2.2000000000000001E-4</v>
      </c>
      <c r="AY467" s="2">
        <v>1.4999999999999999E-4</v>
      </c>
      <c r="AZ467" s="2">
        <v>1E-4</v>
      </c>
      <c r="BA467" s="2">
        <v>6.0000000000000002E-5</v>
      </c>
      <c r="BB467" s="2">
        <v>4.0000000000000003E-5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</row>
    <row r="468" spans="1:68" hidden="1" x14ac:dyDescent="0.25">
      <c r="A468">
        <v>22400624</v>
      </c>
      <c r="B468" t="s">
        <v>88</v>
      </c>
      <c r="C468" t="s">
        <v>89</v>
      </c>
      <c r="D468" s="1">
        <v>45680.8125</v>
      </c>
      <c r="E468" t="str">
        <f>HYPERLINK("https://www.nba.com/stats/player/201572/boxscores-traditional", "Brook Lopez")</f>
        <v>Brook Lopez</v>
      </c>
      <c r="F468" t="s">
        <v>73</v>
      </c>
      <c r="G468">
        <v>3</v>
      </c>
      <c r="H468">
        <v>1.095</v>
      </c>
      <c r="I468" s="2">
        <v>0.96638000000000002</v>
      </c>
      <c r="J468" s="2">
        <v>0.81859000000000004</v>
      </c>
      <c r="K468" s="2">
        <v>0.5</v>
      </c>
      <c r="L468" s="2">
        <v>0.18140999999999999</v>
      </c>
      <c r="M468" s="2">
        <v>3.3619999999999997E-2</v>
      </c>
      <c r="N468" s="2">
        <v>3.0699999999999998E-3</v>
      </c>
      <c r="O468" s="2">
        <v>1.2999999999999999E-4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</row>
    <row r="469" spans="1:68" hidden="1" x14ac:dyDescent="0.25">
      <c r="A469">
        <v>22400623</v>
      </c>
      <c r="B469" t="s">
        <v>75</v>
      </c>
      <c r="C469" t="s">
        <v>74</v>
      </c>
      <c r="D469" s="1">
        <v>45680.8125</v>
      </c>
      <c r="E469" t="str">
        <f>HYPERLINK("https://www.nba.com/stats/player/1629027/boxscores-traditional", "Trae Young")</f>
        <v>Trae Young</v>
      </c>
      <c r="F469" t="s">
        <v>91</v>
      </c>
      <c r="G469">
        <v>36.799999999999997</v>
      </c>
      <c r="H469">
        <v>9.4949999999999992</v>
      </c>
      <c r="I469" s="2">
        <v>0.99992000000000003</v>
      </c>
      <c r="J469" s="2">
        <v>0.99987999999999999</v>
      </c>
      <c r="K469" s="2">
        <v>0.99980999999999998</v>
      </c>
      <c r="L469" s="2">
        <v>0.99972000000000005</v>
      </c>
      <c r="M469" s="2">
        <v>0.99960000000000004</v>
      </c>
      <c r="N469" s="2">
        <v>0.99939999999999996</v>
      </c>
      <c r="O469" s="2">
        <v>0.99916000000000005</v>
      </c>
      <c r="P469" s="2">
        <v>0.99878</v>
      </c>
      <c r="Q469" s="2">
        <v>0.99831000000000003</v>
      </c>
      <c r="R469" s="2">
        <v>0.99760000000000004</v>
      </c>
      <c r="S469" s="2">
        <v>0.99673999999999996</v>
      </c>
      <c r="T469" s="2">
        <v>0.99546999999999997</v>
      </c>
      <c r="U469" s="2">
        <v>0.99395999999999995</v>
      </c>
      <c r="V469" s="2">
        <v>0.99180000000000001</v>
      </c>
      <c r="W469" s="2">
        <v>0.98928000000000005</v>
      </c>
      <c r="X469" s="2">
        <v>0.98573999999999995</v>
      </c>
      <c r="Y469" s="2">
        <v>0.98168999999999995</v>
      </c>
      <c r="Z469" s="2">
        <v>0.97614999999999996</v>
      </c>
      <c r="AA469" s="2">
        <v>0.96926000000000001</v>
      </c>
      <c r="AB469" s="2">
        <v>0.96164000000000005</v>
      </c>
      <c r="AC469" s="2">
        <v>0.95154000000000005</v>
      </c>
      <c r="AD469" s="2">
        <v>0.94062000000000001</v>
      </c>
      <c r="AE469" s="2">
        <v>0.92647000000000002</v>
      </c>
      <c r="AF469" s="2">
        <v>0.91149000000000002</v>
      </c>
      <c r="AG469" s="2">
        <v>0.89251000000000003</v>
      </c>
      <c r="AH469" s="2">
        <v>0.87285999999999997</v>
      </c>
      <c r="AI469" s="2">
        <v>0.84848999999999997</v>
      </c>
      <c r="AJ469" s="2">
        <v>0.82381000000000004</v>
      </c>
      <c r="AK469" s="2">
        <v>0.79388999999999998</v>
      </c>
      <c r="AL469" s="2">
        <v>0.76424000000000003</v>
      </c>
      <c r="AM469" s="2">
        <v>0.72907</v>
      </c>
      <c r="AN469" s="2">
        <v>0.69496999999999998</v>
      </c>
      <c r="AO469" s="2">
        <v>0.65542</v>
      </c>
      <c r="AP469" s="2">
        <v>0.61409000000000002</v>
      </c>
      <c r="AQ469" s="2">
        <v>0.57535000000000003</v>
      </c>
      <c r="AR469" s="2">
        <v>0.53188000000000002</v>
      </c>
      <c r="AS469" s="2">
        <v>0.49202000000000001</v>
      </c>
      <c r="AT469" s="2">
        <v>0.44828000000000001</v>
      </c>
      <c r="AU469" s="2">
        <v>0.40905000000000002</v>
      </c>
      <c r="AV469" s="2">
        <v>0.36692999999999998</v>
      </c>
      <c r="AW469" s="2">
        <v>0.32996999999999999</v>
      </c>
      <c r="AX469" s="2">
        <v>0.29115999999999997</v>
      </c>
      <c r="AY469" s="2">
        <v>0.25785000000000002</v>
      </c>
      <c r="AZ469" s="2">
        <v>0.22363</v>
      </c>
      <c r="BA469" s="2">
        <v>0.19489000000000001</v>
      </c>
      <c r="BB469" s="2">
        <v>0.16602</v>
      </c>
      <c r="BC469" s="2">
        <v>0.14230999999999999</v>
      </c>
      <c r="BD469" s="2">
        <v>0.11899999999999999</v>
      </c>
      <c r="BE469" s="2">
        <v>0.10027</v>
      </c>
      <c r="BF469" s="2">
        <v>8.226E-2</v>
      </c>
      <c r="BG469" s="2">
        <v>6.6809999999999994E-2</v>
      </c>
      <c r="BH469" s="2">
        <v>5.4800000000000001E-2</v>
      </c>
      <c r="BI469" s="2">
        <v>4.3630000000000002E-2</v>
      </c>
      <c r="BJ469" s="2">
        <v>3.5150000000000001E-2</v>
      </c>
      <c r="BK469" s="2">
        <v>2.743E-2</v>
      </c>
      <c r="BL469" s="2">
        <v>2.1690000000000001E-2</v>
      </c>
      <c r="BM469" s="2">
        <v>1.6590000000000001E-2</v>
      </c>
      <c r="BN469" s="2">
        <v>1.2869999999999999E-2</v>
      </c>
      <c r="BO469" s="2">
        <v>9.6399999999999993E-3</v>
      </c>
      <c r="BP469" s="2">
        <v>7.3400000000000002E-3</v>
      </c>
    </row>
    <row r="470" spans="1:68" hidden="1" x14ac:dyDescent="0.25">
      <c r="A470">
        <v>22400624</v>
      </c>
      <c r="B470" t="s">
        <v>89</v>
      </c>
      <c r="C470" t="s">
        <v>88</v>
      </c>
      <c r="D470" s="1">
        <v>45680.8125</v>
      </c>
      <c r="E470" t="str">
        <f>HYPERLINK("https://www.nba.com/stats/player/202710/boxscores-traditional", "Jimmy Butler")</f>
        <v>Jimmy Butler</v>
      </c>
      <c r="F470" t="s">
        <v>76</v>
      </c>
      <c r="G470">
        <v>3.2</v>
      </c>
      <c r="H470">
        <v>0.748</v>
      </c>
      <c r="I470" s="2">
        <v>0.99836000000000003</v>
      </c>
      <c r="J470" s="2">
        <v>0.94520000000000004</v>
      </c>
      <c r="K470" s="2">
        <v>0.60641999999999996</v>
      </c>
      <c r="L470" s="2">
        <v>0.14230999999999999</v>
      </c>
      <c r="M470" s="2">
        <v>7.9799999999999992E-3</v>
      </c>
      <c r="N470" s="2">
        <v>9.0000000000000006E-5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0</v>
      </c>
      <c r="BP470" s="2">
        <v>0</v>
      </c>
    </row>
    <row r="471" spans="1:68" hidden="1" x14ac:dyDescent="0.25">
      <c r="A471">
        <v>22400623</v>
      </c>
      <c r="B471" t="s">
        <v>75</v>
      </c>
      <c r="C471" t="s">
        <v>74</v>
      </c>
      <c r="D471" s="1">
        <v>45680.8125</v>
      </c>
      <c r="E471" t="str">
        <f>HYPERLINK("https://www.nba.com/stats/player/1629027/boxscores-traditional", "Trae Young")</f>
        <v>Trae Young</v>
      </c>
      <c r="F471" t="s">
        <v>93</v>
      </c>
      <c r="G471">
        <v>26.4</v>
      </c>
      <c r="H471">
        <v>9.8710000000000004</v>
      </c>
      <c r="I471" s="2">
        <v>0.99492000000000003</v>
      </c>
      <c r="J471" s="2">
        <v>0.99324000000000001</v>
      </c>
      <c r="K471" s="2">
        <v>0.99111000000000005</v>
      </c>
      <c r="L471" s="2">
        <v>0.98839999999999995</v>
      </c>
      <c r="M471" s="2">
        <v>0.98499999999999999</v>
      </c>
      <c r="N471" s="2">
        <v>0.98077000000000003</v>
      </c>
      <c r="O471" s="2">
        <v>0.97558</v>
      </c>
      <c r="P471" s="2">
        <v>0.96855999999999998</v>
      </c>
      <c r="Q471" s="2">
        <v>0.96079999999999999</v>
      </c>
      <c r="R471" s="2">
        <v>0.95154000000000005</v>
      </c>
      <c r="S471" s="2">
        <v>0.94062000000000001</v>
      </c>
      <c r="T471" s="2">
        <v>0.92784999999999995</v>
      </c>
      <c r="U471" s="2">
        <v>0.91308999999999996</v>
      </c>
      <c r="V471" s="2">
        <v>0.89617000000000002</v>
      </c>
      <c r="W471" s="2">
        <v>0.87492999999999999</v>
      </c>
      <c r="X471" s="2">
        <v>0.85314000000000001</v>
      </c>
      <c r="Y471" s="2">
        <v>0.82894000000000001</v>
      </c>
      <c r="Z471" s="2">
        <v>0.80234000000000005</v>
      </c>
      <c r="AA471" s="2">
        <v>0.77337</v>
      </c>
      <c r="AB471" s="2">
        <v>0.74214999999999998</v>
      </c>
      <c r="AC471" s="2">
        <v>0.70884000000000003</v>
      </c>
      <c r="AD471" s="2">
        <v>0.67364000000000002</v>
      </c>
      <c r="AE471" s="2">
        <v>0.63307000000000002</v>
      </c>
      <c r="AF471" s="2">
        <v>0.59482999999999997</v>
      </c>
      <c r="AG471" s="2">
        <v>0.55567</v>
      </c>
      <c r="AH471" s="2">
        <v>0.51595000000000002</v>
      </c>
      <c r="AI471" s="2">
        <v>0.47608</v>
      </c>
      <c r="AJ471" s="2">
        <v>0.43643999999999999</v>
      </c>
      <c r="AK471" s="2">
        <v>0.39743000000000001</v>
      </c>
      <c r="AL471" s="2">
        <v>0.35942000000000002</v>
      </c>
      <c r="AM471" s="2">
        <v>0.31918000000000002</v>
      </c>
      <c r="AN471" s="2">
        <v>0.28433999999999998</v>
      </c>
      <c r="AO471" s="2">
        <v>0.25142999999999999</v>
      </c>
      <c r="AP471" s="2">
        <v>0.22065000000000001</v>
      </c>
      <c r="AQ471" s="2">
        <v>0.19214999999999999</v>
      </c>
      <c r="AR471" s="2">
        <v>0.16602</v>
      </c>
      <c r="AS471" s="2">
        <v>0.14230999999999999</v>
      </c>
      <c r="AT471" s="2">
        <v>0.11899999999999999</v>
      </c>
      <c r="AU471" s="2">
        <v>0.10027</v>
      </c>
      <c r="AV471" s="2">
        <v>8.3790000000000003E-2</v>
      </c>
      <c r="AW471" s="2">
        <v>6.9440000000000002E-2</v>
      </c>
      <c r="AX471" s="2">
        <v>5.7049999999999997E-2</v>
      </c>
      <c r="AY471" s="2">
        <v>4.648E-2</v>
      </c>
      <c r="AZ471" s="2">
        <v>3.7539999999999997E-2</v>
      </c>
      <c r="BA471" s="2">
        <v>3.005E-2</v>
      </c>
      <c r="BB471" s="2">
        <v>2.3300000000000001E-2</v>
      </c>
      <c r="BC471" s="2">
        <v>1.831E-2</v>
      </c>
      <c r="BD471" s="2">
        <v>1.426E-2</v>
      </c>
      <c r="BE471" s="2">
        <v>1.1010000000000001E-2</v>
      </c>
      <c r="BF471" s="2">
        <v>8.4200000000000004E-3</v>
      </c>
      <c r="BG471" s="2">
        <v>6.3899999999999998E-3</v>
      </c>
      <c r="BH471" s="2">
        <v>4.7999999999999996E-3</v>
      </c>
      <c r="BI471" s="2">
        <v>3.5699999999999998E-3</v>
      </c>
      <c r="BJ471" s="2">
        <v>2.5600000000000002E-3</v>
      </c>
      <c r="BK471" s="2">
        <v>1.8699999999999999E-3</v>
      </c>
      <c r="BL471" s="2">
        <v>1.3500000000000001E-3</v>
      </c>
      <c r="BM471" s="2">
        <v>9.7000000000000005E-4</v>
      </c>
      <c r="BN471" s="2">
        <v>6.8999999999999997E-4</v>
      </c>
      <c r="BO471" s="2">
        <v>4.8000000000000001E-4</v>
      </c>
      <c r="BP471" s="2">
        <v>3.4000000000000002E-4</v>
      </c>
    </row>
    <row r="472" spans="1:68" hidden="1" x14ac:dyDescent="0.25">
      <c r="A472">
        <v>22400623</v>
      </c>
      <c r="B472" t="s">
        <v>75</v>
      </c>
      <c r="C472" t="s">
        <v>74</v>
      </c>
      <c r="D472" s="1">
        <v>45680.8125</v>
      </c>
      <c r="E472" t="str">
        <f>HYPERLINK("https://www.nba.com/stats/player/1629027/boxscores-traditional", "Trae Young")</f>
        <v>Trae Young</v>
      </c>
      <c r="F472" t="s">
        <v>87</v>
      </c>
      <c r="G472">
        <v>29.2</v>
      </c>
      <c r="H472">
        <v>10.303000000000001</v>
      </c>
      <c r="I472" s="2">
        <v>0.99692999999999998</v>
      </c>
      <c r="J472" s="2">
        <v>0.99585000000000001</v>
      </c>
      <c r="K472" s="2">
        <v>0.99446000000000001</v>
      </c>
      <c r="L472" s="2">
        <v>0.99285999999999996</v>
      </c>
      <c r="M472" s="2">
        <v>0.99060999999999999</v>
      </c>
      <c r="N472" s="2">
        <v>0.98777999999999999</v>
      </c>
      <c r="O472" s="2">
        <v>0.98421999999999998</v>
      </c>
      <c r="P472" s="2">
        <v>0.98029999999999995</v>
      </c>
      <c r="Q472" s="2">
        <v>0.97499999999999998</v>
      </c>
      <c r="R472" s="2">
        <v>0.96855999999999998</v>
      </c>
      <c r="S472" s="2">
        <v>0.96164000000000005</v>
      </c>
      <c r="T472" s="2">
        <v>0.95254000000000005</v>
      </c>
      <c r="U472" s="2">
        <v>0.94179000000000002</v>
      </c>
      <c r="V472" s="2">
        <v>0.93056000000000005</v>
      </c>
      <c r="W472" s="2">
        <v>0.91620999999999997</v>
      </c>
      <c r="X472" s="2">
        <v>0.89973000000000003</v>
      </c>
      <c r="Y472" s="2">
        <v>0.88100000000000001</v>
      </c>
      <c r="Z472" s="2">
        <v>0.86214000000000002</v>
      </c>
      <c r="AA472" s="2">
        <v>0.83891000000000004</v>
      </c>
      <c r="AB472" s="2">
        <v>0.81327000000000005</v>
      </c>
      <c r="AC472" s="2">
        <v>0.78813999999999995</v>
      </c>
      <c r="AD472" s="2">
        <v>0.75804000000000005</v>
      </c>
      <c r="AE472" s="2">
        <v>0.72575000000000001</v>
      </c>
      <c r="AF472" s="2">
        <v>0.69145999999999996</v>
      </c>
      <c r="AG472" s="2">
        <v>0.65910000000000002</v>
      </c>
      <c r="AH472" s="2">
        <v>0.62172000000000005</v>
      </c>
      <c r="AI472" s="2">
        <v>0.58316999999999997</v>
      </c>
      <c r="AJ472" s="2">
        <v>0.54776000000000002</v>
      </c>
      <c r="AK472" s="2">
        <v>0.50797999999999999</v>
      </c>
      <c r="AL472" s="2">
        <v>0.46811999999999998</v>
      </c>
      <c r="AM472" s="2">
        <v>0.43251000000000001</v>
      </c>
      <c r="AN472" s="2">
        <v>0.39357999999999999</v>
      </c>
      <c r="AO472" s="2">
        <v>0.35569000000000001</v>
      </c>
      <c r="AP472" s="2">
        <v>0.31918000000000002</v>
      </c>
      <c r="AQ472" s="2">
        <v>0.28774</v>
      </c>
      <c r="AR472" s="2">
        <v>0.25463000000000002</v>
      </c>
      <c r="AS472" s="2">
        <v>0.22363</v>
      </c>
      <c r="AT472" s="2">
        <v>0.19766</v>
      </c>
      <c r="AU472" s="2">
        <v>0.17105999999999999</v>
      </c>
      <c r="AV472" s="2">
        <v>0.14685999999999999</v>
      </c>
      <c r="AW472" s="2">
        <v>0.12506999999999999</v>
      </c>
      <c r="AX472" s="2">
        <v>0.10749</v>
      </c>
      <c r="AY472" s="2">
        <v>9.0120000000000006E-2</v>
      </c>
      <c r="AZ472" s="2">
        <v>7.4929999999999997E-2</v>
      </c>
      <c r="BA472" s="2">
        <v>6.3009999999999997E-2</v>
      </c>
      <c r="BB472" s="2">
        <v>5.1549999999999999E-2</v>
      </c>
      <c r="BC472" s="2">
        <v>4.1820000000000003E-2</v>
      </c>
      <c r="BD472" s="2">
        <v>3.4380000000000001E-2</v>
      </c>
      <c r="BE472" s="2">
        <v>2.743E-2</v>
      </c>
      <c r="BF472" s="2">
        <v>2.1690000000000001E-2</v>
      </c>
      <c r="BG472" s="2">
        <v>1.7000000000000001E-2</v>
      </c>
      <c r="BH472" s="2">
        <v>1.355E-2</v>
      </c>
      <c r="BI472" s="2">
        <v>1.044E-2</v>
      </c>
      <c r="BJ472" s="2">
        <v>7.9799999999999992E-3</v>
      </c>
      <c r="BK472" s="2">
        <v>6.2100000000000002E-3</v>
      </c>
      <c r="BL472" s="2">
        <v>4.6600000000000001E-3</v>
      </c>
      <c r="BM472" s="2">
        <v>3.47E-3</v>
      </c>
      <c r="BN472" s="2">
        <v>2.5600000000000002E-3</v>
      </c>
      <c r="BO472" s="2">
        <v>1.9300000000000001E-3</v>
      </c>
      <c r="BP472" s="2">
        <v>1.39E-3</v>
      </c>
    </row>
    <row r="473" spans="1:68" hidden="1" x14ac:dyDescent="0.25">
      <c r="A473">
        <v>22400623</v>
      </c>
      <c r="B473" t="s">
        <v>75</v>
      </c>
      <c r="C473" t="s">
        <v>74</v>
      </c>
      <c r="D473" s="1">
        <v>45680.8125</v>
      </c>
      <c r="E473" t="str">
        <f>HYPERLINK("https://www.nba.com/stats/player/1630811/boxscores-traditional", "Keaton Wallace")</f>
        <v>Keaton Wallace</v>
      </c>
      <c r="F473" t="s">
        <v>92</v>
      </c>
      <c r="G473">
        <v>12.4</v>
      </c>
      <c r="H473">
        <v>10.726000000000001</v>
      </c>
      <c r="I473" s="2">
        <v>0.85543000000000002</v>
      </c>
      <c r="J473" s="2">
        <v>0.83398000000000005</v>
      </c>
      <c r="K473" s="2">
        <v>0.81057000000000001</v>
      </c>
      <c r="L473" s="2">
        <v>0.7823</v>
      </c>
      <c r="M473" s="2">
        <v>0.75490000000000002</v>
      </c>
      <c r="N473" s="2">
        <v>0.72575000000000001</v>
      </c>
      <c r="O473" s="2">
        <v>0.69145999999999996</v>
      </c>
      <c r="P473" s="2">
        <v>0.65910000000000002</v>
      </c>
      <c r="Q473" s="2">
        <v>0.62551999999999996</v>
      </c>
      <c r="R473" s="2">
        <v>0.58706000000000003</v>
      </c>
      <c r="S473" s="2">
        <v>0.55171999999999999</v>
      </c>
      <c r="T473" s="2">
        <v>0.51595000000000002</v>
      </c>
      <c r="U473" s="2">
        <v>0.47608</v>
      </c>
      <c r="V473" s="2">
        <v>0.44037999999999999</v>
      </c>
      <c r="W473" s="2">
        <v>0.40516999999999997</v>
      </c>
      <c r="X473" s="2">
        <v>0.36692999999999998</v>
      </c>
      <c r="Y473" s="2">
        <v>0.33360000000000001</v>
      </c>
      <c r="Z473" s="2">
        <v>0.30153000000000002</v>
      </c>
      <c r="AA473" s="2">
        <v>0.26762999999999998</v>
      </c>
      <c r="AB473" s="2">
        <v>0.23885000000000001</v>
      </c>
      <c r="AC473" s="2">
        <v>0.21185999999999999</v>
      </c>
      <c r="AD473" s="2">
        <v>0.18406</v>
      </c>
      <c r="AE473" s="2">
        <v>0.16109000000000001</v>
      </c>
      <c r="AF473" s="2">
        <v>0.14007</v>
      </c>
      <c r="AG473" s="2">
        <v>0.121</v>
      </c>
      <c r="AH473" s="2">
        <v>0.10204000000000001</v>
      </c>
      <c r="AI473" s="2">
        <v>8.6910000000000001E-2</v>
      </c>
      <c r="AJ473" s="2">
        <v>7.3529999999999998E-2</v>
      </c>
      <c r="AK473" s="2">
        <v>6.0569999999999999E-2</v>
      </c>
      <c r="AL473" s="2">
        <v>5.0500000000000003E-2</v>
      </c>
      <c r="AM473" s="2">
        <v>4.1820000000000003E-2</v>
      </c>
      <c r="AN473" s="2">
        <v>3.3619999999999997E-2</v>
      </c>
      <c r="AO473" s="2">
        <v>2.743E-2</v>
      </c>
      <c r="AP473" s="2">
        <v>2.222E-2</v>
      </c>
      <c r="AQ473" s="2">
        <v>1.7430000000000001E-2</v>
      </c>
      <c r="AR473" s="2">
        <v>1.3899999999999999E-2</v>
      </c>
      <c r="AS473" s="2">
        <v>1.1010000000000001E-2</v>
      </c>
      <c r="AT473" s="2">
        <v>8.4200000000000004E-3</v>
      </c>
      <c r="AU473" s="2">
        <v>6.5700000000000003E-3</v>
      </c>
      <c r="AV473" s="2">
        <v>5.0800000000000003E-3</v>
      </c>
      <c r="AW473" s="2">
        <v>3.79E-3</v>
      </c>
      <c r="AX473" s="2">
        <v>2.8900000000000002E-3</v>
      </c>
      <c r="AY473" s="2">
        <v>2.1900000000000001E-3</v>
      </c>
      <c r="AZ473" s="2">
        <v>1.5900000000000001E-3</v>
      </c>
      <c r="BA473" s="2">
        <v>1.1800000000000001E-3</v>
      </c>
      <c r="BB473" s="2">
        <v>8.7000000000000001E-4</v>
      </c>
      <c r="BC473" s="2">
        <v>6.2E-4</v>
      </c>
      <c r="BD473" s="2">
        <v>4.4999999999999999E-4</v>
      </c>
      <c r="BE473" s="2">
        <v>3.2000000000000003E-4</v>
      </c>
      <c r="BF473" s="2">
        <v>2.2000000000000001E-4</v>
      </c>
      <c r="BG473" s="2">
        <v>1.6000000000000001E-4</v>
      </c>
      <c r="BH473" s="2">
        <v>1.1E-4</v>
      </c>
      <c r="BI473" s="2">
        <v>8.0000000000000007E-5</v>
      </c>
      <c r="BJ473" s="2">
        <v>5.0000000000000002E-5</v>
      </c>
      <c r="BK473" s="2">
        <v>4.0000000000000003E-5</v>
      </c>
      <c r="BL473" s="2">
        <v>0</v>
      </c>
      <c r="BM473" s="2">
        <v>0</v>
      </c>
      <c r="BN473" s="2">
        <v>0</v>
      </c>
      <c r="BO473" s="2">
        <v>0</v>
      </c>
      <c r="BP473" s="2">
        <v>0</v>
      </c>
    </row>
    <row r="474" spans="1:68" hidden="1" x14ac:dyDescent="0.25">
      <c r="A474">
        <v>22400623</v>
      </c>
      <c r="B474" t="s">
        <v>75</v>
      </c>
      <c r="C474" t="s">
        <v>74</v>
      </c>
      <c r="D474" s="1">
        <v>45680.8125</v>
      </c>
      <c r="E474" t="str">
        <f>HYPERLINK("https://www.nba.com/stats/player/1630811/boxscores-traditional", "Keaton Wallace")</f>
        <v>Keaton Wallace</v>
      </c>
      <c r="F474" t="s">
        <v>87</v>
      </c>
      <c r="G474">
        <v>11.4</v>
      </c>
      <c r="H474">
        <v>11.182</v>
      </c>
      <c r="I474" s="2">
        <v>0.82381000000000004</v>
      </c>
      <c r="J474" s="2">
        <v>0.79954999999999998</v>
      </c>
      <c r="K474" s="2">
        <v>0.77337</v>
      </c>
      <c r="L474" s="2">
        <v>0.74536999999999998</v>
      </c>
      <c r="M474" s="2">
        <v>0.71565999999999996</v>
      </c>
      <c r="N474" s="2">
        <v>0.68439000000000005</v>
      </c>
      <c r="O474" s="2">
        <v>0.65173000000000003</v>
      </c>
      <c r="P474" s="2">
        <v>0.61790999999999996</v>
      </c>
      <c r="Q474" s="2">
        <v>0.58316999999999997</v>
      </c>
      <c r="R474" s="2">
        <v>0.55171999999999999</v>
      </c>
      <c r="S474" s="2">
        <v>0.51595000000000002</v>
      </c>
      <c r="T474" s="2">
        <v>0.48005999999999999</v>
      </c>
      <c r="U474" s="2">
        <v>0.44433</v>
      </c>
      <c r="V474" s="2">
        <v>0.40905000000000002</v>
      </c>
      <c r="W474" s="2">
        <v>0.37447999999999998</v>
      </c>
      <c r="X474" s="2">
        <v>0.34089999999999998</v>
      </c>
      <c r="Y474" s="2">
        <v>0.30853999999999998</v>
      </c>
      <c r="Z474" s="2">
        <v>0.27760000000000001</v>
      </c>
      <c r="AA474" s="2">
        <v>0.24825</v>
      </c>
      <c r="AB474" s="2">
        <v>0.22065000000000001</v>
      </c>
      <c r="AC474" s="2">
        <v>0.19489000000000001</v>
      </c>
      <c r="AD474" s="2">
        <v>0.17105999999999999</v>
      </c>
      <c r="AE474" s="2">
        <v>0.14917</v>
      </c>
      <c r="AF474" s="2">
        <v>0.12923999999999999</v>
      </c>
      <c r="AG474" s="2">
        <v>0.11123</v>
      </c>
      <c r="AH474" s="2">
        <v>9.5100000000000004E-2</v>
      </c>
      <c r="AI474" s="2">
        <v>8.0759999999999998E-2</v>
      </c>
      <c r="AJ474" s="2">
        <v>6.9440000000000002E-2</v>
      </c>
      <c r="AK474" s="2">
        <v>5.8209999999999998E-2</v>
      </c>
      <c r="AL474" s="2">
        <v>4.8460000000000003E-2</v>
      </c>
      <c r="AM474" s="2">
        <v>4.0059999999999998E-2</v>
      </c>
      <c r="AN474" s="2">
        <v>3.288E-2</v>
      </c>
      <c r="AO474" s="2">
        <v>2.6800000000000001E-2</v>
      </c>
      <c r="AP474" s="2">
        <v>2.1690000000000001E-2</v>
      </c>
      <c r="AQ474" s="2">
        <v>1.7430000000000001E-2</v>
      </c>
      <c r="AR474" s="2">
        <v>1.3899999999999999E-2</v>
      </c>
      <c r="AS474" s="2">
        <v>1.1010000000000001E-2</v>
      </c>
      <c r="AT474" s="2">
        <v>8.6599999999999993E-3</v>
      </c>
      <c r="AU474" s="2">
        <v>6.7600000000000004E-3</v>
      </c>
      <c r="AV474" s="2">
        <v>5.2300000000000003E-3</v>
      </c>
      <c r="AW474" s="2">
        <v>4.0200000000000001E-3</v>
      </c>
      <c r="AX474" s="2">
        <v>3.0699999999999998E-3</v>
      </c>
      <c r="AY474" s="2">
        <v>2.33E-3</v>
      </c>
      <c r="AZ474" s="2">
        <v>1.75E-3</v>
      </c>
      <c r="BA474" s="2">
        <v>1.3500000000000001E-3</v>
      </c>
      <c r="BB474" s="2">
        <v>1E-3</v>
      </c>
      <c r="BC474" s="2">
        <v>7.3999999999999999E-4</v>
      </c>
      <c r="BD474" s="2">
        <v>5.4000000000000001E-4</v>
      </c>
      <c r="BE474" s="2">
        <v>3.8999999999999999E-4</v>
      </c>
      <c r="BF474" s="2">
        <v>2.7999999999999998E-4</v>
      </c>
      <c r="BG474" s="2">
        <v>2.0000000000000001E-4</v>
      </c>
      <c r="BH474" s="2">
        <v>1.3999999999999999E-4</v>
      </c>
      <c r="BI474" s="2">
        <v>1E-4</v>
      </c>
      <c r="BJ474" s="2">
        <v>6.9999999999999994E-5</v>
      </c>
      <c r="BK474" s="2">
        <v>5.0000000000000002E-5</v>
      </c>
      <c r="BL474" s="2">
        <v>3.0000000000000001E-5</v>
      </c>
      <c r="BM474" s="2">
        <v>0</v>
      </c>
      <c r="BN474" s="2">
        <v>0</v>
      </c>
      <c r="BO474" s="2">
        <v>0</v>
      </c>
      <c r="BP474" s="2">
        <v>0</v>
      </c>
    </row>
    <row r="475" spans="1:68" hidden="1" x14ac:dyDescent="0.25">
      <c r="A475">
        <v>22400623</v>
      </c>
      <c r="B475" t="s">
        <v>75</v>
      </c>
      <c r="C475" t="s">
        <v>74</v>
      </c>
      <c r="D475" s="1">
        <v>45680.8125</v>
      </c>
      <c r="E475" t="str">
        <f>HYPERLINK("https://www.nba.com/stats/player/1630811/boxscores-traditional", "Keaton Wallace")</f>
        <v>Keaton Wallace</v>
      </c>
      <c r="F475" t="s">
        <v>91</v>
      </c>
      <c r="G475">
        <v>14.6</v>
      </c>
      <c r="H475">
        <v>12.563000000000001</v>
      </c>
      <c r="I475" s="2">
        <v>0.85992999999999997</v>
      </c>
      <c r="J475" s="2">
        <v>0.84133999999999998</v>
      </c>
      <c r="K475" s="2">
        <v>0.82121</v>
      </c>
      <c r="L475" s="2">
        <v>0.79954999999999998</v>
      </c>
      <c r="M475" s="2">
        <v>0.77637</v>
      </c>
      <c r="N475" s="2">
        <v>0.75175000000000003</v>
      </c>
      <c r="O475" s="2">
        <v>0.72575000000000001</v>
      </c>
      <c r="P475" s="2">
        <v>0.70194000000000001</v>
      </c>
      <c r="Q475" s="2">
        <v>0.67364000000000002</v>
      </c>
      <c r="R475" s="2">
        <v>0.64431000000000005</v>
      </c>
      <c r="S475" s="2">
        <v>0.61409000000000002</v>
      </c>
      <c r="T475" s="2">
        <v>0.58316999999999997</v>
      </c>
      <c r="U475" s="2">
        <v>0.55171999999999999</v>
      </c>
      <c r="V475" s="2">
        <v>0.51993999999999996</v>
      </c>
      <c r="W475" s="2">
        <v>0.48803000000000002</v>
      </c>
      <c r="X475" s="2">
        <v>0.45619999999999999</v>
      </c>
      <c r="Y475" s="2">
        <v>0.42465000000000003</v>
      </c>
      <c r="Z475" s="2">
        <v>0.39357999999999999</v>
      </c>
      <c r="AA475" s="2">
        <v>0.36316999999999999</v>
      </c>
      <c r="AB475" s="2">
        <v>0.33360000000000001</v>
      </c>
      <c r="AC475" s="2">
        <v>0.30503000000000002</v>
      </c>
      <c r="AD475" s="2">
        <v>0.27760000000000001</v>
      </c>
      <c r="AE475" s="2">
        <v>0.25142999999999999</v>
      </c>
      <c r="AF475" s="2">
        <v>0.22663</v>
      </c>
      <c r="AG475" s="2">
        <v>0.20327000000000001</v>
      </c>
      <c r="AH475" s="2">
        <v>0.18140999999999999</v>
      </c>
      <c r="AI475" s="2">
        <v>0.16109000000000001</v>
      </c>
      <c r="AJ475" s="2">
        <v>0.14230999999999999</v>
      </c>
      <c r="AK475" s="2">
        <v>0.12506999999999999</v>
      </c>
      <c r="AL475" s="2">
        <v>0.10935</v>
      </c>
      <c r="AM475" s="2">
        <v>9.5100000000000004E-2</v>
      </c>
      <c r="AN475" s="2">
        <v>8.226E-2</v>
      </c>
      <c r="AO475" s="2">
        <v>7.2150000000000006E-2</v>
      </c>
      <c r="AP475" s="2">
        <v>6.1780000000000002E-2</v>
      </c>
      <c r="AQ475" s="2">
        <v>5.262E-2</v>
      </c>
      <c r="AR475" s="2">
        <v>4.4569999999999999E-2</v>
      </c>
      <c r="AS475" s="2">
        <v>3.7539999999999997E-2</v>
      </c>
      <c r="AT475" s="2">
        <v>3.1440000000000003E-2</v>
      </c>
      <c r="AU475" s="2">
        <v>2.6190000000000001E-2</v>
      </c>
      <c r="AV475" s="2">
        <v>2.1690000000000001E-2</v>
      </c>
      <c r="AW475" s="2">
        <v>1.7860000000000001E-2</v>
      </c>
      <c r="AX475" s="2">
        <v>1.4630000000000001E-2</v>
      </c>
      <c r="AY475" s="2">
        <v>1.191E-2</v>
      </c>
      <c r="AZ475" s="2">
        <v>9.6399999999999993E-3</v>
      </c>
      <c r="BA475" s="2">
        <v>7.7600000000000004E-3</v>
      </c>
      <c r="BB475" s="2">
        <v>6.2100000000000002E-3</v>
      </c>
      <c r="BC475" s="2">
        <v>4.9399999999999999E-3</v>
      </c>
      <c r="BD475" s="2">
        <v>3.9100000000000003E-3</v>
      </c>
      <c r="BE475" s="2">
        <v>3.0699999999999998E-3</v>
      </c>
      <c r="BF475" s="2">
        <v>2.3999999999999998E-3</v>
      </c>
      <c r="BG475" s="2">
        <v>1.8699999999999999E-3</v>
      </c>
      <c r="BH475" s="2">
        <v>1.4400000000000001E-3</v>
      </c>
      <c r="BI475" s="2">
        <v>1.1100000000000001E-3</v>
      </c>
      <c r="BJ475" s="2">
        <v>8.4000000000000003E-4</v>
      </c>
      <c r="BK475" s="2">
        <v>6.4000000000000005E-4</v>
      </c>
      <c r="BL475" s="2">
        <v>4.8000000000000001E-4</v>
      </c>
      <c r="BM475" s="2">
        <v>3.8000000000000002E-4</v>
      </c>
      <c r="BN475" s="2">
        <v>2.7999999999999998E-4</v>
      </c>
      <c r="BO475" s="2">
        <v>2.1000000000000001E-4</v>
      </c>
      <c r="BP475" s="2">
        <v>1.4999999999999999E-4</v>
      </c>
    </row>
    <row r="476" spans="1:68" hidden="1" x14ac:dyDescent="0.25">
      <c r="A476">
        <v>22400625</v>
      </c>
      <c r="B476" t="s">
        <v>77</v>
      </c>
      <c r="C476" t="s">
        <v>78</v>
      </c>
      <c r="D476" s="1">
        <v>45680.833333333336</v>
      </c>
      <c r="E476" t="str">
        <f>HYPERLINK("https://www.nba.com/stats/player/1629656/boxscores-traditional", "Quentin Grimes")</f>
        <v>Quentin Grimes</v>
      </c>
      <c r="F476" t="s">
        <v>70</v>
      </c>
      <c r="G476">
        <v>1.2</v>
      </c>
      <c r="H476">
        <v>0.4</v>
      </c>
      <c r="I476" s="2">
        <v>0.69145999999999996</v>
      </c>
      <c r="J476" s="2">
        <v>2.2749999999999999E-2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</row>
    <row r="477" spans="1:68" hidden="1" x14ac:dyDescent="0.25">
      <c r="A477">
        <v>22400625</v>
      </c>
      <c r="B477" t="s">
        <v>78</v>
      </c>
      <c r="C477" t="s">
        <v>77</v>
      </c>
      <c r="D477" s="1">
        <v>45680.833333333336</v>
      </c>
      <c r="E477" t="str">
        <f>HYPERLINK("https://www.nba.com/stats/player/1631114/boxscores-traditional", "Jalen Williams")</f>
        <v>Jalen Williams</v>
      </c>
      <c r="F477" t="s">
        <v>70</v>
      </c>
      <c r="G477">
        <v>1.2</v>
      </c>
      <c r="H477">
        <v>0.4</v>
      </c>
      <c r="I477" s="2">
        <v>0.69145999999999996</v>
      </c>
      <c r="J477" s="2">
        <v>2.2749999999999999E-2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</row>
    <row r="478" spans="1:68" hidden="1" x14ac:dyDescent="0.25">
      <c r="A478">
        <v>22400625</v>
      </c>
      <c r="B478" t="s">
        <v>78</v>
      </c>
      <c r="C478" t="s">
        <v>77</v>
      </c>
      <c r="D478" s="1">
        <v>45680.833333333336</v>
      </c>
      <c r="E478" t="str">
        <f>HYPERLINK("https://www.nba.com/stats/player/1631119/boxscores-traditional", "Jaylin Williams")</f>
        <v>Jaylin Williams</v>
      </c>
      <c r="F478" t="s">
        <v>70</v>
      </c>
      <c r="G478">
        <v>1.4</v>
      </c>
      <c r="H478">
        <v>0.49</v>
      </c>
      <c r="I478" s="2">
        <v>0.79388999999999998</v>
      </c>
      <c r="J478" s="2">
        <v>0.11123</v>
      </c>
      <c r="K478" s="2">
        <v>5.4000000000000001E-4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</row>
    <row r="479" spans="1:68" hidden="1" x14ac:dyDescent="0.25">
      <c r="A479">
        <v>22400625</v>
      </c>
      <c r="B479" t="s">
        <v>77</v>
      </c>
      <c r="C479" t="s">
        <v>78</v>
      </c>
      <c r="D479" s="1">
        <v>45680.833333333336</v>
      </c>
      <c r="E479" t="str">
        <f>HYPERLINK("https://www.nba.com/stats/player/1629023/boxscores-traditional", "P.J. Washington")</f>
        <v>P.J. Washington</v>
      </c>
      <c r="F479" t="s">
        <v>70</v>
      </c>
      <c r="G479">
        <v>1</v>
      </c>
      <c r="H479">
        <v>0.63200000000000001</v>
      </c>
      <c r="I479" s="2">
        <v>0.5</v>
      </c>
      <c r="J479" s="2">
        <v>5.7049999999999997E-2</v>
      </c>
      <c r="K479" s="2">
        <v>7.9000000000000001E-4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</row>
    <row r="480" spans="1:68" hidden="1" x14ac:dyDescent="0.25">
      <c r="A480">
        <v>22400625</v>
      </c>
      <c r="B480" t="s">
        <v>77</v>
      </c>
      <c r="C480" t="s">
        <v>78</v>
      </c>
      <c r="D480" s="1">
        <v>45680.833333333336</v>
      </c>
      <c r="E480" t="str">
        <f>HYPERLINK("https://www.nba.com/stats/player/1629655/boxscores-traditional", "Daniel Gafford")</f>
        <v>Daniel Gafford</v>
      </c>
      <c r="F480" t="s">
        <v>73</v>
      </c>
      <c r="G480">
        <v>2</v>
      </c>
      <c r="H480">
        <v>0.63200000000000001</v>
      </c>
      <c r="I480" s="2">
        <v>0.94294999999999995</v>
      </c>
      <c r="J480" s="2">
        <v>0.5</v>
      </c>
      <c r="K480" s="2">
        <v>5.7049999999999997E-2</v>
      </c>
      <c r="L480" s="2">
        <v>7.9000000000000001E-4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</row>
    <row r="481" spans="1:68" hidden="1" x14ac:dyDescent="0.25">
      <c r="A481">
        <v>22400625</v>
      </c>
      <c r="B481" t="s">
        <v>78</v>
      </c>
      <c r="C481" t="s">
        <v>77</v>
      </c>
      <c r="D481" s="1">
        <v>45680.833333333336</v>
      </c>
      <c r="E481" t="str">
        <f>HYPERLINK("https://www.nba.com/stats/player/1627936/boxscores-traditional", "Alex Caruso")</f>
        <v>Alex Caruso</v>
      </c>
      <c r="F481" t="s">
        <v>70</v>
      </c>
      <c r="G481">
        <v>1.2</v>
      </c>
      <c r="H481">
        <v>0.748</v>
      </c>
      <c r="I481" s="2">
        <v>0.60641999999999996</v>
      </c>
      <c r="J481" s="2">
        <v>0.14230999999999999</v>
      </c>
      <c r="K481" s="2">
        <v>7.9799999999999992E-3</v>
      </c>
      <c r="L481" s="2">
        <v>9.0000000000000006E-5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</row>
    <row r="482" spans="1:68" hidden="1" x14ac:dyDescent="0.25">
      <c r="A482">
        <v>22400625</v>
      </c>
      <c r="B482" t="s">
        <v>78</v>
      </c>
      <c r="C482" t="s">
        <v>77</v>
      </c>
      <c r="D482" s="1">
        <v>45680.833333333336</v>
      </c>
      <c r="E482" t="str">
        <f>HYPERLINK("https://www.nba.com/stats/player/1641717/boxscores-traditional", "Cason Wallace")</f>
        <v>Cason Wallace</v>
      </c>
      <c r="F482" t="s">
        <v>70</v>
      </c>
      <c r="G482">
        <v>1.2</v>
      </c>
      <c r="H482">
        <v>0.748</v>
      </c>
      <c r="I482" s="2">
        <v>0.60641999999999996</v>
      </c>
      <c r="J482" s="2">
        <v>0.14230999999999999</v>
      </c>
      <c r="K482" s="2">
        <v>7.9799999999999992E-3</v>
      </c>
      <c r="L482" s="2">
        <v>9.0000000000000006E-5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</row>
    <row r="483" spans="1:68" hidden="1" x14ac:dyDescent="0.25">
      <c r="A483">
        <v>22400621</v>
      </c>
      <c r="B483" t="s">
        <v>69</v>
      </c>
      <c r="C483" t="s">
        <v>68</v>
      </c>
      <c r="D483" s="1">
        <v>45680.583333333336</v>
      </c>
      <c r="E483" t="str">
        <f>HYPERLINK("https://www.nba.com/stats/player/1641716/boxscores-traditional", "Jarace Walker")</f>
        <v>Jarace Walker</v>
      </c>
      <c r="F483" t="s">
        <v>92</v>
      </c>
      <c r="G483">
        <v>8</v>
      </c>
      <c r="H483">
        <v>3.0329999999999999</v>
      </c>
      <c r="I483">
        <v>0.98956</v>
      </c>
      <c r="J483">
        <v>0.97614999999999996</v>
      </c>
      <c r="K483">
        <v>0.95052999999999999</v>
      </c>
      <c r="L483">
        <v>0.90658000000000005</v>
      </c>
      <c r="M483">
        <v>0.83891000000000004</v>
      </c>
      <c r="N483">
        <v>0.74536999999999998</v>
      </c>
      <c r="O483">
        <v>0.62929999999999997</v>
      </c>
      <c r="P483">
        <v>0.5</v>
      </c>
      <c r="Q483">
        <v>0.37069999999999997</v>
      </c>
      <c r="R483">
        <v>0.25463000000000002</v>
      </c>
      <c r="S483">
        <v>0.16109000000000001</v>
      </c>
      <c r="T483">
        <v>9.3420000000000003E-2</v>
      </c>
      <c r="U483">
        <v>4.947E-2</v>
      </c>
      <c r="V483">
        <v>2.385E-2</v>
      </c>
      <c r="W483">
        <v>1.044E-2</v>
      </c>
      <c r="X483">
        <v>4.15E-3</v>
      </c>
      <c r="Y483">
        <v>1.49E-3</v>
      </c>
      <c r="Z483">
        <v>4.8000000000000001E-4</v>
      </c>
      <c r="AA483">
        <v>1.3999999999999999E-4</v>
      </c>
      <c r="AB483">
        <v>4.0000000000000003E-5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</row>
    <row r="484" spans="1:68" hidden="1" x14ac:dyDescent="0.25">
      <c r="A484">
        <v>22400625</v>
      </c>
      <c r="B484" t="s">
        <v>77</v>
      </c>
      <c r="C484" t="s">
        <v>78</v>
      </c>
      <c r="D484" s="1">
        <v>45680.833333333336</v>
      </c>
      <c r="E484" t="str">
        <f>HYPERLINK("https://www.nba.com/stats/player/1630702/boxscores-traditional", "Jaden Hardy")</f>
        <v>Jaden Hardy</v>
      </c>
      <c r="F484" t="s">
        <v>73</v>
      </c>
      <c r="G484">
        <v>2.6</v>
      </c>
      <c r="H484">
        <v>0.8</v>
      </c>
      <c r="I484" s="2">
        <v>0.97724999999999995</v>
      </c>
      <c r="J484" s="2">
        <v>0.77337</v>
      </c>
      <c r="K484" s="2">
        <v>0.30853999999999998</v>
      </c>
      <c r="L484" s="2">
        <v>4.0059999999999998E-2</v>
      </c>
      <c r="M484" s="2">
        <v>1.3500000000000001E-3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</row>
    <row r="485" spans="1:68" hidden="1" x14ac:dyDescent="0.25">
      <c r="A485">
        <v>22400625</v>
      </c>
      <c r="B485" t="s">
        <v>78</v>
      </c>
      <c r="C485" t="s">
        <v>77</v>
      </c>
      <c r="D485" s="1">
        <v>45680.833333333336</v>
      </c>
      <c r="E485" t="str">
        <f>HYPERLINK("https://www.nba.com/stats/player/1628983/boxscores-traditional", "Shai Gilgeous-Alexander")</f>
        <v>Shai Gilgeous-Alexander</v>
      </c>
      <c r="F485" t="s">
        <v>70</v>
      </c>
      <c r="G485">
        <v>1.4</v>
      </c>
      <c r="H485">
        <v>0.8</v>
      </c>
      <c r="I485" s="2">
        <v>0.69145999999999996</v>
      </c>
      <c r="J485" s="2">
        <v>0.22663</v>
      </c>
      <c r="K485" s="2">
        <v>2.2749999999999999E-2</v>
      </c>
      <c r="L485" s="2">
        <v>5.8E-4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</row>
    <row r="486" spans="1:68" hidden="1" x14ac:dyDescent="0.25">
      <c r="A486">
        <v>22400625</v>
      </c>
      <c r="B486" t="s">
        <v>78</v>
      </c>
      <c r="C486" t="s">
        <v>77</v>
      </c>
      <c r="D486" s="1">
        <v>45680.833333333336</v>
      </c>
      <c r="E486" t="str">
        <f>HYPERLINK("https://www.nba.com/stats/player/1641717/boxscores-traditional", "Cason Wallace")</f>
        <v>Cason Wallace</v>
      </c>
      <c r="F486" t="s">
        <v>76</v>
      </c>
      <c r="G486">
        <v>5.4</v>
      </c>
      <c r="H486">
        <v>0.8</v>
      </c>
      <c r="I486" s="2">
        <v>1</v>
      </c>
      <c r="J486" s="2">
        <v>1</v>
      </c>
      <c r="K486" s="2">
        <v>0.99865000000000004</v>
      </c>
      <c r="L486" s="2">
        <v>0.95994000000000002</v>
      </c>
      <c r="M486" s="2">
        <v>0.69145999999999996</v>
      </c>
      <c r="N486" s="2">
        <v>0.22663</v>
      </c>
      <c r="O486" s="2">
        <v>2.2749999999999999E-2</v>
      </c>
      <c r="P486" s="2">
        <v>5.8E-4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</row>
    <row r="487" spans="1:68" hidden="1" x14ac:dyDescent="0.25">
      <c r="A487">
        <v>22400621</v>
      </c>
      <c r="B487" t="s">
        <v>69</v>
      </c>
      <c r="C487" t="s">
        <v>68</v>
      </c>
      <c r="D487" s="1">
        <v>45680.583333333336</v>
      </c>
      <c r="E487" t="str">
        <f>HYPERLINK("https://www.nba.com/stats/player/1627783/boxscores-traditional", "Pascal Siakam")</f>
        <v>Pascal Siakam</v>
      </c>
      <c r="F487" t="s">
        <v>93</v>
      </c>
      <c r="G487">
        <v>21.2</v>
      </c>
      <c r="H487">
        <v>3.0590000000000002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0.99997000000000003</v>
      </c>
      <c r="R487">
        <v>0.99987000000000004</v>
      </c>
      <c r="S487">
        <v>0.99956999999999996</v>
      </c>
      <c r="T487">
        <v>0.99868999999999997</v>
      </c>
      <c r="U487">
        <v>0.99631999999999998</v>
      </c>
      <c r="V487">
        <v>0.99060999999999999</v>
      </c>
      <c r="W487">
        <v>0.97882000000000002</v>
      </c>
      <c r="X487">
        <v>0.95543</v>
      </c>
      <c r="Y487">
        <v>0.91466000000000003</v>
      </c>
      <c r="Z487">
        <v>0.85314000000000001</v>
      </c>
      <c r="AA487">
        <v>0.76424000000000003</v>
      </c>
      <c r="AB487">
        <v>0.65173000000000003</v>
      </c>
      <c r="AC487">
        <v>0.52790000000000004</v>
      </c>
      <c r="AD487">
        <v>0.39743000000000001</v>
      </c>
      <c r="AE487">
        <v>0.27760000000000001</v>
      </c>
      <c r="AF487">
        <v>0.17879</v>
      </c>
      <c r="AG487">
        <v>0.10749</v>
      </c>
      <c r="AH487">
        <v>5.8209999999999998E-2</v>
      </c>
      <c r="AI487">
        <v>2.8719999999999999E-2</v>
      </c>
      <c r="AJ487">
        <v>1.321E-2</v>
      </c>
      <c r="AK487">
        <v>5.3899999999999998E-3</v>
      </c>
      <c r="AL487">
        <v>1.99E-3</v>
      </c>
      <c r="AM487">
        <v>6.8999999999999997E-4</v>
      </c>
      <c r="AN487">
        <v>2.1000000000000001E-4</v>
      </c>
      <c r="AO487">
        <v>6.0000000000000002E-5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</row>
    <row r="488" spans="1:68" hidden="1" x14ac:dyDescent="0.25">
      <c r="A488">
        <v>22400625</v>
      </c>
      <c r="B488" t="s">
        <v>78</v>
      </c>
      <c r="C488" t="s">
        <v>77</v>
      </c>
      <c r="D488" s="1">
        <v>45680.833333333336</v>
      </c>
      <c r="E488" t="str">
        <f>HYPERLINK("https://www.nba.com/stats/player/1628983/boxscores-traditional", "Shai Gilgeous-Alexander")</f>
        <v>Shai Gilgeous-Alexander</v>
      </c>
      <c r="F488" t="s">
        <v>90</v>
      </c>
      <c r="G488">
        <v>12</v>
      </c>
      <c r="H488">
        <v>0.89400000000000002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O488" s="2">
        <v>1</v>
      </c>
      <c r="P488" s="2">
        <v>1</v>
      </c>
      <c r="Q488" s="2">
        <v>0.99961</v>
      </c>
      <c r="R488" s="2">
        <v>0.98745000000000005</v>
      </c>
      <c r="S488" s="2">
        <v>0.86863999999999997</v>
      </c>
      <c r="T488" s="2">
        <v>0.5</v>
      </c>
      <c r="U488" s="2">
        <v>0.13136</v>
      </c>
      <c r="V488" s="2">
        <v>1.255E-2</v>
      </c>
      <c r="W488" s="2">
        <v>3.8999999999999999E-4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</row>
    <row r="489" spans="1:68" hidden="1" x14ac:dyDescent="0.25">
      <c r="A489">
        <v>22400625</v>
      </c>
      <c r="B489" t="s">
        <v>77</v>
      </c>
      <c r="C489" t="s">
        <v>78</v>
      </c>
      <c r="D489" s="1">
        <v>45680.833333333336</v>
      </c>
      <c r="E489" t="str">
        <f>HYPERLINK("https://www.nba.com/stats/player/1630230/boxscores-traditional", "Naji Marshall")</f>
        <v>Naji Marshall</v>
      </c>
      <c r="F489" t="s">
        <v>70</v>
      </c>
      <c r="G489">
        <v>1.4</v>
      </c>
      <c r="H489">
        <v>1.02</v>
      </c>
      <c r="I489" s="2">
        <v>0.65173000000000003</v>
      </c>
      <c r="J489" s="2">
        <v>0.27760000000000001</v>
      </c>
      <c r="K489" s="2">
        <v>5.8209999999999998E-2</v>
      </c>
      <c r="L489" s="2">
        <v>5.3899999999999998E-3</v>
      </c>
      <c r="M489" s="2">
        <v>2.1000000000000001E-4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</row>
    <row r="490" spans="1:68" hidden="1" x14ac:dyDescent="0.25">
      <c r="A490">
        <v>22400625</v>
      </c>
      <c r="B490" t="s">
        <v>78</v>
      </c>
      <c r="C490" t="s">
        <v>77</v>
      </c>
      <c r="D490" s="1">
        <v>45680.833333333336</v>
      </c>
      <c r="E490" t="str">
        <f>HYPERLINK("https://www.nba.com/stats/player/1629652/boxscores-traditional", "Luguentz Dort")</f>
        <v>Luguentz Dort</v>
      </c>
      <c r="F490" t="s">
        <v>73</v>
      </c>
      <c r="G490">
        <v>2.6</v>
      </c>
      <c r="H490">
        <v>1.02</v>
      </c>
      <c r="I490" s="2">
        <v>0.94179000000000002</v>
      </c>
      <c r="J490" s="2">
        <v>0.72240000000000004</v>
      </c>
      <c r="K490" s="2">
        <v>0.34827000000000002</v>
      </c>
      <c r="L490" s="2">
        <v>8.5339999999999999E-2</v>
      </c>
      <c r="M490" s="2">
        <v>9.3900000000000008E-3</v>
      </c>
      <c r="N490" s="2">
        <v>4.2999999999999999E-4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</row>
    <row r="491" spans="1:68" hidden="1" x14ac:dyDescent="0.25">
      <c r="A491">
        <v>22400625</v>
      </c>
      <c r="B491" t="s">
        <v>78</v>
      </c>
      <c r="C491" t="s">
        <v>77</v>
      </c>
      <c r="D491" s="1">
        <v>45680.833333333336</v>
      </c>
      <c r="E491" t="str">
        <f>HYPERLINK("https://www.nba.com/stats/player/1642349/boxscores-traditional", "Ajay Mitchell")</f>
        <v>Ajay Mitchell</v>
      </c>
      <c r="F491" t="s">
        <v>70</v>
      </c>
      <c r="G491">
        <v>1</v>
      </c>
      <c r="H491">
        <v>1.095</v>
      </c>
      <c r="I491" s="2">
        <v>0.5</v>
      </c>
      <c r="J491" s="2">
        <v>0.18140999999999999</v>
      </c>
      <c r="K491" s="2">
        <v>3.3619999999999997E-2</v>
      </c>
      <c r="L491" s="2">
        <v>3.0699999999999998E-3</v>
      </c>
      <c r="M491" s="2">
        <v>1.2999999999999999E-4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</row>
    <row r="492" spans="1:68" hidden="1" x14ac:dyDescent="0.25">
      <c r="A492">
        <v>22400625</v>
      </c>
      <c r="B492" t="s">
        <v>77</v>
      </c>
      <c r="C492" t="s">
        <v>78</v>
      </c>
      <c r="D492" s="1">
        <v>45680.833333333336</v>
      </c>
      <c r="E492" t="str">
        <f>HYPERLINK("https://www.nba.com/stats/player/1628467/boxscores-traditional", "Maxi Kleber")</f>
        <v>Maxi Kleber</v>
      </c>
      <c r="F492" t="s">
        <v>73</v>
      </c>
      <c r="G492">
        <v>2.2000000000000002</v>
      </c>
      <c r="H492">
        <v>1.1659999999999999</v>
      </c>
      <c r="I492" s="2">
        <v>0.84848999999999997</v>
      </c>
      <c r="J492" s="2">
        <v>0.56749000000000005</v>
      </c>
      <c r="K492" s="2">
        <v>0.24510000000000001</v>
      </c>
      <c r="L492" s="2">
        <v>6.1780000000000002E-2</v>
      </c>
      <c r="M492" s="2">
        <v>8.2000000000000007E-3</v>
      </c>
      <c r="N492" s="2">
        <v>5.5999999999999995E-4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</row>
    <row r="493" spans="1:68" hidden="1" x14ac:dyDescent="0.25">
      <c r="A493">
        <v>22400625</v>
      </c>
      <c r="B493" t="s">
        <v>77</v>
      </c>
      <c r="C493" t="s">
        <v>78</v>
      </c>
      <c r="D493" s="1">
        <v>45680.833333333336</v>
      </c>
      <c r="E493" t="str">
        <f>HYPERLINK("https://www.nba.com/stats/player/202681/boxscores-traditional", "Kyrie Irving")</f>
        <v>Kyrie Irving</v>
      </c>
      <c r="F493" t="s">
        <v>76</v>
      </c>
      <c r="G493">
        <v>4.8</v>
      </c>
      <c r="H493">
        <v>1.1659999999999999</v>
      </c>
      <c r="I493" s="2">
        <v>0.99944</v>
      </c>
      <c r="J493" s="2">
        <v>0.99180000000000001</v>
      </c>
      <c r="K493" s="2">
        <v>0.93822000000000005</v>
      </c>
      <c r="L493" s="2">
        <v>0.75490000000000002</v>
      </c>
      <c r="M493" s="2">
        <v>0.43251000000000001</v>
      </c>
      <c r="N493" s="2">
        <v>0.15151000000000001</v>
      </c>
      <c r="O493" s="2">
        <v>2.938E-2</v>
      </c>
      <c r="P493" s="2">
        <v>3.0699999999999998E-3</v>
      </c>
      <c r="Q493" s="2">
        <v>1.6000000000000001E-4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</row>
    <row r="494" spans="1:68" hidden="1" x14ac:dyDescent="0.25">
      <c r="A494">
        <v>22400625</v>
      </c>
      <c r="B494" t="s">
        <v>77</v>
      </c>
      <c r="C494" t="s">
        <v>78</v>
      </c>
      <c r="D494" s="1">
        <v>45680.833333333336</v>
      </c>
      <c r="E494" t="str">
        <f>HYPERLINK("https://www.nba.com/stats/player/203915/boxscores-traditional", "Spencer Dinwiddie")</f>
        <v>Spencer Dinwiddie</v>
      </c>
      <c r="F494" t="s">
        <v>73</v>
      </c>
      <c r="G494">
        <v>2.8</v>
      </c>
      <c r="H494">
        <v>1.1659999999999999</v>
      </c>
      <c r="I494" s="2">
        <v>0.93822000000000005</v>
      </c>
      <c r="J494" s="2">
        <v>0.75490000000000002</v>
      </c>
      <c r="K494" s="2">
        <v>0.43251000000000001</v>
      </c>
      <c r="L494" s="2">
        <v>0.15151000000000001</v>
      </c>
      <c r="M494" s="2">
        <v>2.938E-2</v>
      </c>
      <c r="N494" s="2">
        <v>3.0699999999999998E-3</v>
      </c>
      <c r="O494" s="2">
        <v>1.6000000000000001E-4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</row>
    <row r="495" spans="1:68" hidden="1" x14ac:dyDescent="0.25">
      <c r="A495">
        <v>22400625</v>
      </c>
      <c r="B495" t="s">
        <v>78</v>
      </c>
      <c r="C495" t="s">
        <v>77</v>
      </c>
      <c r="D495" s="1">
        <v>45680.833333333336</v>
      </c>
      <c r="E495" t="str">
        <f>HYPERLINK("https://www.nba.com/stats/player/1630598/boxscores-traditional", "Aaron Wiggins")</f>
        <v>Aaron Wiggins</v>
      </c>
      <c r="F495" t="s">
        <v>76</v>
      </c>
      <c r="G495">
        <v>4.2</v>
      </c>
      <c r="H495">
        <v>1.1659999999999999</v>
      </c>
      <c r="I495" s="2">
        <v>0.99692999999999998</v>
      </c>
      <c r="J495" s="2">
        <v>0.97062000000000004</v>
      </c>
      <c r="K495" s="2">
        <v>0.84848999999999997</v>
      </c>
      <c r="L495" s="2">
        <v>0.56749000000000005</v>
      </c>
      <c r="M495" s="2">
        <v>0.24510000000000001</v>
      </c>
      <c r="N495" s="2">
        <v>6.1780000000000002E-2</v>
      </c>
      <c r="O495" s="2">
        <v>8.2000000000000007E-3</v>
      </c>
      <c r="P495" s="2">
        <v>5.5999999999999995E-4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</row>
    <row r="496" spans="1:68" hidden="1" x14ac:dyDescent="0.25">
      <c r="A496">
        <v>22400625</v>
      </c>
      <c r="B496" t="s">
        <v>78</v>
      </c>
      <c r="C496" t="s">
        <v>77</v>
      </c>
      <c r="D496" s="1">
        <v>45680.833333333336</v>
      </c>
      <c r="E496" t="str">
        <f>HYPERLINK("https://www.nba.com/stats/player/1631114/boxscores-traditional", "Jalen Williams")</f>
        <v>Jalen Williams</v>
      </c>
      <c r="F496" t="s">
        <v>76</v>
      </c>
      <c r="G496">
        <v>4.8</v>
      </c>
      <c r="H496">
        <v>1.1659999999999999</v>
      </c>
      <c r="I496" s="2">
        <v>0.99944</v>
      </c>
      <c r="J496" s="2">
        <v>0.99180000000000001</v>
      </c>
      <c r="K496" s="2">
        <v>0.93822000000000005</v>
      </c>
      <c r="L496" s="2">
        <v>0.75490000000000002</v>
      </c>
      <c r="M496" s="2">
        <v>0.43251000000000001</v>
      </c>
      <c r="N496" s="2">
        <v>0.15151000000000001</v>
      </c>
      <c r="O496" s="2">
        <v>2.938E-2</v>
      </c>
      <c r="P496" s="2">
        <v>3.0699999999999998E-3</v>
      </c>
      <c r="Q496" s="2">
        <v>1.6000000000000001E-4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</row>
    <row r="497" spans="1:68" hidden="1" x14ac:dyDescent="0.25">
      <c r="A497">
        <v>22400625</v>
      </c>
      <c r="B497" t="s">
        <v>77</v>
      </c>
      <c r="C497" t="s">
        <v>78</v>
      </c>
      <c r="D497" s="1">
        <v>45680.833333333336</v>
      </c>
      <c r="E497" t="str">
        <f>HYPERLINK("https://www.nba.com/stats/player/203915/boxscores-traditional", "Spencer Dinwiddie")</f>
        <v>Spencer Dinwiddie</v>
      </c>
      <c r="F497" t="s">
        <v>76</v>
      </c>
      <c r="G497">
        <v>3.6</v>
      </c>
      <c r="H497">
        <v>1.2</v>
      </c>
      <c r="I497" s="2">
        <v>0.98499999999999999</v>
      </c>
      <c r="J497" s="2">
        <v>0.90824000000000005</v>
      </c>
      <c r="K497" s="2">
        <v>0.69145999999999996</v>
      </c>
      <c r="L497" s="2">
        <v>0.37069999999999997</v>
      </c>
      <c r="M497" s="2">
        <v>0.121</v>
      </c>
      <c r="N497" s="2">
        <v>2.2749999999999999E-2</v>
      </c>
      <c r="O497" s="2">
        <v>2.33E-3</v>
      </c>
      <c r="P497" s="2">
        <v>1.2E-4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</row>
    <row r="498" spans="1:68" hidden="1" x14ac:dyDescent="0.25">
      <c r="A498">
        <v>22400625</v>
      </c>
      <c r="B498" t="s">
        <v>78</v>
      </c>
      <c r="C498" t="s">
        <v>77</v>
      </c>
      <c r="D498" s="1">
        <v>45680.833333333336</v>
      </c>
      <c r="E498" t="str">
        <f>HYPERLINK("https://www.nba.com/stats/player/1630598/boxscores-traditional", "Aaron Wiggins")</f>
        <v>Aaron Wiggins</v>
      </c>
      <c r="F498" t="s">
        <v>73</v>
      </c>
      <c r="G498">
        <v>2.8</v>
      </c>
      <c r="H498">
        <v>1.327</v>
      </c>
      <c r="I498" s="2">
        <v>0.91308999999999996</v>
      </c>
      <c r="J498" s="2">
        <v>0.72575000000000001</v>
      </c>
      <c r="K498" s="2">
        <v>0.44037999999999999</v>
      </c>
      <c r="L498" s="2">
        <v>0.18406</v>
      </c>
      <c r="M498" s="2">
        <v>4.8460000000000003E-2</v>
      </c>
      <c r="N498" s="2">
        <v>7.9799999999999992E-3</v>
      </c>
      <c r="O498" s="2">
        <v>7.6000000000000004E-4</v>
      </c>
      <c r="P498" s="2">
        <v>4.0000000000000003E-5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</row>
    <row r="499" spans="1:68" hidden="1" x14ac:dyDescent="0.25">
      <c r="A499">
        <v>22400625</v>
      </c>
      <c r="B499" t="s">
        <v>78</v>
      </c>
      <c r="C499" t="s">
        <v>77</v>
      </c>
      <c r="D499" s="1">
        <v>45680.833333333336</v>
      </c>
      <c r="E499" t="str">
        <f>HYPERLINK("https://www.nba.com/stats/player/1627936/boxscores-traditional", "Alex Caruso")</f>
        <v>Alex Caruso</v>
      </c>
      <c r="F499" t="s">
        <v>73</v>
      </c>
      <c r="G499">
        <v>2.6</v>
      </c>
      <c r="H499">
        <v>1.3560000000000001</v>
      </c>
      <c r="I499" s="2">
        <v>0.88100000000000001</v>
      </c>
      <c r="J499" s="2">
        <v>0.67003000000000001</v>
      </c>
      <c r="K499" s="2">
        <v>0.38590999999999998</v>
      </c>
      <c r="L499" s="2">
        <v>0.15151000000000001</v>
      </c>
      <c r="M499" s="2">
        <v>3.8359999999999998E-2</v>
      </c>
      <c r="N499" s="2">
        <v>6.0400000000000002E-3</v>
      </c>
      <c r="O499" s="2">
        <v>5.9999999999999995E-4</v>
      </c>
      <c r="P499" s="2">
        <v>3.0000000000000001E-5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</row>
    <row r="500" spans="1:68" hidden="1" x14ac:dyDescent="0.25">
      <c r="A500">
        <v>22400625</v>
      </c>
      <c r="B500" t="s">
        <v>78</v>
      </c>
      <c r="C500" t="s">
        <v>77</v>
      </c>
      <c r="D500" s="1">
        <v>45680.833333333336</v>
      </c>
      <c r="E500" t="str">
        <f>HYPERLINK("https://www.nba.com/stats/player/1629652/boxscores-traditional", "Luguentz Dort")</f>
        <v>Luguentz Dort</v>
      </c>
      <c r="F500" t="s">
        <v>76</v>
      </c>
      <c r="G500">
        <v>3.4</v>
      </c>
      <c r="H500">
        <v>1.3560000000000001</v>
      </c>
      <c r="I500" s="2">
        <v>0.96164000000000005</v>
      </c>
      <c r="J500" s="2">
        <v>0.84848999999999997</v>
      </c>
      <c r="K500" s="2">
        <v>0.61409000000000002</v>
      </c>
      <c r="L500" s="2">
        <v>0.32996999999999999</v>
      </c>
      <c r="M500" s="2">
        <v>0.11899999999999999</v>
      </c>
      <c r="N500" s="2">
        <v>2.743E-2</v>
      </c>
      <c r="O500" s="2">
        <v>4.0200000000000001E-3</v>
      </c>
      <c r="P500" s="2">
        <v>3.5E-4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</row>
    <row r="501" spans="1:68" hidden="1" x14ac:dyDescent="0.25">
      <c r="A501">
        <v>22400625</v>
      </c>
      <c r="B501" t="s">
        <v>78</v>
      </c>
      <c r="C501" t="s">
        <v>77</v>
      </c>
      <c r="D501" s="1">
        <v>45680.833333333336</v>
      </c>
      <c r="E501" t="str">
        <f>HYPERLINK("https://www.nba.com/stats/player/1631096/boxscores-traditional", "Chet Holmgren")</f>
        <v>Chet Holmgren</v>
      </c>
      <c r="F501" t="s">
        <v>70</v>
      </c>
      <c r="G501">
        <v>1.6</v>
      </c>
      <c r="H501">
        <v>1.3560000000000001</v>
      </c>
      <c r="I501" s="2">
        <v>0.67003000000000001</v>
      </c>
      <c r="J501" s="2">
        <v>0.38590999999999998</v>
      </c>
      <c r="K501" s="2">
        <v>0.15151000000000001</v>
      </c>
      <c r="L501" s="2">
        <v>3.8359999999999998E-2</v>
      </c>
      <c r="M501" s="2">
        <v>6.0400000000000002E-3</v>
      </c>
      <c r="N501" s="2">
        <v>5.9999999999999995E-4</v>
      </c>
      <c r="O501" s="2">
        <v>3.0000000000000001E-5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</row>
    <row r="502" spans="1:68" hidden="1" x14ac:dyDescent="0.25">
      <c r="A502">
        <v>22400625</v>
      </c>
      <c r="B502" t="s">
        <v>78</v>
      </c>
      <c r="C502" t="s">
        <v>77</v>
      </c>
      <c r="D502" s="1">
        <v>45680.833333333336</v>
      </c>
      <c r="E502" t="str">
        <f>HYPERLINK("https://www.nba.com/stats/player/1641717/boxscores-traditional", "Cason Wallace")</f>
        <v>Cason Wallace</v>
      </c>
      <c r="F502" t="s">
        <v>73</v>
      </c>
      <c r="G502">
        <v>3</v>
      </c>
      <c r="H502">
        <v>1.4139999999999999</v>
      </c>
      <c r="I502" s="2">
        <v>0.92073000000000005</v>
      </c>
      <c r="J502" s="2">
        <v>0.76114999999999999</v>
      </c>
      <c r="K502" s="2">
        <v>0.5</v>
      </c>
      <c r="L502" s="2">
        <v>0.23885000000000001</v>
      </c>
      <c r="M502" s="2">
        <v>7.9269999999999993E-2</v>
      </c>
      <c r="N502" s="2">
        <v>1.7000000000000001E-2</v>
      </c>
      <c r="O502" s="2">
        <v>2.33E-3</v>
      </c>
      <c r="P502" s="2">
        <v>2.0000000000000001E-4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</row>
    <row r="503" spans="1:68" hidden="1" x14ac:dyDescent="0.25">
      <c r="A503">
        <v>22400625</v>
      </c>
      <c r="B503" t="s">
        <v>77</v>
      </c>
      <c r="C503" t="s">
        <v>78</v>
      </c>
      <c r="D503" s="1">
        <v>45680.833333333336</v>
      </c>
      <c r="E503" t="str">
        <f>HYPERLINK("https://www.nba.com/stats/player/1629023/boxscores-traditional", "P.J. Washington")</f>
        <v>P.J. Washington</v>
      </c>
      <c r="F503" t="s">
        <v>73</v>
      </c>
      <c r="G503">
        <v>2.8</v>
      </c>
      <c r="H503">
        <v>1.47</v>
      </c>
      <c r="I503" s="2">
        <v>0.88876999999999995</v>
      </c>
      <c r="J503" s="2">
        <v>0.70540000000000003</v>
      </c>
      <c r="K503" s="2">
        <v>0.44433</v>
      </c>
      <c r="L503" s="2">
        <v>0.20610999999999999</v>
      </c>
      <c r="M503" s="2">
        <v>6.6809999999999994E-2</v>
      </c>
      <c r="N503" s="2">
        <v>1.4630000000000001E-2</v>
      </c>
      <c r="O503" s="2">
        <v>2.1199999999999999E-3</v>
      </c>
      <c r="P503" s="2">
        <v>2.0000000000000001E-4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</row>
    <row r="504" spans="1:68" hidden="1" x14ac:dyDescent="0.25">
      <c r="A504">
        <v>22400625</v>
      </c>
      <c r="B504" t="s">
        <v>77</v>
      </c>
      <c r="C504" t="s">
        <v>78</v>
      </c>
      <c r="D504" s="1">
        <v>45680.833333333336</v>
      </c>
      <c r="E504" t="str">
        <f>HYPERLINK("https://www.nba.com/stats/player/203915/boxscores-traditional", "Spencer Dinwiddie")</f>
        <v>Spencer Dinwiddie</v>
      </c>
      <c r="F504" t="s">
        <v>70</v>
      </c>
      <c r="G504">
        <v>1.8</v>
      </c>
      <c r="H504">
        <v>1.47</v>
      </c>
      <c r="I504" s="2">
        <v>0.70540000000000003</v>
      </c>
      <c r="J504" s="2">
        <v>0.44433</v>
      </c>
      <c r="K504" s="2">
        <v>0.20610999999999999</v>
      </c>
      <c r="L504" s="2">
        <v>6.6809999999999994E-2</v>
      </c>
      <c r="M504" s="2">
        <v>1.4630000000000001E-2</v>
      </c>
      <c r="N504" s="2">
        <v>2.1199999999999999E-3</v>
      </c>
      <c r="O504" s="2">
        <v>2.0000000000000001E-4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</row>
    <row r="505" spans="1:68" hidden="1" x14ac:dyDescent="0.25">
      <c r="A505">
        <v>22400625</v>
      </c>
      <c r="B505" t="s">
        <v>78</v>
      </c>
      <c r="C505" t="s">
        <v>77</v>
      </c>
      <c r="D505" s="1">
        <v>45680.833333333336</v>
      </c>
      <c r="E505" t="str">
        <f>HYPERLINK("https://www.nba.com/stats/player/1631119/boxscores-traditional", "Jaylin Williams")</f>
        <v>Jaylin Williams</v>
      </c>
      <c r="F505" t="s">
        <v>73</v>
      </c>
      <c r="G505">
        <v>2.6</v>
      </c>
      <c r="H505">
        <v>1.4970000000000001</v>
      </c>
      <c r="I505" s="2">
        <v>0.85768999999999995</v>
      </c>
      <c r="J505" s="2">
        <v>0.65542</v>
      </c>
      <c r="K505" s="2">
        <v>0.39357999999999999</v>
      </c>
      <c r="L505" s="2">
        <v>0.17360999999999999</v>
      </c>
      <c r="M505" s="2">
        <v>5.4800000000000001E-2</v>
      </c>
      <c r="N505" s="2">
        <v>1.1599999999999999E-2</v>
      </c>
      <c r="O505" s="2">
        <v>1.64E-3</v>
      </c>
      <c r="P505" s="2">
        <v>1.4999999999999999E-4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</row>
    <row r="506" spans="1:68" hidden="1" x14ac:dyDescent="0.25">
      <c r="A506">
        <v>22400625</v>
      </c>
      <c r="B506" t="s">
        <v>77</v>
      </c>
      <c r="C506" t="s">
        <v>78</v>
      </c>
      <c r="D506" s="1">
        <v>45680.833333333336</v>
      </c>
      <c r="E506" t="str">
        <f>HYPERLINK("https://www.nba.com/stats/player/202681/boxscores-traditional", "Kyrie Irving")</f>
        <v>Kyrie Irving</v>
      </c>
      <c r="F506" t="s">
        <v>70</v>
      </c>
      <c r="G506">
        <v>2</v>
      </c>
      <c r="H506">
        <v>1.673</v>
      </c>
      <c r="I506" s="2">
        <v>0.72575000000000001</v>
      </c>
      <c r="J506" s="2">
        <v>0.5</v>
      </c>
      <c r="K506" s="2">
        <v>0.27424999999999999</v>
      </c>
      <c r="L506" s="2">
        <v>0.11507000000000001</v>
      </c>
      <c r="M506" s="2">
        <v>3.6729999999999999E-2</v>
      </c>
      <c r="N506" s="2">
        <v>8.4200000000000004E-3</v>
      </c>
      <c r="O506" s="2">
        <v>1.39E-3</v>
      </c>
      <c r="P506" s="2">
        <v>1.7000000000000001E-4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</row>
    <row r="507" spans="1:68" hidden="1" x14ac:dyDescent="0.25">
      <c r="A507">
        <v>22400625</v>
      </c>
      <c r="B507" t="s">
        <v>78</v>
      </c>
      <c r="C507" t="s">
        <v>77</v>
      </c>
      <c r="D507" s="1">
        <v>45680.833333333336</v>
      </c>
      <c r="E507" t="str">
        <f>HYPERLINK("https://www.nba.com/stats/player/1642349/boxscores-traditional", "Ajay Mitchell")</f>
        <v>Ajay Mitchell</v>
      </c>
      <c r="F507" t="s">
        <v>73</v>
      </c>
      <c r="G507">
        <v>2</v>
      </c>
      <c r="H507">
        <v>1.673</v>
      </c>
      <c r="I507" s="2">
        <v>0.72575000000000001</v>
      </c>
      <c r="J507" s="2">
        <v>0.5</v>
      </c>
      <c r="K507" s="2">
        <v>0.27424999999999999</v>
      </c>
      <c r="L507" s="2">
        <v>0.11507000000000001</v>
      </c>
      <c r="M507" s="2">
        <v>3.6729999999999999E-2</v>
      </c>
      <c r="N507" s="2">
        <v>8.4200000000000004E-3</v>
      </c>
      <c r="O507" s="2">
        <v>1.39E-3</v>
      </c>
      <c r="P507" s="2">
        <v>1.7000000000000001E-4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</row>
    <row r="508" spans="1:68" hidden="1" x14ac:dyDescent="0.25">
      <c r="A508">
        <v>22400625</v>
      </c>
      <c r="B508" t="s">
        <v>77</v>
      </c>
      <c r="C508" t="s">
        <v>78</v>
      </c>
      <c r="D508" s="1">
        <v>45680.833333333336</v>
      </c>
      <c r="E508" t="str">
        <f>HYPERLINK("https://www.nba.com/stats/player/1629656/boxscores-traditional", "Quentin Grimes")</f>
        <v>Quentin Grimes</v>
      </c>
      <c r="F508" t="s">
        <v>73</v>
      </c>
      <c r="G508">
        <v>2.2000000000000002</v>
      </c>
      <c r="H508">
        <v>1.72</v>
      </c>
      <c r="I508" s="2">
        <v>0.75804000000000005</v>
      </c>
      <c r="J508" s="2">
        <v>0.54776000000000002</v>
      </c>
      <c r="K508" s="2">
        <v>0.31918000000000002</v>
      </c>
      <c r="L508" s="2">
        <v>0.14685999999999999</v>
      </c>
      <c r="M508" s="2">
        <v>5.1549999999999999E-2</v>
      </c>
      <c r="N508" s="2">
        <v>1.355E-2</v>
      </c>
      <c r="O508" s="2">
        <v>2.64E-3</v>
      </c>
      <c r="P508" s="2">
        <v>3.8000000000000002E-4</v>
      </c>
      <c r="Q508" s="2">
        <v>4.0000000000000003E-5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</row>
    <row r="509" spans="1:68" hidden="1" x14ac:dyDescent="0.25">
      <c r="A509">
        <v>22400625</v>
      </c>
      <c r="B509" t="s">
        <v>77</v>
      </c>
      <c r="C509" t="s">
        <v>78</v>
      </c>
      <c r="D509" s="1">
        <v>45680.833333333336</v>
      </c>
      <c r="E509" t="str">
        <f>HYPERLINK("https://www.nba.com/stats/player/202691/boxscores-traditional", "Klay Thompson")</f>
        <v>Klay Thompson</v>
      </c>
      <c r="F509" t="s">
        <v>70</v>
      </c>
      <c r="G509">
        <v>2.6</v>
      </c>
      <c r="H509">
        <v>1.744</v>
      </c>
      <c r="I509" s="2">
        <v>0.82121</v>
      </c>
      <c r="J509" s="2">
        <v>0.63307000000000002</v>
      </c>
      <c r="K509" s="2">
        <v>0.40905000000000002</v>
      </c>
      <c r="L509" s="2">
        <v>0.21185999999999999</v>
      </c>
      <c r="M509" s="2">
        <v>8.3790000000000003E-2</v>
      </c>
      <c r="N509" s="2">
        <v>2.5590000000000002E-2</v>
      </c>
      <c r="O509" s="2">
        <v>5.8700000000000002E-3</v>
      </c>
      <c r="P509" s="2">
        <v>9.7000000000000005E-4</v>
      </c>
      <c r="Q509" s="2">
        <v>1.2E-4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</row>
    <row r="510" spans="1:68" hidden="1" x14ac:dyDescent="0.25">
      <c r="A510">
        <v>22400625</v>
      </c>
      <c r="B510" t="s">
        <v>78</v>
      </c>
      <c r="C510" t="s">
        <v>77</v>
      </c>
      <c r="D510" s="1">
        <v>45680.833333333336</v>
      </c>
      <c r="E510" t="str">
        <f>HYPERLINK("https://www.nba.com/stats/player/1631114/boxscores-traditional", "Jalen Williams")</f>
        <v>Jalen Williams</v>
      </c>
      <c r="F510" t="s">
        <v>73</v>
      </c>
      <c r="G510">
        <v>4.2</v>
      </c>
      <c r="H510">
        <v>1.833</v>
      </c>
      <c r="I510" s="2">
        <v>0.95994000000000002</v>
      </c>
      <c r="J510" s="2">
        <v>0.88492999999999999</v>
      </c>
      <c r="K510" s="2">
        <v>0.74214999999999998</v>
      </c>
      <c r="L510" s="2">
        <v>0.54379999999999995</v>
      </c>
      <c r="M510" s="2">
        <v>0.32996999999999999</v>
      </c>
      <c r="N510" s="2">
        <v>0.16353999999999999</v>
      </c>
      <c r="O510" s="2">
        <v>6.3009999999999997E-2</v>
      </c>
      <c r="P510" s="2">
        <v>1.9230000000000001E-2</v>
      </c>
      <c r="Q510" s="2">
        <v>4.4000000000000003E-3</v>
      </c>
      <c r="R510" s="2">
        <v>7.9000000000000001E-4</v>
      </c>
      <c r="S510" s="2">
        <v>1E-4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</row>
    <row r="511" spans="1:68" hidden="1" x14ac:dyDescent="0.25">
      <c r="A511">
        <v>22400625</v>
      </c>
      <c r="B511" t="s">
        <v>77</v>
      </c>
      <c r="C511" t="s">
        <v>78</v>
      </c>
      <c r="D511" s="1">
        <v>45680.833333333336</v>
      </c>
      <c r="E511" t="str">
        <f>HYPERLINK("https://www.nba.com/stats/player/1630702/boxscores-traditional", "Jaden Hardy")</f>
        <v>Jaden Hardy</v>
      </c>
      <c r="F511" t="s">
        <v>70</v>
      </c>
      <c r="G511">
        <v>2.6</v>
      </c>
      <c r="H511">
        <v>1.855</v>
      </c>
      <c r="I511" s="2">
        <v>0.80510999999999999</v>
      </c>
      <c r="J511" s="2">
        <v>0.62551999999999996</v>
      </c>
      <c r="K511" s="2">
        <v>0.41293999999999997</v>
      </c>
      <c r="L511" s="2">
        <v>0.22663</v>
      </c>
      <c r="M511" s="2">
        <v>9.8530000000000006E-2</v>
      </c>
      <c r="N511" s="2">
        <v>3.3619999999999997E-2</v>
      </c>
      <c r="O511" s="2">
        <v>8.8900000000000003E-3</v>
      </c>
      <c r="P511" s="2">
        <v>1.81E-3</v>
      </c>
      <c r="Q511" s="2">
        <v>2.7999999999999998E-4</v>
      </c>
      <c r="R511" s="2">
        <v>3.0000000000000001E-5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</row>
    <row r="512" spans="1:68" hidden="1" x14ac:dyDescent="0.25">
      <c r="A512">
        <v>22400625</v>
      </c>
      <c r="B512" t="s">
        <v>77</v>
      </c>
      <c r="C512" t="s">
        <v>78</v>
      </c>
      <c r="D512" s="1">
        <v>45680.833333333336</v>
      </c>
      <c r="E512" t="str">
        <f>HYPERLINK("https://www.nba.com/stats/player/202691/boxscores-traditional", "Klay Thompson")</f>
        <v>Klay Thompson</v>
      </c>
      <c r="F512" t="s">
        <v>76</v>
      </c>
      <c r="G512">
        <v>3.4</v>
      </c>
      <c r="H512">
        <v>1.855</v>
      </c>
      <c r="I512" s="2">
        <v>0.90146999999999999</v>
      </c>
      <c r="J512" s="2">
        <v>0.77337</v>
      </c>
      <c r="K512" s="2">
        <v>0.58706000000000003</v>
      </c>
      <c r="L512" s="2">
        <v>0.37447999999999998</v>
      </c>
      <c r="M512" s="2">
        <v>0.19489000000000001</v>
      </c>
      <c r="N512" s="2">
        <v>8.0759999999999998E-2</v>
      </c>
      <c r="O512" s="2">
        <v>2.6190000000000001E-2</v>
      </c>
      <c r="P512" s="2">
        <v>6.5700000000000003E-3</v>
      </c>
      <c r="Q512" s="2">
        <v>1.2600000000000001E-3</v>
      </c>
      <c r="R512" s="2">
        <v>1.9000000000000001E-4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</row>
    <row r="513" spans="1:68" hidden="1" x14ac:dyDescent="0.25">
      <c r="A513">
        <v>22400625</v>
      </c>
      <c r="B513" t="s">
        <v>77</v>
      </c>
      <c r="C513" t="s">
        <v>78</v>
      </c>
      <c r="D513" s="1">
        <v>45680.833333333336</v>
      </c>
      <c r="E513" t="str">
        <f>HYPERLINK("https://www.nba.com/stats/player/1629029/boxscores-traditional", "Luka Doncic")</f>
        <v>Luka Doncic</v>
      </c>
      <c r="F513" t="s">
        <v>76</v>
      </c>
      <c r="G513">
        <v>10.4</v>
      </c>
      <c r="H513">
        <v>1.96</v>
      </c>
      <c r="I513" s="2">
        <v>1</v>
      </c>
      <c r="J513" s="2">
        <v>1</v>
      </c>
      <c r="K513" s="2">
        <v>0.99992000000000003</v>
      </c>
      <c r="L513" s="2">
        <v>0.99946000000000002</v>
      </c>
      <c r="M513" s="2">
        <v>0.99711000000000005</v>
      </c>
      <c r="N513" s="2">
        <v>0.98745000000000005</v>
      </c>
      <c r="O513" s="2">
        <v>0.95818000000000003</v>
      </c>
      <c r="P513" s="2">
        <v>0.88876999999999995</v>
      </c>
      <c r="Q513" s="2">
        <v>0.76114999999999999</v>
      </c>
      <c r="R513" s="2">
        <v>0.57926</v>
      </c>
      <c r="S513" s="2">
        <v>0.37828000000000001</v>
      </c>
      <c r="T513" s="2">
        <v>0.20610999999999999</v>
      </c>
      <c r="U513" s="2">
        <v>9.1759999999999994E-2</v>
      </c>
      <c r="V513" s="2">
        <v>3.288E-2</v>
      </c>
      <c r="W513" s="2">
        <v>9.3900000000000008E-3</v>
      </c>
      <c r="X513" s="2">
        <v>2.1199999999999999E-3</v>
      </c>
      <c r="Y513" s="2">
        <v>3.8000000000000002E-4</v>
      </c>
      <c r="Z513" s="2">
        <v>5.0000000000000002E-5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</row>
    <row r="514" spans="1:68" hidden="1" x14ac:dyDescent="0.25">
      <c r="A514">
        <v>22400625</v>
      </c>
      <c r="B514" t="s">
        <v>78</v>
      </c>
      <c r="C514" t="s">
        <v>77</v>
      </c>
      <c r="D514" s="1">
        <v>45680.833333333336</v>
      </c>
      <c r="E514" t="str">
        <f>HYPERLINK("https://www.nba.com/stats/player/1641717/boxscores-traditional", "Cason Wallace")</f>
        <v>Cason Wallace</v>
      </c>
      <c r="F514" t="s">
        <v>90</v>
      </c>
      <c r="G514">
        <v>8.4</v>
      </c>
      <c r="H514">
        <v>1.96</v>
      </c>
      <c r="I514" s="2">
        <v>0.99992000000000003</v>
      </c>
      <c r="J514" s="2">
        <v>0.99946000000000002</v>
      </c>
      <c r="K514" s="2">
        <v>0.99711000000000005</v>
      </c>
      <c r="L514" s="2">
        <v>0.98745000000000005</v>
      </c>
      <c r="M514" s="2">
        <v>0.95818000000000003</v>
      </c>
      <c r="N514" s="2">
        <v>0.88876999999999995</v>
      </c>
      <c r="O514" s="2">
        <v>0.76114999999999999</v>
      </c>
      <c r="P514" s="2">
        <v>0.57926</v>
      </c>
      <c r="Q514" s="2">
        <v>0.37828000000000001</v>
      </c>
      <c r="R514" s="2">
        <v>0.20610999999999999</v>
      </c>
      <c r="S514" s="2">
        <v>9.1759999999999994E-2</v>
      </c>
      <c r="T514" s="2">
        <v>3.288E-2</v>
      </c>
      <c r="U514" s="2">
        <v>9.3900000000000008E-3</v>
      </c>
      <c r="V514" s="2">
        <v>2.1199999999999999E-3</v>
      </c>
      <c r="W514" s="2">
        <v>3.8000000000000002E-4</v>
      </c>
      <c r="X514" s="2">
        <v>5.0000000000000002E-5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</row>
    <row r="515" spans="1:68" hidden="1" x14ac:dyDescent="0.25">
      <c r="A515">
        <v>22400625</v>
      </c>
      <c r="B515" t="s">
        <v>77</v>
      </c>
      <c r="C515" t="s">
        <v>78</v>
      </c>
      <c r="D515" s="1">
        <v>45680.833333333336</v>
      </c>
      <c r="E515" t="str">
        <f>HYPERLINK("https://www.nba.com/stats/player/1629029/boxscores-traditional", "Luka Doncic")</f>
        <v>Luka Doncic</v>
      </c>
      <c r="F515" t="s">
        <v>70</v>
      </c>
      <c r="G515">
        <v>3.6</v>
      </c>
      <c r="H515">
        <v>2.0590000000000002</v>
      </c>
      <c r="I515" s="2">
        <v>0.89617000000000002</v>
      </c>
      <c r="J515" s="2">
        <v>0.7823</v>
      </c>
      <c r="K515" s="2">
        <v>0.61409000000000002</v>
      </c>
      <c r="L515" s="2">
        <v>0.42465000000000003</v>
      </c>
      <c r="M515" s="2">
        <v>0.24825</v>
      </c>
      <c r="N515" s="2">
        <v>0.121</v>
      </c>
      <c r="O515" s="2">
        <v>4.947E-2</v>
      </c>
      <c r="P515" s="2">
        <v>1.618E-2</v>
      </c>
      <c r="Q515" s="2">
        <v>4.4000000000000003E-3</v>
      </c>
      <c r="R515" s="2">
        <v>9.3999999999999997E-4</v>
      </c>
      <c r="S515" s="2">
        <v>1.7000000000000001E-4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</row>
    <row r="516" spans="1:68" hidden="1" x14ac:dyDescent="0.25">
      <c r="A516">
        <v>22400621</v>
      </c>
      <c r="B516" t="s">
        <v>69</v>
      </c>
      <c r="C516" t="s">
        <v>68</v>
      </c>
      <c r="D516" s="1">
        <v>45680.583333333336</v>
      </c>
      <c r="E516" t="str">
        <f>HYPERLINK("https://www.nba.com/stats/player/1630167/boxscores-traditional", "Obi Toppin")</f>
        <v>Obi Toppin</v>
      </c>
      <c r="F516" t="s">
        <v>93</v>
      </c>
      <c r="G516">
        <v>9.1999999999999993</v>
      </c>
      <c r="H516">
        <v>3.3109999999999999</v>
      </c>
      <c r="I516">
        <v>0.99343000000000004</v>
      </c>
      <c r="J516">
        <v>0.98499999999999999</v>
      </c>
      <c r="K516">
        <v>0.96926000000000001</v>
      </c>
      <c r="L516">
        <v>0.94179000000000002</v>
      </c>
      <c r="M516">
        <v>0.89795999999999998</v>
      </c>
      <c r="N516">
        <v>0.83398000000000005</v>
      </c>
      <c r="O516">
        <v>0.74536999999999998</v>
      </c>
      <c r="P516">
        <v>0.64058000000000004</v>
      </c>
      <c r="Q516">
        <v>0.52392000000000005</v>
      </c>
      <c r="R516">
        <v>0.40516999999999997</v>
      </c>
      <c r="S516">
        <v>0.29459999999999997</v>
      </c>
      <c r="T516">
        <v>0.19766</v>
      </c>
      <c r="U516">
        <v>0.12506999999999999</v>
      </c>
      <c r="V516">
        <v>7.3529999999999998E-2</v>
      </c>
      <c r="W516">
        <v>4.0059999999999998E-2</v>
      </c>
      <c r="X516">
        <v>2.018E-2</v>
      </c>
      <c r="Y516">
        <v>9.1400000000000006E-3</v>
      </c>
      <c r="Z516">
        <v>3.9100000000000003E-3</v>
      </c>
      <c r="AA516">
        <v>1.5399999999999999E-3</v>
      </c>
      <c r="AB516">
        <v>5.5999999999999995E-4</v>
      </c>
      <c r="AC516">
        <v>1.9000000000000001E-4</v>
      </c>
      <c r="AD516">
        <v>5.0000000000000002E-5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</row>
    <row r="517" spans="1:68" hidden="1" x14ac:dyDescent="0.25">
      <c r="A517">
        <v>22400625</v>
      </c>
      <c r="B517" t="s">
        <v>77</v>
      </c>
      <c r="C517" t="s">
        <v>78</v>
      </c>
      <c r="D517" s="1">
        <v>45680.833333333336</v>
      </c>
      <c r="E517" t="str">
        <f>HYPERLINK("https://www.nba.com/stats/player/1630230/boxscores-traditional", "Naji Marshall")</f>
        <v>Naji Marshall</v>
      </c>
      <c r="F517" t="s">
        <v>92</v>
      </c>
      <c r="G517">
        <v>15.4</v>
      </c>
      <c r="H517">
        <v>2.0590000000000002</v>
      </c>
      <c r="I517" s="2">
        <v>1</v>
      </c>
      <c r="J517" s="2">
        <v>1</v>
      </c>
      <c r="K517" s="2">
        <v>1</v>
      </c>
      <c r="L517" s="2">
        <v>1</v>
      </c>
      <c r="M517" s="2">
        <v>1</v>
      </c>
      <c r="N517" s="2">
        <v>1</v>
      </c>
      <c r="O517" s="2">
        <v>1</v>
      </c>
      <c r="P517" s="2">
        <v>0.99983</v>
      </c>
      <c r="Q517" s="2">
        <v>0.99905999999999995</v>
      </c>
      <c r="R517" s="2">
        <v>0.99560000000000004</v>
      </c>
      <c r="S517" s="2">
        <v>0.98382000000000003</v>
      </c>
      <c r="T517" s="2">
        <v>0.95052999999999999</v>
      </c>
      <c r="U517" s="2">
        <v>0.879</v>
      </c>
      <c r="V517" s="2">
        <v>0.75175000000000003</v>
      </c>
      <c r="W517" s="2">
        <v>0.57535000000000003</v>
      </c>
      <c r="X517" s="2">
        <v>0.38590999999999998</v>
      </c>
      <c r="Y517" s="2">
        <v>0.2177</v>
      </c>
      <c r="Z517" s="2">
        <v>0.10383000000000001</v>
      </c>
      <c r="AA517" s="2">
        <v>4.0059999999999998E-2</v>
      </c>
      <c r="AB517" s="2">
        <v>1.2869999999999999E-2</v>
      </c>
      <c r="AC517" s="2">
        <v>3.2599999999999999E-3</v>
      </c>
      <c r="AD517" s="2">
        <v>6.6E-4</v>
      </c>
      <c r="AE517" s="2">
        <v>1.1E-4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</row>
    <row r="518" spans="1:68" hidden="1" x14ac:dyDescent="0.25">
      <c r="A518">
        <v>22400625</v>
      </c>
      <c r="B518" t="s">
        <v>78</v>
      </c>
      <c r="C518" t="s">
        <v>77</v>
      </c>
      <c r="D518" s="1">
        <v>45680.833333333336</v>
      </c>
      <c r="E518" t="str">
        <f>HYPERLINK("https://www.nba.com/stats/player/1631114/boxscores-traditional", "Jalen Williams")</f>
        <v>Jalen Williams</v>
      </c>
      <c r="F518" t="s">
        <v>87</v>
      </c>
      <c r="G518">
        <v>25.6</v>
      </c>
      <c r="H518">
        <v>2.0590000000000002</v>
      </c>
      <c r="I518" s="2">
        <v>1</v>
      </c>
      <c r="J518" s="2">
        <v>1</v>
      </c>
      <c r="K518" s="2">
        <v>1</v>
      </c>
      <c r="L518" s="2">
        <v>1</v>
      </c>
      <c r="M518" s="2">
        <v>1</v>
      </c>
      <c r="N518" s="2">
        <v>1</v>
      </c>
      <c r="O518" s="2">
        <v>1</v>
      </c>
      <c r="P518" s="2">
        <v>1</v>
      </c>
      <c r="Q518" s="2">
        <v>1</v>
      </c>
      <c r="R518" s="2">
        <v>1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2">
        <v>0.99988999999999995</v>
      </c>
      <c r="AA518" s="2">
        <v>0.99934000000000001</v>
      </c>
      <c r="AB518" s="2">
        <v>0.99673999999999996</v>
      </c>
      <c r="AC518" s="2">
        <v>0.98712999999999995</v>
      </c>
      <c r="AD518" s="2">
        <v>0.95994000000000002</v>
      </c>
      <c r="AE518" s="2">
        <v>0.89617000000000002</v>
      </c>
      <c r="AF518" s="2">
        <v>0.7823</v>
      </c>
      <c r="AG518" s="2">
        <v>0.61409000000000002</v>
      </c>
      <c r="AH518" s="2">
        <v>0.42465000000000003</v>
      </c>
      <c r="AI518" s="2">
        <v>0.24825</v>
      </c>
      <c r="AJ518" s="2">
        <v>0.121</v>
      </c>
      <c r="AK518" s="2">
        <v>4.947E-2</v>
      </c>
      <c r="AL518" s="2">
        <v>1.618E-2</v>
      </c>
      <c r="AM518" s="2">
        <v>4.4000000000000003E-3</v>
      </c>
      <c r="AN518" s="2">
        <v>9.3999999999999997E-4</v>
      </c>
      <c r="AO518" s="2">
        <v>1.7000000000000001E-4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</row>
    <row r="519" spans="1:68" hidden="1" x14ac:dyDescent="0.25">
      <c r="A519">
        <v>22400625</v>
      </c>
      <c r="B519" t="s">
        <v>77</v>
      </c>
      <c r="C519" t="s">
        <v>78</v>
      </c>
      <c r="D519" s="1">
        <v>45680.833333333336</v>
      </c>
      <c r="E519" t="str">
        <f>HYPERLINK("https://www.nba.com/stats/player/1630230/boxscores-traditional", "Naji Marshall")</f>
        <v>Naji Marshall</v>
      </c>
      <c r="F519" t="s">
        <v>90</v>
      </c>
      <c r="G519">
        <v>9.1999999999999993</v>
      </c>
      <c r="H519">
        <v>2.1349999999999998</v>
      </c>
      <c r="I519" s="2">
        <v>0.99994000000000005</v>
      </c>
      <c r="J519" s="2">
        <v>0.99961999999999995</v>
      </c>
      <c r="K519" s="2">
        <v>0.99812999999999996</v>
      </c>
      <c r="L519" s="2">
        <v>0.99265999999999999</v>
      </c>
      <c r="M519" s="2">
        <v>0.97558</v>
      </c>
      <c r="N519" s="2">
        <v>0.93318999999999996</v>
      </c>
      <c r="O519" s="2">
        <v>0.84848999999999997</v>
      </c>
      <c r="P519" s="2">
        <v>0.71226</v>
      </c>
      <c r="Q519" s="2">
        <v>0.53586</v>
      </c>
      <c r="R519" s="2">
        <v>0.35569000000000001</v>
      </c>
      <c r="S519" s="2">
        <v>0.20044999999999999</v>
      </c>
      <c r="T519" s="2">
        <v>9.5100000000000004E-2</v>
      </c>
      <c r="U519" s="2">
        <v>3.7539999999999997E-2</v>
      </c>
      <c r="V519" s="2">
        <v>1.222E-2</v>
      </c>
      <c r="W519" s="2">
        <v>3.2599999999999999E-3</v>
      </c>
      <c r="X519" s="2">
        <v>7.1000000000000002E-4</v>
      </c>
      <c r="Y519" s="2">
        <v>1.2999999999999999E-4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</row>
    <row r="520" spans="1:68" hidden="1" x14ac:dyDescent="0.25">
      <c r="A520">
        <v>22400625</v>
      </c>
      <c r="B520" t="s">
        <v>78</v>
      </c>
      <c r="C520" t="s">
        <v>77</v>
      </c>
      <c r="D520" s="1">
        <v>45680.833333333336</v>
      </c>
      <c r="E520" t="str">
        <f>HYPERLINK("https://www.nba.com/stats/player/1628983/boxscores-traditional", "Shai Gilgeous-Alexander")</f>
        <v>Shai Gilgeous-Alexander</v>
      </c>
      <c r="F520" t="s">
        <v>76</v>
      </c>
      <c r="G520">
        <v>4.8</v>
      </c>
      <c r="H520">
        <v>2.2269999999999999</v>
      </c>
      <c r="I520" s="2">
        <v>0.95637000000000005</v>
      </c>
      <c r="J520" s="2">
        <v>0.89617000000000002</v>
      </c>
      <c r="K520" s="2">
        <v>0.79103000000000001</v>
      </c>
      <c r="L520" s="2">
        <v>0.64058000000000004</v>
      </c>
      <c r="M520" s="2">
        <v>0.46414</v>
      </c>
      <c r="N520" s="2">
        <v>0.29459999999999997</v>
      </c>
      <c r="O520" s="2">
        <v>0.16109000000000001</v>
      </c>
      <c r="P520" s="2">
        <v>7.4929999999999997E-2</v>
      </c>
      <c r="Q520" s="2">
        <v>2.938E-2</v>
      </c>
      <c r="R520" s="2">
        <v>9.9000000000000008E-3</v>
      </c>
      <c r="S520" s="2">
        <v>2.7200000000000002E-3</v>
      </c>
      <c r="T520" s="2">
        <v>6.2E-4</v>
      </c>
      <c r="U520" s="2">
        <v>1.2E-4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</row>
    <row r="521" spans="1:68" hidden="1" x14ac:dyDescent="0.25">
      <c r="A521">
        <v>22400625</v>
      </c>
      <c r="B521" t="s">
        <v>78</v>
      </c>
      <c r="C521" t="s">
        <v>77</v>
      </c>
      <c r="D521" s="1">
        <v>45680.833333333336</v>
      </c>
      <c r="E521" t="str">
        <f>HYPERLINK("https://www.nba.com/stats/player/1631114/boxscores-traditional", "Jalen Williams")</f>
        <v>Jalen Williams</v>
      </c>
      <c r="F521" t="s">
        <v>90</v>
      </c>
      <c r="G521">
        <v>9</v>
      </c>
      <c r="H521">
        <v>2.2799999999999998</v>
      </c>
      <c r="I521" s="2">
        <v>0.99978</v>
      </c>
      <c r="J521" s="2">
        <v>0.99892999999999998</v>
      </c>
      <c r="K521" s="2">
        <v>0.99573</v>
      </c>
      <c r="L521" s="2">
        <v>0.98573999999999995</v>
      </c>
      <c r="M521" s="2">
        <v>0.95994000000000002</v>
      </c>
      <c r="N521" s="2">
        <v>0.90658000000000005</v>
      </c>
      <c r="O521" s="2">
        <v>0.81057000000000001</v>
      </c>
      <c r="P521" s="2">
        <v>0.67003000000000001</v>
      </c>
      <c r="Q521" s="2">
        <v>0.5</v>
      </c>
      <c r="R521" s="2">
        <v>0.32996999999999999</v>
      </c>
      <c r="S521" s="2">
        <v>0.18942999999999999</v>
      </c>
      <c r="T521" s="2">
        <v>9.3420000000000003E-2</v>
      </c>
      <c r="U521" s="2">
        <v>4.0059999999999998E-2</v>
      </c>
      <c r="V521" s="2">
        <v>1.426E-2</v>
      </c>
      <c r="W521" s="2">
        <v>4.2700000000000004E-3</v>
      </c>
      <c r="X521" s="2">
        <v>1.07E-3</v>
      </c>
      <c r="Y521" s="2">
        <v>2.2000000000000001E-4</v>
      </c>
      <c r="Z521" s="2">
        <v>4.0000000000000003E-5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</row>
    <row r="522" spans="1:68" hidden="1" x14ac:dyDescent="0.25">
      <c r="A522">
        <v>22400625</v>
      </c>
      <c r="B522" t="s">
        <v>78</v>
      </c>
      <c r="C522" t="s">
        <v>77</v>
      </c>
      <c r="D522" s="1">
        <v>45680.833333333336</v>
      </c>
      <c r="E522" t="str">
        <f>HYPERLINK("https://www.nba.com/stats/player/1628983/boxscores-traditional", "Shai Gilgeous-Alexander")</f>
        <v>Shai Gilgeous-Alexander</v>
      </c>
      <c r="F522" t="s">
        <v>73</v>
      </c>
      <c r="G522">
        <v>7.2</v>
      </c>
      <c r="H522">
        <v>2.3149999999999999</v>
      </c>
      <c r="I522" s="2">
        <v>0.99631999999999998</v>
      </c>
      <c r="J522" s="2">
        <v>0.98777999999999999</v>
      </c>
      <c r="K522" s="2">
        <v>0.96484999999999999</v>
      </c>
      <c r="L522" s="2">
        <v>0.91620999999999997</v>
      </c>
      <c r="M522" s="2">
        <v>0.82894000000000001</v>
      </c>
      <c r="N522" s="2">
        <v>0.69847000000000004</v>
      </c>
      <c r="O522" s="2">
        <v>0.53586</v>
      </c>
      <c r="P522" s="2">
        <v>0.36316999999999999</v>
      </c>
      <c r="Q522" s="2">
        <v>0.2177</v>
      </c>
      <c r="R522" s="2">
        <v>0.11314</v>
      </c>
      <c r="S522" s="2">
        <v>5.0500000000000003E-2</v>
      </c>
      <c r="T522" s="2">
        <v>1.9230000000000001E-2</v>
      </c>
      <c r="U522" s="2">
        <v>6.0400000000000002E-3</v>
      </c>
      <c r="V522" s="2">
        <v>1.64E-3</v>
      </c>
      <c r="W522" s="2">
        <v>3.8000000000000002E-4</v>
      </c>
      <c r="X522" s="2">
        <v>6.9999999999999994E-5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</row>
    <row r="523" spans="1:68" hidden="1" x14ac:dyDescent="0.25">
      <c r="A523">
        <v>22400625</v>
      </c>
      <c r="B523" t="s">
        <v>77</v>
      </c>
      <c r="C523" t="s">
        <v>78</v>
      </c>
      <c r="D523" s="1">
        <v>45680.833333333336</v>
      </c>
      <c r="E523" t="str">
        <f>HYPERLINK("https://www.nba.com/stats/player/1629023/boxscores-traditional", "P.J. Washington")</f>
        <v>P.J. Washington</v>
      </c>
      <c r="F523" t="s">
        <v>90</v>
      </c>
      <c r="G523">
        <v>11.8</v>
      </c>
      <c r="H523">
        <v>2.4</v>
      </c>
      <c r="I523" s="2">
        <v>1</v>
      </c>
      <c r="J523" s="2">
        <v>1</v>
      </c>
      <c r="K523" s="2">
        <v>0.99987999999999999</v>
      </c>
      <c r="L523" s="2">
        <v>0.99941999999999998</v>
      </c>
      <c r="M523" s="2">
        <v>0.99766999999999995</v>
      </c>
      <c r="N523" s="2">
        <v>0.99224000000000001</v>
      </c>
      <c r="O523" s="2">
        <v>0.97724999999999995</v>
      </c>
      <c r="P523" s="2">
        <v>0.94294999999999995</v>
      </c>
      <c r="Q523" s="2">
        <v>0.879</v>
      </c>
      <c r="R523" s="2">
        <v>0.77337</v>
      </c>
      <c r="S523" s="2">
        <v>0.62929999999999997</v>
      </c>
      <c r="T523" s="2">
        <v>0.46811999999999998</v>
      </c>
      <c r="U523" s="2">
        <v>0.30853999999999998</v>
      </c>
      <c r="V523" s="2">
        <v>0.17879</v>
      </c>
      <c r="W523" s="2">
        <v>9.1759999999999994E-2</v>
      </c>
      <c r="X523" s="2">
        <v>4.0059999999999998E-2</v>
      </c>
      <c r="Y523" s="2">
        <v>1.4999999999999999E-2</v>
      </c>
      <c r="Z523" s="2">
        <v>4.9399999999999999E-3</v>
      </c>
      <c r="AA523" s="2">
        <v>1.3500000000000001E-3</v>
      </c>
      <c r="AB523" s="2">
        <v>3.1E-4</v>
      </c>
      <c r="AC523" s="2">
        <v>6.0000000000000002E-5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</row>
    <row r="524" spans="1:68" hidden="1" x14ac:dyDescent="0.25">
      <c r="A524">
        <v>22400625</v>
      </c>
      <c r="B524" t="s">
        <v>78</v>
      </c>
      <c r="C524" t="s">
        <v>77</v>
      </c>
      <c r="D524" s="1">
        <v>45680.833333333336</v>
      </c>
      <c r="E524" t="str">
        <f>HYPERLINK("https://www.nba.com/stats/player/1628392/boxscores-traditional", "Isaiah Hartenstein")</f>
        <v>Isaiah Hartenstein</v>
      </c>
      <c r="F524" t="s">
        <v>73</v>
      </c>
      <c r="G524">
        <v>4.2</v>
      </c>
      <c r="H524">
        <v>2.4</v>
      </c>
      <c r="I524" s="2">
        <v>0.90824000000000005</v>
      </c>
      <c r="J524" s="2">
        <v>0.82121</v>
      </c>
      <c r="K524" s="2">
        <v>0.69145999999999996</v>
      </c>
      <c r="L524" s="2">
        <v>0.53188000000000002</v>
      </c>
      <c r="M524" s="2">
        <v>0.37069999999999997</v>
      </c>
      <c r="N524" s="2">
        <v>0.22663</v>
      </c>
      <c r="O524" s="2">
        <v>0.121</v>
      </c>
      <c r="P524" s="2">
        <v>5.7049999999999997E-2</v>
      </c>
      <c r="Q524" s="2">
        <v>2.2749999999999999E-2</v>
      </c>
      <c r="R524" s="2">
        <v>7.7600000000000004E-3</v>
      </c>
      <c r="S524" s="2">
        <v>2.33E-3</v>
      </c>
      <c r="T524" s="2">
        <v>5.8E-4</v>
      </c>
      <c r="U524" s="2">
        <v>1.2E-4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</row>
    <row r="525" spans="1:68" hidden="1" x14ac:dyDescent="0.25">
      <c r="A525">
        <v>22400625</v>
      </c>
      <c r="B525" t="s">
        <v>78</v>
      </c>
      <c r="C525" t="s">
        <v>77</v>
      </c>
      <c r="D525" s="1">
        <v>45680.833333333336</v>
      </c>
      <c r="E525" t="str">
        <f>HYPERLINK("https://www.nba.com/stats/player/1627936/boxscores-traditional", "Alex Caruso")</f>
        <v>Alex Caruso</v>
      </c>
      <c r="F525" t="s">
        <v>87</v>
      </c>
      <c r="G525">
        <v>8.6</v>
      </c>
      <c r="H525">
        <v>2.4169999999999998</v>
      </c>
      <c r="I525" s="2">
        <v>0.99916000000000005</v>
      </c>
      <c r="J525" s="2">
        <v>0.99682999999999999</v>
      </c>
      <c r="K525" s="2">
        <v>0.98982999999999999</v>
      </c>
      <c r="L525" s="2">
        <v>0.97128000000000003</v>
      </c>
      <c r="M525" s="2">
        <v>0.93189</v>
      </c>
      <c r="N525" s="2">
        <v>0.85992999999999997</v>
      </c>
      <c r="O525" s="2">
        <v>0.74536999999999998</v>
      </c>
      <c r="P525" s="2">
        <v>0.59870999999999996</v>
      </c>
      <c r="Q525" s="2">
        <v>0.43251000000000001</v>
      </c>
      <c r="R525" s="2">
        <v>0.28095999999999999</v>
      </c>
      <c r="S525" s="2">
        <v>0.16109000000000001</v>
      </c>
      <c r="T525" s="2">
        <v>7.9269999999999993E-2</v>
      </c>
      <c r="U525" s="2">
        <v>3.4380000000000001E-2</v>
      </c>
      <c r="V525" s="2">
        <v>1.2869999999999999E-2</v>
      </c>
      <c r="W525" s="2">
        <v>4.0200000000000001E-3</v>
      </c>
      <c r="X525" s="2">
        <v>1.1100000000000001E-3</v>
      </c>
      <c r="Y525" s="2">
        <v>2.5000000000000001E-4</v>
      </c>
      <c r="Z525" s="2">
        <v>5.0000000000000002E-5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</row>
    <row r="526" spans="1:68" hidden="1" x14ac:dyDescent="0.25">
      <c r="A526">
        <v>22400625</v>
      </c>
      <c r="B526" t="s">
        <v>78</v>
      </c>
      <c r="C526" t="s">
        <v>77</v>
      </c>
      <c r="D526" s="1">
        <v>45680.833333333336</v>
      </c>
      <c r="E526" t="str">
        <f>HYPERLINK("https://www.nba.com/stats/player/1628392/boxscores-traditional", "Isaiah Hartenstein")</f>
        <v>Isaiah Hartenstein</v>
      </c>
      <c r="F526" t="s">
        <v>76</v>
      </c>
      <c r="G526">
        <v>11.6</v>
      </c>
      <c r="H526">
        <v>2.4169999999999998</v>
      </c>
      <c r="I526" s="2">
        <v>1</v>
      </c>
      <c r="J526" s="2">
        <v>0.99995999999999996</v>
      </c>
      <c r="K526" s="2">
        <v>0.99980999999999998</v>
      </c>
      <c r="L526" s="2">
        <v>0.99916000000000005</v>
      </c>
      <c r="M526" s="2">
        <v>0.99682999999999999</v>
      </c>
      <c r="N526" s="2">
        <v>0.98982999999999999</v>
      </c>
      <c r="O526" s="2">
        <v>0.97128000000000003</v>
      </c>
      <c r="P526" s="2">
        <v>0.93189</v>
      </c>
      <c r="Q526" s="2">
        <v>0.85992999999999997</v>
      </c>
      <c r="R526" s="2">
        <v>0.74536999999999998</v>
      </c>
      <c r="S526" s="2">
        <v>0.59870999999999996</v>
      </c>
      <c r="T526" s="2">
        <v>0.43251000000000001</v>
      </c>
      <c r="U526" s="2">
        <v>0.28095999999999999</v>
      </c>
      <c r="V526" s="2">
        <v>0.16109000000000001</v>
      </c>
      <c r="W526" s="2">
        <v>7.9269999999999993E-2</v>
      </c>
      <c r="X526" s="2">
        <v>3.4380000000000001E-2</v>
      </c>
      <c r="Y526" s="2">
        <v>1.2869999999999999E-2</v>
      </c>
      <c r="Z526" s="2">
        <v>4.0200000000000001E-3</v>
      </c>
      <c r="AA526" s="2">
        <v>1.1100000000000001E-3</v>
      </c>
      <c r="AB526" s="2">
        <v>2.5000000000000001E-4</v>
      </c>
      <c r="AC526" s="2">
        <v>5.0000000000000002E-5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</row>
    <row r="527" spans="1:68" hidden="1" x14ac:dyDescent="0.25">
      <c r="A527">
        <v>22400621</v>
      </c>
      <c r="B527" t="s">
        <v>69</v>
      </c>
      <c r="C527" t="s">
        <v>68</v>
      </c>
      <c r="D527" s="1">
        <v>45680.583333333336</v>
      </c>
      <c r="E527" t="str">
        <f>HYPERLINK("https://www.nba.com/stats/player/1630167/boxscores-traditional", "Obi Toppin")</f>
        <v>Obi Toppin</v>
      </c>
      <c r="F527" t="s">
        <v>87</v>
      </c>
      <c r="G527">
        <v>12.2</v>
      </c>
      <c r="H527">
        <v>3.37</v>
      </c>
      <c r="I527">
        <v>0.99955000000000005</v>
      </c>
      <c r="J527">
        <v>0.99878</v>
      </c>
      <c r="K527">
        <v>0.99682999999999999</v>
      </c>
      <c r="L527">
        <v>0.99245000000000005</v>
      </c>
      <c r="M527">
        <v>0.98382000000000003</v>
      </c>
      <c r="N527">
        <v>0.96711999999999998</v>
      </c>
      <c r="O527">
        <v>0.93822000000000005</v>
      </c>
      <c r="P527">
        <v>0.89434999999999998</v>
      </c>
      <c r="Q527">
        <v>0.82894000000000001</v>
      </c>
      <c r="R527">
        <v>0.74214999999999998</v>
      </c>
      <c r="S527">
        <v>0.64058000000000004</v>
      </c>
      <c r="T527">
        <v>0.52392000000000005</v>
      </c>
      <c r="U527">
        <v>0.40516999999999997</v>
      </c>
      <c r="V527">
        <v>0.29805999999999999</v>
      </c>
      <c r="W527">
        <v>0.20327000000000001</v>
      </c>
      <c r="X527">
        <v>0.12923999999999999</v>
      </c>
      <c r="Y527">
        <v>7.7799999999999994E-2</v>
      </c>
      <c r="Z527">
        <v>4.2720000000000001E-2</v>
      </c>
      <c r="AA527">
        <v>2.1690000000000001E-2</v>
      </c>
      <c r="AB527">
        <v>1.044E-2</v>
      </c>
      <c r="AC527">
        <v>4.5300000000000002E-3</v>
      </c>
      <c r="AD527">
        <v>1.81E-3</v>
      </c>
      <c r="AE527">
        <v>6.8999999999999997E-4</v>
      </c>
      <c r="AF527">
        <v>2.3000000000000001E-4</v>
      </c>
      <c r="AG527">
        <v>6.9999999999999994E-5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</row>
    <row r="528" spans="1:68" hidden="1" x14ac:dyDescent="0.25">
      <c r="A528">
        <v>22400625</v>
      </c>
      <c r="B528" t="s">
        <v>77</v>
      </c>
      <c r="C528" t="s">
        <v>78</v>
      </c>
      <c r="D528" s="1">
        <v>45680.833333333336</v>
      </c>
      <c r="E528" t="str">
        <f>HYPERLINK("https://www.nba.com/stats/player/202681/boxscores-traditional", "Kyrie Irving")</f>
        <v>Kyrie Irving</v>
      </c>
      <c r="F528" t="s">
        <v>90</v>
      </c>
      <c r="G528">
        <v>9</v>
      </c>
      <c r="H528">
        <v>2.4489999999999998</v>
      </c>
      <c r="I528" s="2">
        <v>0.99946000000000002</v>
      </c>
      <c r="J528" s="2">
        <v>0.99787999999999999</v>
      </c>
      <c r="K528" s="2">
        <v>0.99285999999999996</v>
      </c>
      <c r="L528" s="2">
        <v>0.97931999999999997</v>
      </c>
      <c r="M528" s="2">
        <v>0.94845000000000002</v>
      </c>
      <c r="N528" s="2">
        <v>0.88876999999999995</v>
      </c>
      <c r="O528" s="2">
        <v>0.79388999999999998</v>
      </c>
      <c r="P528" s="2">
        <v>0.65910000000000002</v>
      </c>
      <c r="Q528" s="2">
        <v>0.5</v>
      </c>
      <c r="R528" s="2">
        <v>0.34089999999999998</v>
      </c>
      <c r="S528" s="2">
        <v>0.20610999999999999</v>
      </c>
      <c r="T528" s="2">
        <v>0.11123</v>
      </c>
      <c r="U528" s="2">
        <v>5.1549999999999999E-2</v>
      </c>
      <c r="V528" s="2">
        <v>2.068E-2</v>
      </c>
      <c r="W528" s="2">
        <v>7.1399999999999996E-3</v>
      </c>
      <c r="X528" s="2">
        <v>2.1199999999999999E-3</v>
      </c>
      <c r="Y528" s="2">
        <v>5.4000000000000001E-4</v>
      </c>
      <c r="Z528" s="2">
        <v>1.2E-4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</row>
    <row r="529" spans="1:68" hidden="1" x14ac:dyDescent="0.25">
      <c r="A529">
        <v>22400625</v>
      </c>
      <c r="B529" t="s">
        <v>78</v>
      </c>
      <c r="C529" t="s">
        <v>77</v>
      </c>
      <c r="D529" s="1">
        <v>45680.833333333336</v>
      </c>
      <c r="E529" t="str">
        <f>HYPERLINK("https://www.nba.com/stats/player/1629652/boxscores-traditional", "Luguentz Dort")</f>
        <v>Luguentz Dort</v>
      </c>
      <c r="F529" t="s">
        <v>70</v>
      </c>
      <c r="G529">
        <v>3</v>
      </c>
      <c r="H529">
        <v>2.5299999999999998</v>
      </c>
      <c r="I529" s="2">
        <v>0.78524000000000005</v>
      </c>
      <c r="J529" s="2">
        <v>0.65542</v>
      </c>
      <c r="K529" s="2">
        <v>0.5</v>
      </c>
      <c r="L529" s="2">
        <v>0.34458</v>
      </c>
      <c r="M529" s="2">
        <v>0.21476000000000001</v>
      </c>
      <c r="N529" s="2">
        <v>0.11702</v>
      </c>
      <c r="O529" s="2">
        <v>5.7049999999999997E-2</v>
      </c>
      <c r="P529" s="2">
        <v>2.385E-2</v>
      </c>
      <c r="Q529" s="2">
        <v>8.8900000000000003E-3</v>
      </c>
      <c r="R529" s="2">
        <v>2.8E-3</v>
      </c>
      <c r="S529" s="2">
        <v>7.9000000000000001E-4</v>
      </c>
      <c r="T529" s="2">
        <v>1.9000000000000001E-4</v>
      </c>
      <c r="U529" s="2">
        <v>4.0000000000000003E-5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</row>
    <row r="530" spans="1:68" hidden="1" x14ac:dyDescent="0.25">
      <c r="A530">
        <v>22400621</v>
      </c>
      <c r="B530" t="s">
        <v>68</v>
      </c>
      <c r="C530" t="s">
        <v>69</v>
      </c>
      <c r="D530" s="1">
        <v>45680.583333333336</v>
      </c>
      <c r="E530" t="str">
        <f>HYPERLINK("https://www.nba.com/stats/player/1629640/boxscores-traditional", "Keldon Johnson")</f>
        <v>Keldon Johnson</v>
      </c>
      <c r="F530" t="s">
        <v>93</v>
      </c>
      <c r="G530">
        <v>10.4</v>
      </c>
      <c r="H530">
        <v>3.3820000000000001</v>
      </c>
      <c r="I530">
        <v>0.99728000000000006</v>
      </c>
      <c r="J530">
        <v>0.99343000000000004</v>
      </c>
      <c r="K530">
        <v>0.98573999999999995</v>
      </c>
      <c r="L530">
        <v>0.97062000000000004</v>
      </c>
      <c r="M530">
        <v>0.94520000000000004</v>
      </c>
      <c r="N530">
        <v>0.9032</v>
      </c>
      <c r="O530">
        <v>0.84375</v>
      </c>
      <c r="P530">
        <v>0.76114999999999999</v>
      </c>
      <c r="Q530">
        <v>0.65910000000000002</v>
      </c>
      <c r="R530">
        <v>0.54776000000000002</v>
      </c>
      <c r="S530">
        <v>0.42858000000000002</v>
      </c>
      <c r="T530">
        <v>0.31918000000000002</v>
      </c>
      <c r="U530">
        <v>0.22065000000000001</v>
      </c>
      <c r="V530">
        <v>0.14457</v>
      </c>
      <c r="W530">
        <v>8.6910000000000001E-2</v>
      </c>
      <c r="X530">
        <v>4.8460000000000003E-2</v>
      </c>
      <c r="Y530">
        <v>2.5590000000000002E-2</v>
      </c>
      <c r="Z530">
        <v>1.222E-2</v>
      </c>
      <c r="AA530">
        <v>5.5399999999999998E-3</v>
      </c>
      <c r="AB530">
        <v>2.2599999999999999E-3</v>
      </c>
      <c r="AC530">
        <v>8.7000000000000001E-4</v>
      </c>
      <c r="AD530">
        <v>2.9999999999999997E-4</v>
      </c>
      <c r="AE530">
        <v>1E-4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</row>
    <row r="531" spans="1:68" hidden="1" x14ac:dyDescent="0.25">
      <c r="A531">
        <v>22400625</v>
      </c>
      <c r="B531" t="s">
        <v>77</v>
      </c>
      <c r="C531" t="s">
        <v>78</v>
      </c>
      <c r="D531" s="1">
        <v>45680.833333333336</v>
      </c>
      <c r="E531" t="str">
        <f>HYPERLINK("https://www.nba.com/stats/player/1641726/boxscores-traditional", "Dereck Lively II")</f>
        <v>Dereck Lively II</v>
      </c>
      <c r="F531" t="s">
        <v>73</v>
      </c>
      <c r="G531">
        <v>3.2</v>
      </c>
      <c r="H531">
        <v>2.5609999999999999</v>
      </c>
      <c r="I531" s="2">
        <v>0.80510999999999999</v>
      </c>
      <c r="J531" s="2">
        <v>0.68081999999999998</v>
      </c>
      <c r="K531" s="2">
        <v>0.53188000000000002</v>
      </c>
      <c r="L531" s="2">
        <v>0.37828000000000001</v>
      </c>
      <c r="M531" s="2">
        <v>0.24196000000000001</v>
      </c>
      <c r="N531" s="2">
        <v>0.13786000000000001</v>
      </c>
      <c r="O531" s="2">
        <v>6.9440000000000002E-2</v>
      </c>
      <c r="P531" s="2">
        <v>3.074E-2</v>
      </c>
      <c r="Q531" s="2">
        <v>1.191E-2</v>
      </c>
      <c r="R531" s="2">
        <v>3.9100000000000003E-3</v>
      </c>
      <c r="S531" s="2">
        <v>1.14E-3</v>
      </c>
      <c r="T531" s="2">
        <v>2.9E-4</v>
      </c>
      <c r="U531" s="2">
        <v>6.0000000000000002E-5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</row>
    <row r="532" spans="1:68" hidden="1" x14ac:dyDescent="0.25">
      <c r="A532">
        <v>22400625</v>
      </c>
      <c r="B532" t="s">
        <v>77</v>
      </c>
      <c r="C532" t="s">
        <v>78</v>
      </c>
      <c r="D532" s="1">
        <v>45680.833333333336</v>
      </c>
      <c r="E532" t="str">
        <f>HYPERLINK("https://www.nba.com/stats/player/1641726/boxscores-traditional", "Dereck Lively II")</f>
        <v>Dereck Lively II</v>
      </c>
      <c r="F532" t="s">
        <v>90</v>
      </c>
      <c r="G532">
        <v>13.4</v>
      </c>
      <c r="H532">
        <v>2.577</v>
      </c>
      <c r="I532" s="2">
        <v>1</v>
      </c>
      <c r="J532" s="2">
        <v>1</v>
      </c>
      <c r="K532" s="2">
        <v>1</v>
      </c>
      <c r="L532" s="2">
        <v>0.99987000000000004</v>
      </c>
      <c r="M532" s="2">
        <v>0.99944</v>
      </c>
      <c r="N532" s="2">
        <v>0.99795</v>
      </c>
      <c r="O532" s="2">
        <v>0.99343000000000004</v>
      </c>
      <c r="P532" s="2">
        <v>0.98214000000000001</v>
      </c>
      <c r="Q532" s="2">
        <v>0.95637000000000005</v>
      </c>
      <c r="R532" s="2">
        <v>0.90658000000000005</v>
      </c>
      <c r="S532" s="2">
        <v>0.82381000000000004</v>
      </c>
      <c r="T532" s="2">
        <v>0.70540000000000003</v>
      </c>
      <c r="U532" s="2">
        <v>0.56355999999999995</v>
      </c>
      <c r="V532" s="2">
        <v>0.40905000000000002</v>
      </c>
      <c r="W532" s="2">
        <v>0.26762999999999998</v>
      </c>
      <c r="X532" s="2">
        <v>0.15625</v>
      </c>
      <c r="Y532" s="2">
        <v>8.0759999999999998E-2</v>
      </c>
      <c r="Z532" s="2">
        <v>3.6729999999999999E-2</v>
      </c>
      <c r="AA532" s="2">
        <v>1.4999999999999999E-2</v>
      </c>
      <c r="AB532" s="2">
        <v>5.2300000000000003E-3</v>
      </c>
      <c r="AC532" s="2">
        <v>1.5900000000000001E-3</v>
      </c>
      <c r="AD532" s="2">
        <v>4.2000000000000002E-4</v>
      </c>
      <c r="AE532" s="2">
        <v>1E-4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</row>
    <row r="533" spans="1:68" hidden="1" x14ac:dyDescent="0.25">
      <c r="A533">
        <v>22400625</v>
      </c>
      <c r="B533" t="s">
        <v>77</v>
      </c>
      <c r="C533" t="s">
        <v>78</v>
      </c>
      <c r="D533" s="1">
        <v>45680.833333333336</v>
      </c>
      <c r="E533" t="str">
        <f>HYPERLINK("https://www.nba.com/stats/player/1629023/boxscores-traditional", "P.J. Washington")</f>
        <v>P.J. Washington</v>
      </c>
      <c r="F533" t="s">
        <v>76</v>
      </c>
      <c r="G533">
        <v>9</v>
      </c>
      <c r="H533">
        <v>2.6080000000000001</v>
      </c>
      <c r="I533" s="2">
        <v>0.99892999999999998</v>
      </c>
      <c r="J533" s="2">
        <v>0.99631999999999998</v>
      </c>
      <c r="K533" s="2">
        <v>0.98928000000000005</v>
      </c>
      <c r="L533" s="2">
        <v>0.97257000000000005</v>
      </c>
      <c r="M533" s="2">
        <v>0.93698999999999999</v>
      </c>
      <c r="N533" s="2">
        <v>0.87492999999999999</v>
      </c>
      <c r="O533" s="2">
        <v>0.77934999999999999</v>
      </c>
      <c r="P533" s="2">
        <v>0.64802999999999999</v>
      </c>
      <c r="Q533" s="2">
        <v>0.5</v>
      </c>
      <c r="R533" s="2">
        <v>0.35197000000000001</v>
      </c>
      <c r="S533" s="2">
        <v>0.22065000000000001</v>
      </c>
      <c r="T533" s="2">
        <v>0.12506999999999999</v>
      </c>
      <c r="U533" s="2">
        <v>6.3009999999999997E-2</v>
      </c>
      <c r="V533" s="2">
        <v>2.743E-2</v>
      </c>
      <c r="W533" s="2">
        <v>1.072E-2</v>
      </c>
      <c r="X533" s="2">
        <v>3.6800000000000001E-3</v>
      </c>
      <c r="Y533" s="2">
        <v>1.07E-3</v>
      </c>
      <c r="Z533" s="2">
        <v>2.7999999999999998E-4</v>
      </c>
      <c r="AA533" s="2">
        <v>6.0000000000000002E-5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</row>
    <row r="534" spans="1:68" hidden="1" x14ac:dyDescent="0.25">
      <c r="A534">
        <v>22400625</v>
      </c>
      <c r="B534" t="s">
        <v>77</v>
      </c>
      <c r="C534" t="s">
        <v>78</v>
      </c>
      <c r="D534" s="1">
        <v>45680.833333333336</v>
      </c>
      <c r="E534" t="str">
        <f>HYPERLINK("https://www.nba.com/stats/player/202681/boxscores-traditional", "Kyrie Irving")</f>
        <v>Kyrie Irving</v>
      </c>
      <c r="F534" t="s">
        <v>73</v>
      </c>
      <c r="G534">
        <v>4.2</v>
      </c>
      <c r="H534">
        <v>2.6379999999999999</v>
      </c>
      <c r="I534" s="2">
        <v>0.88685999999999998</v>
      </c>
      <c r="J534" s="2">
        <v>0.79673000000000005</v>
      </c>
      <c r="K534" s="2">
        <v>0.67364000000000002</v>
      </c>
      <c r="L534" s="2">
        <v>0.53188000000000002</v>
      </c>
      <c r="M534" s="2">
        <v>0.38208999999999999</v>
      </c>
      <c r="N534" s="2">
        <v>0.24825</v>
      </c>
      <c r="O534" s="2">
        <v>0.14457</v>
      </c>
      <c r="P534" s="2">
        <v>7.4929999999999997E-2</v>
      </c>
      <c r="Q534" s="2">
        <v>3.4380000000000001E-2</v>
      </c>
      <c r="R534" s="2">
        <v>1.3899999999999999E-2</v>
      </c>
      <c r="S534" s="2">
        <v>4.9399999999999999E-3</v>
      </c>
      <c r="T534" s="2">
        <v>1.5399999999999999E-3</v>
      </c>
      <c r="U534" s="2">
        <v>4.2000000000000002E-4</v>
      </c>
      <c r="V534" s="2">
        <v>1E-4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</row>
    <row r="535" spans="1:68" hidden="1" x14ac:dyDescent="0.25">
      <c r="A535">
        <v>22400625</v>
      </c>
      <c r="B535" t="s">
        <v>78</v>
      </c>
      <c r="C535" t="s">
        <v>77</v>
      </c>
      <c r="D535" s="1">
        <v>45680.833333333336</v>
      </c>
      <c r="E535" t="str">
        <f>HYPERLINK("https://www.nba.com/stats/player/1630198/boxscores-traditional", "Isaiah Joe")</f>
        <v>Isaiah Joe</v>
      </c>
      <c r="F535" t="s">
        <v>70</v>
      </c>
      <c r="G535">
        <v>3.2</v>
      </c>
      <c r="H535">
        <v>2.6379999999999999</v>
      </c>
      <c r="I535" s="2">
        <v>0.79673000000000005</v>
      </c>
      <c r="J535" s="2">
        <v>0.67364000000000002</v>
      </c>
      <c r="K535" s="2">
        <v>0.53188000000000002</v>
      </c>
      <c r="L535" s="2">
        <v>0.38208999999999999</v>
      </c>
      <c r="M535" s="2">
        <v>0.24825</v>
      </c>
      <c r="N535" s="2">
        <v>0.14457</v>
      </c>
      <c r="O535" s="2">
        <v>7.4929999999999997E-2</v>
      </c>
      <c r="P535" s="2">
        <v>3.4380000000000001E-2</v>
      </c>
      <c r="Q535" s="2">
        <v>1.3899999999999999E-2</v>
      </c>
      <c r="R535" s="2">
        <v>4.9399999999999999E-3</v>
      </c>
      <c r="S535" s="2">
        <v>1.5399999999999999E-3</v>
      </c>
      <c r="T535" s="2">
        <v>4.2000000000000002E-4</v>
      </c>
      <c r="U535" s="2">
        <v>1E-4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</row>
    <row r="536" spans="1:68" hidden="1" x14ac:dyDescent="0.25">
      <c r="A536">
        <v>22400621</v>
      </c>
      <c r="B536" t="s">
        <v>68</v>
      </c>
      <c r="C536" t="s">
        <v>69</v>
      </c>
      <c r="D536" s="1">
        <v>45680.583333333336</v>
      </c>
      <c r="E536" t="str">
        <f>HYPERLINK("https://www.nba.com/stats/player/101108/boxscores-traditional", "Chris Paul")</f>
        <v>Chris Paul</v>
      </c>
      <c r="F536" t="s">
        <v>93</v>
      </c>
      <c r="G536">
        <v>8</v>
      </c>
      <c r="H536">
        <v>3.4060000000000001</v>
      </c>
      <c r="I536">
        <v>0.98029999999999995</v>
      </c>
      <c r="J536">
        <v>0.96079999999999999</v>
      </c>
      <c r="K536">
        <v>0.92922000000000005</v>
      </c>
      <c r="L536">
        <v>0.879</v>
      </c>
      <c r="M536">
        <v>0.81057000000000001</v>
      </c>
      <c r="N536">
        <v>0.72240000000000004</v>
      </c>
      <c r="O536">
        <v>0.61409000000000002</v>
      </c>
      <c r="P536">
        <v>0.5</v>
      </c>
      <c r="Q536">
        <v>0.38590999999999998</v>
      </c>
      <c r="R536">
        <v>0.27760000000000001</v>
      </c>
      <c r="S536">
        <v>0.18942999999999999</v>
      </c>
      <c r="T536">
        <v>0.121</v>
      </c>
      <c r="U536">
        <v>7.0779999999999996E-2</v>
      </c>
      <c r="V536">
        <v>3.9199999999999999E-2</v>
      </c>
      <c r="W536">
        <v>1.9699999999999999E-2</v>
      </c>
      <c r="X536">
        <v>9.3900000000000008E-3</v>
      </c>
      <c r="Y536">
        <v>4.15E-3</v>
      </c>
      <c r="Z536">
        <v>1.64E-3</v>
      </c>
      <c r="AA536">
        <v>6.2E-4</v>
      </c>
      <c r="AB536">
        <v>2.2000000000000001E-4</v>
      </c>
      <c r="AC536">
        <v>6.9999999999999994E-5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</row>
    <row r="537" spans="1:68" hidden="1" x14ac:dyDescent="0.25">
      <c r="A537">
        <v>22400625</v>
      </c>
      <c r="B537" t="s">
        <v>78</v>
      </c>
      <c r="C537" t="s">
        <v>77</v>
      </c>
      <c r="D537" s="1">
        <v>45680.833333333336</v>
      </c>
      <c r="E537" t="str">
        <f>HYPERLINK("https://www.nba.com/stats/player/1628392/boxscores-traditional", "Isaiah Hartenstein")</f>
        <v>Isaiah Hartenstein</v>
      </c>
      <c r="F537" t="s">
        <v>90</v>
      </c>
      <c r="G537">
        <v>15.8</v>
      </c>
      <c r="H537">
        <v>2.786</v>
      </c>
      <c r="I537" s="2">
        <v>1</v>
      </c>
      <c r="J537" s="2">
        <v>1</v>
      </c>
      <c r="K537" s="2">
        <v>1</v>
      </c>
      <c r="L537" s="2">
        <v>1</v>
      </c>
      <c r="M537" s="2">
        <v>0.99995000000000001</v>
      </c>
      <c r="N537" s="2">
        <v>0.99978</v>
      </c>
      <c r="O537" s="2">
        <v>0.99921000000000004</v>
      </c>
      <c r="P537" s="2">
        <v>0.99743999999999999</v>
      </c>
      <c r="Q537" s="2">
        <v>0.99265999999999999</v>
      </c>
      <c r="R537" s="2">
        <v>0.98124</v>
      </c>
      <c r="S537" s="2">
        <v>0.95728000000000002</v>
      </c>
      <c r="T537" s="2">
        <v>0.91308999999999996</v>
      </c>
      <c r="U537" s="2">
        <v>0.84375</v>
      </c>
      <c r="V537" s="2">
        <v>0.74214999999999998</v>
      </c>
      <c r="W537" s="2">
        <v>0.61409000000000002</v>
      </c>
      <c r="X537" s="2">
        <v>0.47210000000000002</v>
      </c>
      <c r="Y537" s="2">
        <v>0.33360000000000001</v>
      </c>
      <c r="Z537" s="2">
        <v>0.21476000000000001</v>
      </c>
      <c r="AA537" s="2">
        <v>0.12506999999999999</v>
      </c>
      <c r="AB537" s="2">
        <v>6.5519999999999995E-2</v>
      </c>
      <c r="AC537" s="2">
        <v>3.074E-2</v>
      </c>
      <c r="AD537" s="2">
        <v>1.2869999999999999E-2</v>
      </c>
      <c r="AE537" s="2">
        <v>4.9399999999999999E-3</v>
      </c>
      <c r="AF537" s="2">
        <v>1.64E-3</v>
      </c>
      <c r="AG537" s="2">
        <v>4.8000000000000001E-4</v>
      </c>
      <c r="AH537" s="2">
        <v>1.2999999999999999E-4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</row>
    <row r="538" spans="1:68" hidden="1" x14ac:dyDescent="0.25">
      <c r="A538">
        <v>22400625</v>
      </c>
      <c r="B538" t="s">
        <v>77</v>
      </c>
      <c r="C538" t="s">
        <v>78</v>
      </c>
      <c r="D538" s="1">
        <v>45680.833333333336</v>
      </c>
      <c r="E538" t="str">
        <f>HYPERLINK("https://www.nba.com/stats/player/1629029/boxscores-traditional", "Luka Doncic")</f>
        <v>Luka Doncic</v>
      </c>
      <c r="F538" t="s">
        <v>73</v>
      </c>
      <c r="G538">
        <v>9.1999999999999993</v>
      </c>
      <c r="H538">
        <v>2.8570000000000002</v>
      </c>
      <c r="I538" s="2">
        <v>0.99795</v>
      </c>
      <c r="J538" s="2">
        <v>0.99412999999999996</v>
      </c>
      <c r="K538" s="2">
        <v>0.98499999999999999</v>
      </c>
      <c r="L538" s="2">
        <v>0.96562000000000003</v>
      </c>
      <c r="M538" s="2">
        <v>0.92922000000000005</v>
      </c>
      <c r="N538" s="2">
        <v>0.86863999999999997</v>
      </c>
      <c r="O538" s="2">
        <v>0.77934999999999999</v>
      </c>
      <c r="P538" s="2">
        <v>0.66276000000000002</v>
      </c>
      <c r="Q538" s="2">
        <v>0.52790000000000004</v>
      </c>
      <c r="R538" s="2">
        <v>0.38973999999999998</v>
      </c>
      <c r="S538" s="2">
        <v>0.26434999999999997</v>
      </c>
      <c r="T538" s="2">
        <v>0.16353999999999999</v>
      </c>
      <c r="U538" s="2">
        <v>9.1759999999999994E-2</v>
      </c>
      <c r="V538" s="2">
        <v>4.648E-2</v>
      </c>
      <c r="W538" s="2">
        <v>2.1180000000000001E-2</v>
      </c>
      <c r="X538" s="2">
        <v>8.6599999999999993E-3</v>
      </c>
      <c r="Y538" s="2">
        <v>3.1700000000000001E-3</v>
      </c>
      <c r="Z538" s="2">
        <v>1.0399999999999999E-3</v>
      </c>
      <c r="AA538" s="2">
        <v>2.9999999999999997E-4</v>
      </c>
      <c r="AB538" s="2">
        <v>8.0000000000000007E-5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</row>
    <row r="539" spans="1:68" hidden="1" x14ac:dyDescent="0.25">
      <c r="A539">
        <v>22400625</v>
      </c>
      <c r="B539" t="s">
        <v>78</v>
      </c>
      <c r="C539" t="s">
        <v>77</v>
      </c>
      <c r="D539" s="1">
        <v>45680.833333333336</v>
      </c>
      <c r="E539" t="str">
        <f>HYPERLINK("https://www.nba.com/stats/player/1631114/boxscores-traditional", "Jalen Williams")</f>
        <v>Jalen Williams</v>
      </c>
      <c r="F539" t="s">
        <v>91</v>
      </c>
      <c r="G539">
        <v>29.8</v>
      </c>
      <c r="H539">
        <v>2.8570000000000002</v>
      </c>
      <c r="I539" s="2">
        <v>1</v>
      </c>
      <c r="J539" s="2">
        <v>1</v>
      </c>
      <c r="K539" s="2">
        <v>1</v>
      </c>
      <c r="L539" s="2">
        <v>1</v>
      </c>
      <c r="M539" s="2">
        <v>1</v>
      </c>
      <c r="N539" s="2">
        <v>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0.99992000000000003</v>
      </c>
      <c r="AB539" s="2">
        <v>0.99970000000000003</v>
      </c>
      <c r="AC539" s="2">
        <v>0.99895999999999996</v>
      </c>
      <c r="AD539" s="2">
        <v>0.99682999999999999</v>
      </c>
      <c r="AE539" s="2">
        <v>0.99134</v>
      </c>
      <c r="AF539" s="2">
        <v>0.97882000000000002</v>
      </c>
      <c r="AG539" s="2">
        <v>0.95352000000000003</v>
      </c>
      <c r="AH539" s="2">
        <v>0.90824000000000005</v>
      </c>
      <c r="AI539" s="2">
        <v>0.83645999999999998</v>
      </c>
      <c r="AJ539" s="2">
        <v>0.73565000000000003</v>
      </c>
      <c r="AK539" s="2">
        <v>0.61026000000000002</v>
      </c>
      <c r="AL539" s="2">
        <v>0.47210000000000002</v>
      </c>
      <c r="AM539" s="2">
        <v>0.33723999999999998</v>
      </c>
      <c r="AN539" s="2">
        <v>0.22065000000000001</v>
      </c>
      <c r="AO539" s="2">
        <v>0.13136</v>
      </c>
      <c r="AP539" s="2">
        <v>7.0779999999999996E-2</v>
      </c>
      <c r="AQ539" s="2">
        <v>3.4380000000000001E-2</v>
      </c>
      <c r="AR539" s="2">
        <v>1.4999999999999999E-2</v>
      </c>
      <c r="AS539" s="2">
        <v>5.8700000000000002E-3</v>
      </c>
      <c r="AT539" s="2">
        <v>2.0500000000000002E-3</v>
      </c>
      <c r="AU539" s="2">
        <v>6.4000000000000005E-4</v>
      </c>
      <c r="AV539" s="2">
        <v>1.8000000000000001E-4</v>
      </c>
      <c r="AW539" s="2">
        <v>4.0000000000000003E-5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</row>
    <row r="540" spans="1:68" hidden="1" x14ac:dyDescent="0.25">
      <c r="A540">
        <v>22400625</v>
      </c>
      <c r="B540" t="s">
        <v>77</v>
      </c>
      <c r="C540" t="s">
        <v>78</v>
      </c>
      <c r="D540" s="1">
        <v>45680.833333333336</v>
      </c>
      <c r="E540" t="str">
        <f>HYPERLINK("https://www.nba.com/stats/player/1630230/boxscores-traditional", "Naji Marshall")</f>
        <v>Naji Marshall</v>
      </c>
      <c r="F540" t="s">
        <v>76</v>
      </c>
      <c r="G540">
        <v>5</v>
      </c>
      <c r="H540">
        <v>2.9660000000000002</v>
      </c>
      <c r="I540" s="2">
        <v>0.91149000000000002</v>
      </c>
      <c r="J540" s="2">
        <v>0.84375</v>
      </c>
      <c r="K540" s="2">
        <v>0.74856999999999996</v>
      </c>
      <c r="L540" s="2">
        <v>0.63307000000000002</v>
      </c>
      <c r="M540" s="2">
        <v>0.5</v>
      </c>
      <c r="N540" s="2">
        <v>0.36692999999999998</v>
      </c>
      <c r="O540" s="2">
        <v>0.25142999999999999</v>
      </c>
      <c r="P540" s="2">
        <v>0.15625</v>
      </c>
      <c r="Q540" s="2">
        <v>8.8510000000000005E-2</v>
      </c>
      <c r="R540" s="2">
        <v>4.5510000000000002E-2</v>
      </c>
      <c r="S540" s="2">
        <v>2.1690000000000001E-2</v>
      </c>
      <c r="T540" s="2">
        <v>9.1400000000000006E-3</v>
      </c>
      <c r="U540" s="2">
        <v>3.47E-3</v>
      </c>
      <c r="V540" s="2">
        <v>1.2199999999999999E-3</v>
      </c>
      <c r="W540" s="2">
        <v>3.8000000000000002E-4</v>
      </c>
      <c r="X540" s="2">
        <v>1E-4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</row>
    <row r="541" spans="1:68" hidden="1" x14ac:dyDescent="0.25">
      <c r="A541">
        <v>22400625</v>
      </c>
      <c r="B541" t="s">
        <v>78</v>
      </c>
      <c r="C541" t="s">
        <v>77</v>
      </c>
      <c r="D541" s="1">
        <v>45680.833333333336</v>
      </c>
      <c r="E541" t="str">
        <f>HYPERLINK("https://www.nba.com/stats/player/1627936/boxscores-traditional", "Alex Caruso")</f>
        <v>Alex Caruso</v>
      </c>
      <c r="F541" t="s">
        <v>92</v>
      </c>
      <c r="G541">
        <v>9</v>
      </c>
      <c r="H541">
        <v>2.9660000000000002</v>
      </c>
      <c r="I541" s="2">
        <v>0.99653000000000003</v>
      </c>
      <c r="J541" s="2">
        <v>0.99085999999999996</v>
      </c>
      <c r="K541" s="2">
        <v>0.97831000000000001</v>
      </c>
      <c r="L541" s="2">
        <v>0.95448999999999995</v>
      </c>
      <c r="M541" s="2">
        <v>0.91149000000000002</v>
      </c>
      <c r="N541" s="2">
        <v>0.84375</v>
      </c>
      <c r="O541" s="2">
        <v>0.74856999999999996</v>
      </c>
      <c r="P541" s="2">
        <v>0.63307000000000002</v>
      </c>
      <c r="Q541" s="2">
        <v>0.5</v>
      </c>
      <c r="R541" s="2">
        <v>0.36692999999999998</v>
      </c>
      <c r="S541" s="2">
        <v>0.25142999999999999</v>
      </c>
      <c r="T541" s="2">
        <v>0.15625</v>
      </c>
      <c r="U541" s="2">
        <v>8.8510000000000005E-2</v>
      </c>
      <c r="V541" s="2">
        <v>4.5510000000000002E-2</v>
      </c>
      <c r="W541" s="2">
        <v>2.1690000000000001E-2</v>
      </c>
      <c r="X541" s="2">
        <v>9.1400000000000006E-3</v>
      </c>
      <c r="Y541" s="2">
        <v>3.47E-3</v>
      </c>
      <c r="Z541" s="2">
        <v>1.2199999999999999E-3</v>
      </c>
      <c r="AA541" s="2">
        <v>3.8000000000000002E-4</v>
      </c>
      <c r="AB541" s="2">
        <v>1E-4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</row>
    <row r="542" spans="1:68" hidden="1" x14ac:dyDescent="0.25">
      <c r="A542">
        <v>22400621</v>
      </c>
      <c r="B542" t="s">
        <v>69</v>
      </c>
      <c r="C542" t="s">
        <v>68</v>
      </c>
      <c r="D542" s="1">
        <v>45680.583333333336</v>
      </c>
      <c r="E542" t="str">
        <f>HYPERLINK("https://www.nba.com/stats/player/1626167/boxscores-traditional", "Myles Turner")</f>
        <v>Myles Turner</v>
      </c>
      <c r="F542" t="s">
        <v>76</v>
      </c>
      <c r="G542">
        <v>6.4</v>
      </c>
      <c r="H542">
        <v>3.4409999999999998</v>
      </c>
      <c r="I542">
        <v>0.94179000000000002</v>
      </c>
      <c r="J542">
        <v>0.89973000000000003</v>
      </c>
      <c r="K542">
        <v>0.83891000000000004</v>
      </c>
      <c r="L542">
        <v>0.75804000000000005</v>
      </c>
      <c r="M542">
        <v>0.65910000000000002</v>
      </c>
      <c r="N542">
        <v>0.54776000000000002</v>
      </c>
      <c r="O542">
        <v>0.43251000000000001</v>
      </c>
      <c r="P542">
        <v>0.32275999999999999</v>
      </c>
      <c r="Q542">
        <v>0.22363</v>
      </c>
      <c r="R542">
        <v>0.14685999999999999</v>
      </c>
      <c r="S542">
        <v>9.0120000000000006E-2</v>
      </c>
      <c r="T542">
        <v>5.1549999999999999E-2</v>
      </c>
      <c r="U542">
        <v>2.743E-2</v>
      </c>
      <c r="V542">
        <v>1.355E-2</v>
      </c>
      <c r="W542">
        <v>6.2100000000000002E-3</v>
      </c>
      <c r="X542">
        <v>2.64E-3</v>
      </c>
      <c r="Y542">
        <v>1.0399999999999999E-3</v>
      </c>
      <c r="Z542">
        <v>3.8000000000000002E-4</v>
      </c>
      <c r="AA542">
        <v>1.2999999999999999E-4</v>
      </c>
      <c r="AB542">
        <v>4.0000000000000003E-5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</row>
    <row r="543" spans="1:68" hidden="1" x14ac:dyDescent="0.25">
      <c r="A543">
        <v>22400625</v>
      </c>
      <c r="B543" t="s">
        <v>77</v>
      </c>
      <c r="C543" t="s">
        <v>78</v>
      </c>
      <c r="D543" s="1">
        <v>45680.833333333336</v>
      </c>
      <c r="E543" t="str">
        <f>HYPERLINK("https://www.nba.com/stats/player/1630230/boxscores-traditional", "Naji Marshall")</f>
        <v>Naji Marshall</v>
      </c>
      <c r="F543" t="s">
        <v>73</v>
      </c>
      <c r="G543">
        <v>4.2</v>
      </c>
      <c r="H543">
        <v>3.1240000000000001</v>
      </c>
      <c r="I543" s="2">
        <v>0.84614</v>
      </c>
      <c r="J543" s="2">
        <v>0.75804000000000005</v>
      </c>
      <c r="K543" s="2">
        <v>0.64802999999999999</v>
      </c>
      <c r="L543" s="2">
        <v>0.52392000000000005</v>
      </c>
      <c r="M543" s="2">
        <v>0.39743000000000001</v>
      </c>
      <c r="N543" s="2">
        <v>0.28095999999999999</v>
      </c>
      <c r="O543" s="2">
        <v>0.18406</v>
      </c>
      <c r="P543" s="2">
        <v>0.11123</v>
      </c>
      <c r="Q543" s="2">
        <v>6.1780000000000002E-2</v>
      </c>
      <c r="R543" s="2">
        <v>3.1440000000000003E-2</v>
      </c>
      <c r="S543" s="2">
        <v>1.4630000000000001E-2</v>
      </c>
      <c r="T543" s="2">
        <v>6.2100000000000002E-3</v>
      </c>
      <c r="U543" s="2">
        <v>2.3999999999999998E-3</v>
      </c>
      <c r="V543" s="2">
        <v>8.4000000000000003E-4</v>
      </c>
      <c r="W543" s="2">
        <v>2.7E-4</v>
      </c>
      <c r="X543" s="2">
        <v>8.0000000000000007E-5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</row>
    <row r="544" spans="1:68" hidden="1" x14ac:dyDescent="0.25">
      <c r="A544">
        <v>22400625</v>
      </c>
      <c r="B544" t="s">
        <v>78</v>
      </c>
      <c r="C544" t="s">
        <v>77</v>
      </c>
      <c r="D544" s="1">
        <v>45680.833333333336</v>
      </c>
      <c r="E544" t="str">
        <f>HYPERLINK("https://www.nba.com/stats/player/1631114/boxscores-traditional", "Jalen Williams")</f>
        <v>Jalen Williams</v>
      </c>
      <c r="F544" t="s">
        <v>93</v>
      </c>
      <c r="G544">
        <v>20.8</v>
      </c>
      <c r="H544">
        <v>3.1240000000000001</v>
      </c>
      <c r="I544" s="2">
        <v>1</v>
      </c>
      <c r="J544" s="2">
        <v>1</v>
      </c>
      <c r="K544" s="2">
        <v>1</v>
      </c>
      <c r="L544" s="2">
        <v>1</v>
      </c>
      <c r="M544" s="2">
        <v>1</v>
      </c>
      <c r="N544" s="2">
        <v>1</v>
      </c>
      <c r="O544" s="2">
        <v>1</v>
      </c>
      <c r="P544" s="2">
        <v>1</v>
      </c>
      <c r="Q544" s="2">
        <v>0.99992000000000003</v>
      </c>
      <c r="R544" s="2">
        <v>0.99973000000000001</v>
      </c>
      <c r="S544" s="2">
        <v>0.99916000000000005</v>
      </c>
      <c r="T544" s="2">
        <v>0.99760000000000004</v>
      </c>
      <c r="U544" s="2">
        <v>0.99378999999999995</v>
      </c>
      <c r="V544" s="2">
        <v>0.98536999999999997</v>
      </c>
      <c r="W544" s="2">
        <v>0.96855999999999998</v>
      </c>
      <c r="X544" s="2">
        <v>0.93822000000000005</v>
      </c>
      <c r="Y544" s="2">
        <v>0.88876999999999995</v>
      </c>
      <c r="Z544" s="2">
        <v>0.81594</v>
      </c>
      <c r="AA544" s="2">
        <v>0.71904000000000001</v>
      </c>
      <c r="AB544" s="2">
        <v>0.60257000000000005</v>
      </c>
      <c r="AC544" s="2">
        <v>0.47608</v>
      </c>
      <c r="AD544" s="2">
        <v>0.35197000000000001</v>
      </c>
      <c r="AE544" s="2">
        <v>0.24196000000000001</v>
      </c>
      <c r="AF544" s="2">
        <v>0.15386</v>
      </c>
      <c r="AG544" s="2">
        <v>9.0120000000000006E-2</v>
      </c>
      <c r="AH544" s="2">
        <v>4.8460000000000003E-2</v>
      </c>
      <c r="AI544" s="2">
        <v>2.385E-2</v>
      </c>
      <c r="AJ544" s="2">
        <v>1.072E-2</v>
      </c>
      <c r="AK544" s="2">
        <v>4.4000000000000003E-3</v>
      </c>
      <c r="AL544" s="2">
        <v>1.64E-3</v>
      </c>
      <c r="AM544" s="2">
        <v>5.4000000000000001E-4</v>
      </c>
      <c r="AN544" s="2">
        <v>1.7000000000000001E-4</v>
      </c>
      <c r="AO544" s="2">
        <v>5.0000000000000002E-5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</row>
    <row r="545" spans="1:68" hidden="1" x14ac:dyDescent="0.25">
      <c r="A545">
        <v>22400621</v>
      </c>
      <c r="B545" t="s">
        <v>69</v>
      </c>
      <c r="C545" t="s">
        <v>68</v>
      </c>
      <c r="D545" s="1">
        <v>45680.583333333336</v>
      </c>
      <c r="E545" t="str">
        <f>HYPERLINK("https://www.nba.com/stats/player/1629614/boxscores-traditional", "Andrew Nembhard")</f>
        <v>Andrew Nembhard</v>
      </c>
      <c r="F545" t="s">
        <v>90</v>
      </c>
      <c r="G545">
        <v>9</v>
      </c>
      <c r="H545">
        <v>3.464</v>
      </c>
      <c r="I545">
        <v>0.98956</v>
      </c>
      <c r="J545">
        <v>0.97831000000000001</v>
      </c>
      <c r="K545">
        <v>0.95818000000000003</v>
      </c>
      <c r="L545">
        <v>0.92506999999999995</v>
      </c>
      <c r="M545">
        <v>0.87492999999999999</v>
      </c>
      <c r="N545">
        <v>0.80784999999999996</v>
      </c>
      <c r="O545">
        <v>0.71904000000000001</v>
      </c>
      <c r="P545">
        <v>0.61409000000000002</v>
      </c>
      <c r="Q545">
        <v>0.5</v>
      </c>
      <c r="R545">
        <v>0.38590999999999998</v>
      </c>
      <c r="S545">
        <v>0.28095999999999999</v>
      </c>
      <c r="T545">
        <v>0.19214999999999999</v>
      </c>
      <c r="U545">
        <v>0.12506999999999999</v>
      </c>
      <c r="V545">
        <v>7.4929999999999997E-2</v>
      </c>
      <c r="W545">
        <v>4.1820000000000003E-2</v>
      </c>
      <c r="X545">
        <v>2.1690000000000001E-2</v>
      </c>
      <c r="Y545">
        <v>1.044E-2</v>
      </c>
      <c r="Z545">
        <v>4.6600000000000001E-3</v>
      </c>
      <c r="AA545">
        <v>1.9300000000000001E-3</v>
      </c>
      <c r="AB545">
        <v>7.3999999999999999E-4</v>
      </c>
      <c r="AC545">
        <v>2.7E-4</v>
      </c>
      <c r="AD545">
        <v>9.0000000000000006E-5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</row>
    <row r="546" spans="1:68" hidden="1" x14ac:dyDescent="0.25">
      <c r="A546">
        <v>22400625</v>
      </c>
      <c r="B546" t="s">
        <v>77</v>
      </c>
      <c r="C546" t="s">
        <v>78</v>
      </c>
      <c r="D546" s="1">
        <v>45680.833333333336</v>
      </c>
      <c r="E546" t="str">
        <f>HYPERLINK("https://www.nba.com/stats/player/1629656/boxscores-traditional", "Quentin Grimes")</f>
        <v>Quentin Grimes</v>
      </c>
      <c r="F546" t="s">
        <v>87</v>
      </c>
      <c r="G546">
        <v>10</v>
      </c>
      <c r="H546">
        <v>3.1619999999999999</v>
      </c>
      <c r="I546" s="2">
        <v>0.99780999999999997</v>
      </c>
      <c r="J546" s="2">
        <v>0.99429999999999996</v>
      </c>
      <c r="K546" s="2">
        <v>0.98645000000000005</v>
      </c>
      <c r="L546" s="2">
        <v>0.97128000000000003</v>
      </c>
      <c r="M546" s="2">
        <v>0.94294999999999995</v>
      </c>
      <c r="N546" s="2">
        <v>0.89795999999999998</v>
      </c>
      <c r="O546" s="2">
        <v>0.82894000000000001</v>
      </c>
      <c r="P546" s="2">
        <v>0.73565000000000003</v>
      </c>
      <c r="Q546" s="2">
        <v>0.62551999999999996</v>
      </c>
      <c r="R546" s="2">
        <v>0.5</v>
      </c>
      <c r="S546" s="2">
        <v>0.37447999999999998</v>
      </c>
      <c r="T546" s="2">
        <v>0.26434999999999997</v>
      </c>
      <c r="U546" s="2">
        <v>0.17105999999999999</v>
      </c>
      <c r="V546" s="2">
        <v>0.10204000000000001</v>
      </c>
      <c r="W546" s="2">
        <v>5.7049999999999997E-2</v>
      </c>
      <c r="X546" s="2">
        <v>2.8719999999999999E-2</v>
      </c>
      <c r="Y546" s="2">
        <v>1.355E-2</v>
      </c>
      <c r="Z546" s="2">
        <v>5.7000000000000002E-3</v>
      </c>
      <c r="AA546" s="2">
        <v>2.1900000000000001E-3</v>
      </c>
      <c r="AB546" s="2">
        <v>7.9000000000000001E-4</v>
      </c>
      <c r="AC546" s="2">
        <v>2.5000000000000001E-4</v>
      </c>
      <c r="AD546" s="2">
        <v>6.9999999999999994E-5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</row>
    <row r="547" spans="1:68" hidden="1" x14ac:dyDescent="0.25">
      <c r="A547">
        <v>22400621</v>
      </c>
      <c r="B547" t="s">
        <v>69</v>
      </c>
      <c r="C547" t="s">
        <v>68</v>
      </c>
      <c r="D547" s="1">
        <v>45680.583333333336</v>
      </c>
      <c r="E547" t="str">
        <f>HYPERLINK("https://www.nba.com/stats/player/1630167/boxscores-traditional", "Obi Toppin")</f>
        <v>Obi Toppin</v>
      </c>
      <c r="F547" t="s">
        <v>91</v>
      </c>
      <c r="G547">
        <v>13.8</v>
      </c>
      <c r="H547">
        <v>3.4870000000000001</v>
      </c>
      <c r="I547">
        <v>0.99987999999999999</v>
      </c>
      <c r="J547">
        <v>0.99963999999999997</v>
      </c>
      <c r="K547">
        <v>0.99902999999999997</v>
      </c>
      <c r="L547">
        <v>0.99751999999999996</v>
      </c>
      <c r="M547">
        <v>0.99412999999999996</v>
      </c>
      <c r="N547">
        <v>0.98745000000000005</v>
      </c>
      <c r="O547">
        <v>0.97441</v>
      </c>
      <c r="P547">
        <v>0.95154000000000005</v>
      </c>
      <c r="Q547">
        <v>0.91620999999999997</v>
      </c>
      <c r="R547">
        <v>0.86214000000000002</v>
      </c>
      <c r="S547">
        <v>0.78813999999999995</v>
      </c>
      <c r="T547">
        <v>0.69847000000000004</v>
      </c>
      <c r="U547">
        <v>0.59094999999999998</v>
      </c>
      <c r="V547">
        <v>0.47608</v>
      </c>
      <c r="W547">
        <v>0.36692999999999998</v>
      </c>
      <c r="X547">
        <v>0.26434999999999997</v>
      </c>
      <c r="Y547">
        <v>0.17879</v>
      </c>
      <c r="Z547">
        <v>0.11507000000000001</v>
      </c>
      <c r="AA547">
        <v>6.8110000000000004E-2</v>
      </c>
      <c r="AB547">
        <v>3.7539999999999997E-2</v>
      </c>
      <c r="AC547">
        <v>1.9699999999999999E-2</v>
      </c>
      <c r="AD547">
        <v>9.3900000000000008E-3</v>
      </c>
      <c r="AE547">
        <v>4.15E-3</v>
      </c>
      <c r="AF547">
        <v>1.6900000000000001E-3</v>
      </c>
      <c r="AG547">
        <v>6.6E-4</v>
      </c>
      <c r="AH547">
        <v>2.3000000000000001E-4</v>
      </c>
      <c r="AI547">
        <v>8.0000000000000007E-5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</row>
    <row r="548" spans="1:68" hidden="1" x14ac:dyDescent="0.25">
      <c r="A548">
        <v>22400621</v>
      </c>
      <c r="B548" t="s">
        <v>69</v>
      </c>
      <c r="C548" t="s">
        <v>68</v>
      </c>
      <c r="D548" s="1">
        <v>45680.583333333336</v>
      </c>
      <c r="E548" t="str">
        <f>HYPERLINK("https://www.nba.com/stats/player/1630174/boxscores-traditional", "Aaron Nesmith")</f>
        <v>Aaron Nesmith</v>
      </c>
      <c r="F548" t="s">
        <v>93</v>
      </c>
      <c r="G548">
        <v>9.8000000000000007</v>
      </c>
      <c r="H548">
        <v>3.4870000000000001</v>
      </c>
      <c r="I548">
        <v>0.99412999999999996</v>
      </c>
      <c r="J548">
        <v>0.98745000000000005</v>
      </c>
      <c r="K548">
        <v>0.97441</v>
      </c>
      <c r="L548">
        <v>0.95154000000000005</v>
      </c>
      <c r="M548">
        <v>0.91620999999999997</v>
      </c>
      <c r="N548">
        <v>0.86214000000000002</v>
      </c>
      <c r="O548">
        <v>0.78813999999999995</v>
      </c>
      <c r="P548">
        <v>0.69847000000000004</v>
      </c>
      <c r="Q548">
        <v>0.59094999999999998</v>
      </c>
      <c r="R548">
        <v>0.47608</v>
      </c>
      <c r="S548">
        <v>0.36692999999999998</v>
      </c>
      <c r="T548">
        <v>0.26434999999999997</v>
      </c>
      <c r="U548">
        <v>0.17879</v>
      </c>
      <c r="V548">
        <v>0.11507000000000001</v>
      </c>
      <c r="W548">
        <v>6.8110000000000004E-2</v>
      </c>
      <c r="X548">
        <v>3.7539999999999997E-2</v>
      </c>
      <c r="Y548">
        <v>1.9699999999999999E-2</v>
      </c>
      <c r="Z548">
        <v>9.3900000000000008E-3</v>
      </c>
      <c r="AA548">
        <v>4.15E-3</v>
      </c>
      <c r="AB548">
        <v>1.6900000000000001E-3</v>
      </c>
      <c r="AC548">
        <v>6.6E-4</v>
      </c>
      <c r="AD548">
        <v>2.3000000000000001E-4</v>
      </c>
      <c r="AE548">
        <v>8.0000000000000007E-5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</row>
    <row r="549" spans="1:68" hidden="1" x14ac:dyDescent="0.25">
      <c r="A549">
        <v>22400625</v>
      </c>
      <c r="B549" t="s">
        <v>78</v>
      </c>
      <c r="C549" t="s">
        <v>77</v>
      </c>
      <c r="D549" s="1">
        <v>45680.833333333336</v>
      </c>
      <c r="E549" t="str">
        <f>HYPERLINK("https://www.nba.com/stats/player/1630598/boxscores-traditional", "Aaron Wiggins")</f>
        <v>Aaron Wiggins</v>
      </c>
      <c r="F549" t="s">
        <v>93</v>
      </c>
      <c r="G549">
        <v>8.8000000000000007</v>
      </c>
      <c r="H549">
        <v>3.25</v>
      </c>
      <c r="I549" s="2">
        <v>0.99180000000000001</v>
      </c>
      <c r="J549" s="2">
        <v>0.98168999999999995</v>
      </c>
      <c r="K549" s="2">
        <v>0.96245999999999998</v>
      </c>
      <c r="L549" s="2">
        <v>0.93056000000000005</v>
      </c>
      <c r="M549" s="2">
        <v>0.879</v>
      </c>
      <c r="N549" s="2">
        <v>0.80510999999999999</v>
      </c>
      <c r="O549" s="2">
        <v>0.70884000000000003</v>
      </c>
      <c r="P549" s="2">
        <v>0.59870999999999996</v>
      </c>
      <c r="Q549" s="2">
        <v>0.47608</v>
      </c>
      <c r="R549" s="2">
        <v>0.35569000000000001</v>
      </c>
      <c r="S549" s="2">
        <v>0.24825</v>
      </c>
      <c r="T549" s="2">
        <v>0.16353999999999999</v>
      </c>
      <c r="U549" s="2">
        <v>9.8530000000000006E-2</v>
      </c>
      <c r="V549" s="2">
        <v>5.4800000000000001E-2</v>
      </c>
      <c r="W549" s="2">
        <v>2.8070000000000001E-2</v>
      </c>
      <c r="X549" s="2">
        <v>1.321E-2</v>
      </c>
      <c r="Y549" s="2">
        <v>5.8700000000000002E-3</v>
      </c>
      <c r="Z549" s="2">
        <v>2.33E-3</v>
      </c>
      <c r="AA549" s="2">
        <v>8.4000000000000003E-4</v>
      </c>
      <c r="AB549" s="2">
        <v>2.7999999999999998E-4</v>
      </c>
      <c r="AC549" s="2">
        <v>9.0000000000000006E-5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</row>
    <row r="550" spans="1:68" hidden="1" x14ac:dyDescent="0.25">
      <c r="A550">
        <v>22400625</v>
      </c>
      <c r="B550" t="s">
        <v>78</v>
      </c>
      <c r="C550" t="s">
        <v>77</v>
      </c>
      <c r="D550" s="1">
        <v>45680.833333333336</v>
      </c>
      <c r="E550" t="str">
        <f>HYPERLINK("https://www.nba.com/stats/player/1627936/boxscores-traditional", "Alex Caruso")</f>
        <v>Alex Caruso</v>
      </c>
      <c r="F550" t="s">
        <v>91</v>
      </c>
      <c r="G550">
        <v>11.2</v>
      </c>
      <c r="H550">
        <v>3.37</v>
      </c>
      <c r="I550" s="2">
        <v>0.99878</v>
      </c>
      <c r="J550" s="2">
        <v>0.99682999999999999</v>
      </c>
      <c r="K550" s="2">
        <v>0.99245000000000005</v>
      </c>
      <c r="L550" s="2">
        <v>0.98382000000000003</v>
      </c>
      <c r="M550" s="2">
        <v>0.96711999999999998</v>
      </c>
      <c r="N550" s="2">
        <v>0.93822000000000005</v>
      </c>
      <c r="O550" s="2">
        <v>0.89434999999999998</v>
      </c>
      <c r="P550" s="2">
        <v>0.82894000000000001</v>
      </c>
      <c r="Q550" s="2">
        <v>0.74214999999999998</v>
      </c>
      <c r="R550" s="2">
        <v>0.64058000000000004</v>
      </c>
      <c r="S550" s="2">
        <v>0.52392000000000005</v>
      </c>
      <c r="T550" s="2">
        <v>0.40516999999999997</v>
      </c>
      <c r="U550" s="2">
        <v>0.29805999999999999</v>
      </c>
      <c r="V550" s="2">
        <v>0.20327000000000001</v>
      </c>
      <c r="W550" s="2">
        <v>0.12923999999999999</v>
      </c>
      <c r="X550" s="2">
        <v>7.7799999999999994E-2</v>
      </c>
      <c r="Y550" s="2">
        <v>4.2720000000000001E-2</v>
      </c>
      <c r="Z550" s="2">
        <v>2.1690000000000001E-2</v>
      </c>
      <c r="AA550" s="2">
        <v>1.044E-2</v>
      </c>
      <c r="AB550" s="2">
        <v>4.5300000000000002E-3</v>
      </c>
      <c r="AC550" s="2">
        <v>1.81E-3</v>
      </c>
      <c r="AD550" s="2">
        <v>6.8999999999999997E-4</v>
      </c>
      <c r="AE550" s="2">
        <v>2.3000000000000001E-4</v>
      </c>
      <c r="AF550" s="2">
        <v>6.9999999999999994E-5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</row>
    <row r="551" spans="1:68" hidden="1" x14ac:dyDescent="0.25">
      <c r="A551">
        <v>22400625</v>
      </c>
      <c r="B551" t="s">
        <v>77</v>
      </c>
      <c r="C551" t="s">
        <v>78</v>
      </c>
      <c r="D551" s="1">
        <v>45680.833333333336</v>
      </c>
      <c r="E551" t="str">
        <f>HYPERLINK("https://www.nba.com/stats/player/1630230/boxscores-traditional", "Naji Marshall")</f>
        <v>Naji Marshall</v>
      </c>
      <c r="F551" t="s">
        <v>93</v>
      </c>
      <c r="G551">
        <v>11.2</v>
      </c>
      <c r="H551">
        <v>3.4289999999999998</v>
      </c>
      <c r="I551" s="2">
        <v>0.99851000000000001</v>
      </c>
      <c r="J551" s="2">
        <v>0.99631999999999998</v>
      </c>
      <c r="K551" s="2">
        <v>0.99158000000000002</v>
      </c>
      <c r="L551" s="2">
        <v>0.98214000000000001</v>
      </c>
      <c r="M551" s="2">
        <v>0.96484999999999999</v>
      </c>
      <c r="N551" s="2">
        <v>0.93574000000000002</v>
      </c>
      <c r="O551" s="2">
        <v>0.88876999999999995</v>
      </c>
      <c r="P551" s="2">
        <v>0.82381000000000004</v>
      </c>
      <c r="Q551" s="2">
        <v>0.73890999999999996</v>
      </c>
      <c r="R551" s="2">
        <v>0.63683000000000001</v>
      </c>
      <c r="S551" s="2">
        <v>0.52392000000000005</v>
      </c>
      <c r="T551" s="2">
        <v>0.40905000000000002</v>
      </c>
      <c r="U551" s="2">
        <v>0.30153000000000002</v>
      </c>
      <c r="V551" s="2">
        <v>0.20610999999999999</v>
      </c>
      <c r="W551" s="2">
        <v>0.13350000000000001</v>
      </c>
      <c r="X551" s="2">
        <v>8.0759999999999998E-2</v>
      </c>
      <c r="Y551" s="2">
        <v>4.5510000000000002E-2</v>
      </c>
      <c r="Z551" s="2">
        <v>2.385E-2</v>
      </c>
      <c r="AA551" s="2">
        <v>1.1599999999999999E-2</v>
      </c>
      <c r="AB551" s="2">
        <v>5.0800000000000003E-3</v>
      </c>
      <c r="AC551" s="2">
        <v>2.1199999999999999E-3</v>
      </c>
      <c r="AD551" s="2">
        <v>8.1999999999999998E-4</v>
      </c>
      <c r="AE551" s="2">
        <v>2.9E-4</v>
      </c>
      <c r="AF551" s="2">
        <v>1E-4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</row>
    <row r="552" spans="1:68" hidden="1" x14ac:dyDescent="0.25">
      <c r="A552">
        <v>22400625</v>
      </c>
      <c r="B552" t="s">
        <v>78</v>
      </c>
      <c r="C552" t="s">
        <v>77</v>
      </c>
      <c r="D552" s="1">
        <v>45680.833333333336</v>
      </c>
      <c r="E552" t="str">
        <f>HYPERLINK("https://www.nba.com/stats/player/1631119/boxscores-traditional", "Jaylin Williams")</f>
        <v>Jaylin Williams</v>
      </c>
      <c r="F552" t="s">
        <v>76</v>
      </c>
      <c r="G552">
        <v>5.2</v>
      </c>
      <c r="H552">
        <v>3.4289999999999998</v>
      </c>
      <c r="I552" s="2">
        <v>0.88876999999999995</v>
      </c>
      <c r="J552" s="2">
        <v>0.82381000000000004</v>
      </c>
      <c r="K552" s="2">
        <v>0.73890999999999996</v>
      </c>
      <c r="L552" s="2">
        <v>0.63683000000000001</v>
      </c>
      <c r="M552" s="2">
        <v>0.52392000000000005</v>
      </c>
      <c r="N552" s="2">
        <v>0.40905000000000002</v>
      </c>
      <c r="O552" s="2">
        <v>0.30153000000000002</v>
      </c>
      <c r="P552" s="2">
        <v>0.20610999999999999</v>
      </c>
      <c r="Q552" s="2">
        <v>0.13350000000000001</v>
      </c>
      <c r="R552" s="2">
        <v>8.0759999999999998E-2</v>
      </c>
      <c r="S552" s="2">
        <v>4.5510000000000002E-2</v>
      </c>
      <c r="T552" s="2">
        <v>2.385E-2</v>
      </c>
      <c r="U552" s="2">
        <v>1.1599999999999999E-2</v>
      </c>
      <c r="V552" s="2">
        <v>5.0800000000000003E-3</v>
      </c>
      <c r="W552" s="2">
        <v>2.1199999999999999E-3</v>
      </c>
      <c r="X552" s="2">
        <v>8.1999999999999998E-4</v>
      </c>
      <c r="Y552" s="2">
        <v>2.9E-4</v>
      </c>
      <c r="Z552" s="2">
        <v>1E-4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</row>
    <row r="553" spans="1:68" hidden="1" x14ac:dyDescent="0.25">
      <c r="A553">
        <v>22400625</v>
      </c>
      <c r="B553" t="s">
        <v>77</v>
      </c>
      <c r="C553" t="s">
        <v>78</v>
      </c>
      <c r="D553" s="1">
        <v>45680.833333333336</v>
      </c>
      <c r="E553" t="str">
        <f>HYPERLINK("https://www.nba.com/stats/player/1630230/boxscores-traditional", "Naji Marshall")</f>
        <v>Naji Marshall</v>
      </c>
      <c r="F553" t="s">
        <v>91</v>
      </c>
      <c r="G553">
        <v>20.399999999999999</v>
      </c>
      <c r="H553">
        <v>3.4409999999999998</v>
      </c>
      <c r="I553" s="2">
        <v>1</v>
      </c>
      <c r="J553" s="2">
        <v>1</v>
      </c>
      <c r="K553" s="2">
        <v>1</v>
      </c>
      <c r="L553" s="2">
        <v>1</v>
      </c>
      <c r="M553" s="2">
        <v>1</v>
      </c>
      <c r="N553" s="2">
        <v>1</v>
      </c>
      <c r="O553" s="2">
        <v>0.99995000000000001</v>
      </c>
      <c r="P553" s="2">
        <v>0.99983999999999995</v>
      </c>
      <c r="Q553" s="2">
        <v>0.99953000000000003</v>
      </c>
      <c r="R553" s="2">
        <v>0.99873999999999996</v>
      </c>
      <c r="S553" s="2">
        <v>0.99682999999999999</v>
      </c>
      <c r="T553" s="2">
        <v>0.99265999999999999</v>
      </c>
      <c r="U553" s="2">
        <v>0.98421999999999998</v>
      </c>
      <c r="V553" s="2">
        <v>0.96855999999999998</v>
      </c>
      <c r="W553" s="2">
        <v>0.94179000000000002</v>
      </c>
      <c r="X553" s="2">
        <v>0.89973000000000003</v>
      </c>
      <c r="Y553" s="2">
        <v>0.83891000000000004</v>
      </c>
      <c r="Z553" s="2">
        <v>0.75804000000000005</v>
      </c>
      <c r="AA553" s="2">
        <v>0.65910000000000002</v>
      </c>
      <c r="AB553" s="2">
        <v>0.54776000000000002</v>
      </c>
      <c r="AC553" s="2">
        <v>0.43251000000000001</v>
      </c>
      <c r="AD553" s="2">
        <v>0.32275999999999999</v>
      </c>
      <c r="AE553" s="2">
        <v>0.22363</v>
      </c>
      <c r="AF553" s="2">
        <v>0.14685999999999999</v>
      </c>
      <c r="AG553" s="2">
        <v>9.0120000000000006E-2</v>
      </c>
      <c r="AH553" s="2">
        <v>5.1549999999999999E-2</v>
      </c>
      <c r="AI553" s="2">
        <v>2.743E-2</v>
      </c>
      <c r="AJ553" s="2">
        <v>1.355E-2</v>
      </c>
      <c r="AK553" s="2">
        <v>6.2100000000000002E-3</v>
      </c>
      <c r="AL553" s="2">
        <v>2.64E-3</v>
      </c>
      <c r="AM553" s="2">
        <v>1.0399999999999999E-3</v>
      </c>
      <c r="AN553" s="2">
        <v>3.8000000000000002E-4</v>
      </c>
      <c r="AO553" s="2">
        <v>1.2999999999999999E-4</v>
      </c>
      <c r="AP553" s="2">
        <v>4.0000000000000003E-5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</row>
    <row r="554" spans="1:68" hidden="1" x14ac:dyDescent="0.25">
      <c r="A554">
        <v>22400625</v>
      </c>
      <c r="B554" t="s">
        <v>78</v>
      </c>
      <c r="C554" t="s">
        <v>77</v>
      </c>
      <c r="D554" s="1">
        <v>45680.833333333336</v>
      </c>
      <c r="E554" t="str">
        <f>HYPERLINK("https://www.nba.com/stats/player/1630598/boxscores-traditional", "Aaron Wiggins")</f>
        <v>Aaron Wiggins</v>
      </c>
      <c r="F554" t="s">
        <v>87</v>
      </c>
      <c r="G554">
        <v>13</v>
      </c>
      <c r="H554">
        <v>3.5209999999999999</v>
      </c>
      <c r="I554" s="2">
        <v>0.99968000000000001</v>
      </c>
      <c r="J554" s="2">
        <v>0.99909999999999999</v>
      </c>
      <c r="K554" s="2">
        <v>0.99773999999999996</v>
      </c>
      <c r="L554" s="2">
        <v>0.99477000000000004</v>
      </c>
      <c r="M554" s="2">
        <v>0.98839999999999995</v>
      </c>
      <c r="N554" s="2">
        <v>0.97670000000000001</v>
      </c>
      <c r="O554" s="2">
        <v>0.95543</v>
      </c>
      <c r="P554" s="2">
        <v>0.92220000000000002</v>
      </c>
      <c r="Q554" s="2">
        <v>0.87285999999999997</v>
      </c>
      <c r="R554" s="2">
        <v>0.80234000000000005</v>
      </c>
      <c r="S554" s="2">
        <v>0.71565999999999996</v>
      </c>
      <c r="T554" s="2">
        <v>0.61026000000000002</v>
      </c>
      <c r="U554" s="2">
        <v>0.5</v>
      </c>
      <c r="V554" s="2">
        <v>0.38973999999999998</v>
      </c>
      <c r="W554" s="2">
        <v>0.28433999999999998</v>
      </c>
      <c r="X554" s="2">
        <v>0.19766</v>
      </c>
      <c r="Y554" s="2">
        <v>0.12714</v>
      </c>
      <c r="Z554" s="2">
        <v>7.7799999999999994E-2</v>
      </c>
      <c r="AA554" s="2">
        <v>4.4569999999999999E-2</v>
      </c>
      <c r="AB554" s="2">
        <v>2.3300000000000001E-2</v>
      </c>
      <c r="AC554" s="2">
        <v>1.1599999999999999E-2</v>
      </c>
      <c r="AD554" s="2">
        <v>5.2300000000000003E-3</v>
      </c>
      <c r="AE554" s="2">
        <v>2.2599999999999999E-3</v>
      </c>
      <c r="AF554" s="2">
        <v>8.9999999999999998E-4</v>
      </c>
      <c r="AG554" s="2">
        <v>3.2000000000000003E-4</v>
      </c>
      <c r="AH554" s="2">
        <v>1.1E-4</v>
      </c>
      <c r="AI554" s="2">
        <v>3.0000000000000001E-5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</row>
    <row r="555" spans="1:68" hidden="1" x14ac:dyDescent="0.25">
      <c r="A555">
        <v>22400625</v>
      </c>
      <c r="B555" t="s">
        <v>78</v>
      </c>
      <c r="C555" t="s">
        <v>77</v>
      </c>
      <c r="D555" s="1">
        <v>45680.833333333336</v>
      </c>
      <c r="E555" t="str">
        <f>HYPERLINK("https://www.nba.com/stats/player/1630598/boxscores-traditional", "Aaron Wiggins")</f>
        <v>Aaron Wiggins</v>
      </c>
      <c r="F555" t="s">
        <v>92</v>
      </c>
      <c r="G555">
        <v>11.6</v>
      </c>
      <c r="H555">
        <v>3.5550000000000002</v>
      </c>
      <c r="I555" s="2">
        <v>0.99856</v>
      </c>
      <c r="J555" s="2">
        <v>0.99653000000000003</v>
      </c>
      <c r="K555" s="2">
        <v>0.99224000000000001</v>
      </c>
      <c r="L555" s="2">
        <v>0.98382000000000003</v>
      </c>
      <c r="M555" s="2">
        <v>0.96855999999999998</v>
      </c>
      <c r="N555" s="2">
        <v>0.94294999999999995</v>
      </c>
      <c r="O555" s="2">
        <v>0.90146999999999999</v>
      </c>
      <c r="P555" s="2">
        <v>0.84375</v>
      </c>
      <c r="Q555" s="2">
        <v>0.76729999999999998</v>
      </c>
      <c r="R555" s="2">
        <v>0.67364000000000002</v>
      </c>
      <c r="S555" s="2">
        <v>0.56749000000000005</v>
      </c>
      <c r="T555" s="2">
        <v>0.45619999999999999</v>
      </c>
      <c r="U555" s="2">
        <v>0.34827000000000002</v>
      </c>
      <c r="V555" s="2">
        <v>0.24825</v>
      </c>
      <c r="W555" s="2">
        <v>0.16853000000000001</v>
      </c>
      <c r="X555" s="2">
        <v>0.10749</v>
      </c>
      <c r="Y555" s="2">
        <v>6.4259999999999998E-2</v>
      </c>
      <c r="Z555" s="2">
        <v>3.5929999999999997E-2</v>
      </c>
      <c r="AA555" s="2">
        <v>1.8759999999999999E-2</v>
      </c>
      <c r="AB555" s="2">
        <v>9.1400000000000006E-3</v>
      </c>
      <c r="AC555" s="2">
        <v>4.15E-3</v>
      </c>
      <c r="AD555" s="2">
        <v>1.6900000000000001E-3</v>
      </c>
      <c r="AE555" s="2">
        <v>6.6E-4</v>
      </c>
      <c r="AF555" s="2">
        <v>2.4000000000000001E-4</v>
      </c>
      <c r="AG555" s="2">
        <v>8.0000000000000007E-5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</row>
    <row r="556" spans="1:68" hidden="1" x14ac:dyDescent="0.25">
      <c r="A556">
        <v>22400625</v>
      </c>
      <c r="B556" t="s">
        <v>78</v>
      </c>
      <c r="C556" t="s">
        <v>77</v>
      </c>
      <c r="D556" s="1">
        <v>45680.833333333336</v>
      </c>
      <c r="E556" t="str">
        <f>HYPERLINK("https://www.nba.com/stats/player/1630598/boxscores-traditional", "Aaron Wiggins")</f>
        <v>Aaron Wiggins</v>
      </c>
      <c r="F556" t="s">
        <v>91</v>
      </c>
      <c r="G556">
        <v>15.8</v>
      </c>
      <c r="H556">
        <v>3.6</v>
      </c>
      <c r="I556" s="2">
        <v>1</v>
      </c>
      <c r="J556" s="2">
        <v>0.99994000000000005</v>
      </c>
      <c r="K556" s="2">
        <v>0.99980999999999998</v>
      </c>
      <c r="L556" s="2">
        <v>0.99948000000000004</v>
      </c>
      <c r="M556" s="2">
        <v>0.99865000000000004</v>
      </c>
      <c r="N556" s="2">
        <v>0.99673999999999996</v>
      </c>
      <c r="O556" s="2">
        <v>0.99265999999999999</v>
      </c>
      <c r="P556" s="2">
        <v>0.98499999999999999</v>
      </c>
      <c r="Q556" s="2">
        <v>0.97062000000000004</v>
      </c>
      <c r="R556" s="2">
        <v>0.94630000000000003</v>
      </c>
      <c r="S556" s="2">
        <v>0.90824000000000005</v>
      </c>
      <c r="T556" s="2">
        <v>0.85543000000000002</v>
      </c>
      <c r="U556" s="2">
        <v>0.7823</v>
      </c>
      <c r="V556" s="2">
        <v>0.69145999999999996</v>
      </c>
      <c r="W556" s="2">
        <v>0.58706000000000003</v>
      </c>
      <c r="X556" s="2">
        <v>0.47608</v>
      </c>
      <c r="Y556" s="2">
        <v>0.37069999999999997</v>
      </c>
      <c r="Z556" s="2">
        <v>0.27093</v>
      </c>
      <c r="AA556" s="2">
        <v>0.18673000000000001</v>
      </c>
      <c r="AB556" s="2">
        <v>0.121</v>
      </c>
      <c r="AC556" s="2">
        <v>7.4929999999999997E-2</v>
      </c>
      <c r="AD556" s="2">
        <v>4.2720000000000001E-2</v>
      </c>
      <c r="AE556" s="2">
        <v>2.2749999999999999E-2</v>
      </c>
      <c r="AF556" s="2">
        <v>1.1299999999999999E-2</v>
      </c>
      <c r="AG556" s="2">
        <v>5.2300000000000003E-3</v>
      </c>
      <c r="AH556" s="2">
        <v>2.33E-3</v>
      </c>
      <c r="AI556" s="2">
        <v>9.3999999999999997E-4</v>
      </c>
      <c r="AJ556" s="2">
        <v>3.5E-4</v>
      </c>
      <c r="AK556" s="2">
        <v>1.2E-4</v>
      </c>
      <c r="AL556" s="2">
        <v>4.0000000000000003E-5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</row>
    <row r="557" spans="1:68" hidden="1" x14ac:dyDescent="0.25">
      <c r="A557">
        <v>22400625</v>
      </c>
      <c r="B557" t="s">
        <v>78</v>
      </c>
      <c r="C557" t="s">
        <v>77</v>
      </c>
      <c r="D557" s="1">
        <v>45680.833333333336</v>
      </c>
      <c r="E557" t="str">
        <f>HYPERLINK("https://www.nba.com/stats/player/1641717/boxscores-traditional", "Cason Wallace")</f>
        <v>Cason Wallace</v>
      </c>
      <c r="F557" t="s">
        <v>87</v>
      </c>
      <c r="G557">
        <v>16.600000000000001</v>
      </c>
      <c r="H557">
        <v>3.6110000000000002</v>
      </c>
      <c r="I557" s="2">
        <v>1</v>
      </c>
      <c r="J557" s="2">
        <v>1</v>
      </c>
      <c r="K557" s="2">
        <v>0.99992000000000003</v>
      </c>
      <c r="L557" s="2">
        <v>0.99975999999999998</v>
      </c>
      <c r="M557" s="2">
        <v>0.99934000000000001</v>
      </c>
      <c r="N557" s="2">
        <v>0.99836000000000003</v>
      </c>
      <c r="O557" s="2">
        <v>0.99609000000000003</v>
      </c>
      <c r="P557" s="2">
        <v>0.99134</v>
      </c>
      <c r="Q557" s="2">
        <v>0.98214000000000001</v>
      </c>
      <c r="R557" s="2">
        <v>0.96638000000000002</v>
      </c>
      <c r="S557" s="2">
        <v>0.93942999999999999</v>
      </c>
      <c r="T557" s="2">
        <v>0.89795999999999998</v>
      </c>
      <c r="U557" s="2">
        <v>0.84133999999999998</v>
      </c>
      <c r="V557" s="2">
        <v>0.76424000000000003</v>
      </c>
      <c r="W557" s="2">
        <v>0.67003000000000001</v>
      </c>
      <c r="X557" s="2">
        <v>0.56749000000000005</v>
      </c>
      <c r="Y557" s="2">
        <v>0.45619999999999999</v>
      </c>
      <c r="Z557" s="2">
        <v>0.34827000000000002</v>
      </c>
      <c r="AA557" s="2">
        <v>0.25463000000000002</v>
      </c>
      <c r="AB557" s="2">
        <v>0.17360999999999999</v>
      </c>
      <c r="AC557" s="2">
        <v>0.11123</v>
      </c>
      <c r="AD557" s="2">
        <v>6.6809999999999994E-2</v>
      </c>
      <c r="AE557" s="2">
        <v>3.8359999999999998E-2</v>
      </c>
      <c r="AF557" s="2">
        <v>2.018E-2</v>
      </c>
      <c r="AG557" s="2">
        <v>9.9000000000000008E-3</v>
      </c>
      <c r="AH557" s="2">
        <v>4.6600000000000001E-3</v>
      </c>
      <c r="AI557" s="2">
        <v>1.99E-3</v>
      </c>
      <c r="AJ557" s="2">
        <v>7.9000000000000001E-4</v>
      </c>
      <c r="AK557" s="2">
        <v>2.9999999999999997E-4</v>
      </c>
      <c r="AL557" s="2">
        <v>1E-4</v>
      </c>
      <c r="AM557" s="2">
        <v>3.0000000000000001E-5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</row>
    <row r="558" spans="1:68" hidden="1" x14ac:dyDescent="0.25">
      <c r="A558">
        <v>22400625</v>
      </c>
      <c r="B558" t="s">
        <v>78</v>
      </c>
      <c r="C558" t="s">
        <v>77</v>
      </c>
      <c r="D558" s="1">
        <v>45680.833333333336</v>
      </c>
      <c r="E558" t="str">
        <f>HYPERLINK("https://www.nba.com/stats/player/1631114/boxscores-traditional", "Jalen Williams")</f>
        <v>Jalen Williams</v>
      </c>
      <c r="F558" t="s">
        <v>92</v>
      </c>
      <c r="G558">
        <v>25</v>
      </c>
      <c r="H558">
        <v>3.633</v>
      </c>
      <c r="I558" s="2">
        <v>1</v>
      </c>
      <c r="J558" s="2">
        <v>1</v>
      </c>
      <c r="K558" s="2">
        <v>1</v>
      </c>
      <c r="L558" s="2">
        <v>1</v>
      </c>
      <c r="M558" s="2">
        <v>1</v>
      </c>
      <c r="N558" s="2">
        <v>1</v>
      </c>
      <c r="O558" s="2">
        <v>1</v>
      </c>
      <c r="P558" s="2">
        <v>1</v>
      </c>
      <c r="Q558" s="2">
        <v>1</v>
      </c>
      <c r="R558" s="2">
        <v>1</v>
      </c>
      <c r="S558" s="2">
        <v>0.99994000000000005</v>
      </c>
      <c r="T558" s="2">
        <v>0.99983</v>
      </c>
      <c r="U558" s="2">
        <v>0.99951999999999996</v>
      </c>
      <c r="V558" s="2">
        <v>0.99878</v>
      </c>
      <c r="W558" s="2">
        <v>0.99702000000000002</v>
      </c>
      <c r="X558" s="2">
        <v>0.99343000000000004</v>
      </c>
      <c r="Y558" s="2">
        <v>0.98609999999999998</v>
      </c>
      <c r="Z558" s="2">
        <v>0.97319999999999995</v>
      </c>
      <c r="AA558" s="2">
        <v>0.95052999999999999</v>
      </c>
      <c r="AB558" s="2">
        <v>0.91620999999999997</v>
      </c>
      <c r="AC558" s="2">
        <v>0.86433000000000004</v>
      </c>
      <c r="AD558" s="2">
        <v>0.79673000000000005</v>
      </c>
      <c r="AE558" s="2">
        <v>0.70884000000000003</v>
      </c>
      <c r="AF558" s="2">
        <v>0.61026000000000002</v>
      </c>
      <c r="AG558" s="2">
        <v>0.5</v>
      </c>
      <c r="AH558" s="2">
        <v>0.38973999999999998</v>
      </c>
      <c r="AI558" s="2">
        <v>0.29115999999999997</v>
      </c>
      <c r="AJ558" s="2">
        <v>0.20327000000000001</v>
      </c>
      <c r="AK558" s="2">
        <v>0.13567000000000001</v>
      </c>
      <c r="AL558" s="2">
        <v>8.3790000000000003E-2</v>
      </c>
      <c r="AM558" s="2">
        <v>4.947E-2</v>
      </c>
      <c r="AN558" s="2">
        <v>2.6800000000000001E-2</v>
      </c>
      <c r="AO558" s="2">
        <v>1.3899999999999999E-2</v>
      </c>
      <c r="AP558" s="2">
        <v>6.5700000000000003E-3</v>
      </c>
      <c r="AQ558" s="2">
        <v>2.98E-3</v>
      </c>
      <c r="AR558" s="2">
        <v>1.2199999999999999E-3</v>
      </c>
      <c r="AS558" s="2">
        <v>4.8000000000000001E-4</v>
      </c>
      <c r="AT558" s="2">
        <v>1.7000000000000001E-4</v>
      </c>
      <c r="AU558" s="2">
        <v>6.0000000000000002E-5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</row>
    <row r="559" spans="1:68" hidden="1" x14ac:dyDescent="0.25">
      <c r="A559">
        <v>22400625</v>
      </c>
      <c r="B559" t="s">
        <v>77</v>
      </c>
      <c r="C559" t="s">
        <v>78</v>
      </c>
      <c r="D559" s="1">
        <v>45680.833333333336</v>
      </c>
      <c r="E559" t="str">
        <f>HYPERLINK("https://www.nba.com/stats/player/1641726/boxscores-traditional", "Dereck Lively II")</f>
        <v>Dereck Lively II</v>
      </c>
      <c r="F559" t="s">
        <v>76</v>
      </c>
      <c r="G559">
        <v>10.199999999999999</v>
      </c>
      <c r="H559">
        <v>3.8159999999999998</v>
      </c>
      <c r="I559" s="2">
        <v>0.99202000000000001</v>
      </c>
      <c r="J559" s="2">
        <v>0.98421999999999998</v>
      </c>
      <c r="K559" s="2">
        <v>0.97062000000000004</v>
      </c>
      <c r="L559" s="2">
        <v>0.94738</v>
      </c>
      <c r="M559" s="2">
        <v>0.91308999999999996</v>
      </c>
      <c r="N559" s="2">
        <v>0.86433000000000004</v>
      </c>
      <c r="O559" s="2">
        <v>0.79954999999999998</v>
      </c>
      <c r="P559" s="2">
        <v>0.71904000000000001</v>
      </c>
      <c r="Q559" s="2">
        <v>0.62172000000000005</v>
      </c>
      <c r="R559" s="2">
        <v>0.51993999999999996</v>
      </c>
      <c r="S559" s="2">
        <v>0.41682999999999998</v>
      </c>
      <c r="T559" s="2">
        <v>0.31918000000000002</v>
      </c>
      <c r="U559" s="2">
        <v>0.23269999999999999</v>
      </c>
      <c r="V559" s="2">
        <v>0.15866</v>
      </c>
      <c r="W559" s="2">
        <v>0.10383000000000001</v>
      </c>
      <c r="X559" s="2">
        <v>6.4259999999999998E-2</v>
      </c>
      <c r="Y559" s="2">
        <v>3.7539999999999997E-2</v>
      </c>
      <c r="Z559" s="2">
        <v>2.068E-2</v>
      </c>
      <c r="AA559" s="2">
        <v>1.044E-2</v>
      </c>
      <c r="AB559" s="2">
        <v>5.0800000000000003E-3</v>
      </c>
      <c r="AC559" s="2">
        <v>2.33E-3</v>
      </c>
      <c r="AD559" s="2">
        <v>1E-3</v>
      </c>
      <c r="AE559" s="2">
        <v>4.0000000000000002E-4</v>
      </c>
      <c r="AF559" s="2">
        <v>1.4999999999999999E-4</v>
      </c>
      <c r="AG559" s="2">
        <v>5.0000000000000002E-5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</row>
    <row r="560" spans="1:68" hidden="1" x14ac:dyDescent="0.25">
      <c r="A560">
        <v>22400625</v>
      </c>
      <c r="B560" t="s">
        <v>77</v>
      </c>
      <c r="C560" t="s">
        <v>78</v>
      </c>
      <c r="D560" s="1">
        <v>45680.833333333336</v>
      </c>
      <c r="E560" t="str">
        <f>HYPERLINK("https://www.nba.com/stats/player/1629656/boxscores-traditional", "Quentin Grimes")</f>
        <v>Quentin Grimes</v>
      </c>
      <c r="F560" t="s">
        <v>91</v>
      </c>
      <c r="G560">
        <v>12.2</v>
      </c>
      <c r="H560">
        <v>3.97</v>
      </c>
      <c r="I560" s="2">
        <v>0.99760000000000004</v>
      </c>
      <c r="J560" s="2">
        <v>0.99492000000000003</v>
      </c>
      <c r="K560" s="2">
        <v>0.98982999999999999</v>
      </c>
      <c r="L560" s="2">
        <v>0.98077000000000003</v>
      </c>
      <c r="M560" s="2">
        <v>0.96484999999999999</v>
      </c>
      <c r="N560" s="2">
        <v>0.94062000000000001</v>
      </c>
      <c r="O560" s="2">
        <v>0.90490000000000004</v>
      </c>
      <c r="P560" s="2">
        <v>0.85543000000000002</v>
      </c>
      <c r="Q560" s="2">
        <v>0.79103000000000001</v>
      </c>
      <c r="R560" s="2">
        <v>0.70884000000000003</v>
      </c>
      <c r="S560" s="2">
        <v>0.61790999999999996</v>
      </c>
      <c r="T560" s="2">
        <v>0.51993999999999996</v>
      </c>
      <c r="U560" s="2">
        <v>0.42074</v>
      </c>
      <c r="V560" s="2">
        <v>0.32635999999999998</v>
      </c>
      <c r="W560" s="2">
        <v>0.23885000000000001</v>
      </c>
      <c r="X560" s="2">
        <v>0.16853000000000001</v>
      </c>
      <c r="Y560" s="2">
        <v>0.11314</v>
      </c>
      <c r="Z560" s="2">
        <v>7.2150000000000006E-2</v>
      </c>
      <c r="AA560" s="2">
        <v>4.3630000000000002E-2</v>
      </c>
      <c r="AB560" s="2">
        <v>2.5000000000000001E-2</v>
      </c>
      <c r="AC560" s="2">
        <v>1.321E-2</v>
      </c>
      <c r="AD560" s="2">
        <v>6.7600000000000004E-3</v>
      </c>
      <c r="AE560" s="2">
        <v>3.2599999999999999E-3</v>
      </c>
      <c r="AF560" s="2">
        <v>1.49E-3</v>
      </c>
      <c r="AG560" s="2">
        <v>6.4000000000000005E-4</v>
      </c>
      <c r="AH560" s="2">
        <v>2.5000000000000001E-4</v>
      </c>
      <c r="AI560" s="2">
        <v>1E-4</v>
      </c>
      <c r="AJ560" s="2">
        <v>3.0000000000000001E-5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</row>
    <row r="561" spans="1:68" hidden="1" x14ac:dyDescent="0.25">
      <c r="A561">
        <v>22400625</v>
      </c>
      <c r="B561" t="s">
        <v>78</v>
      </c>
      <c r="C561" t="s">
        <v>77</v>
      </c>
      <c r="D561" s="1">
        <v>45680.833333333336</v>
      </c>
      <c r="E561" t="str">
        <f>HYPERLINK("https://www.nba.com/stats/player/1641717/boxscores-traditional", "Cason Wallace")</f>
        <v>Cason Wallace</v>
      </c>
      <c r="F561" t="s">
        <v>93</v>
      </c>
      <c r="G561">
        <v>11.2</v>
      </c>
      <c r="H561">
        <v>4.069</v>
      </c>
      <c r="I561" s="2">
        <v>0.99395999999999995</v>
      </c>
      <c r="J561" s="2">
        <v>0.98809000000000002</v>
      </c>
      <c r="K561" s="2">
        <v>0.97831000000000001</v>
      </c>
      <c r="L561" s="2">
        <v>0.96164000000000005</v>
      </c>
      <c r="M561" s="2">
        <v>0.93574000000000002</v>
      </c>
      <c r="N561" s="2">
        <v>0.89973000000000003</v>
      </c>
      <c r="O561" s="2">
        <v>0.84848999999999997</v>
      </c>
      <c r="P561" s="2">
        <v>0.78524000000000005</v>
      </c>
      <c r="Q561" s="2">
        <v>0.70540000000000003</v>
      </c>
      <c r="R561" s="2">
        <v>0.61409000000000002</v>
      </c>
      <c r="S561" s="2">
        <v>0.51993999999999996</v>
      </c>
      <c r="T561" s="2">
        <v>0.42074</v>
      </c>
      <c r="U561" s="2">
        <v>0.32996999999999999</v>
      </c>
      <c r="V561" s="2">
        <v>0.24510000000000001</v>
      </c>
      <c r="W561" s="2">
        <v>0.17619000000000001</v>
      </c>
      <c r="X561" s="2">
        <v>0.11899999999999999</v>
      </c>
      <c r="Y561" s="2">
        <v>7.6359999999999997E-2</v>
      </c>
      <c r="Z561" s="2">
        <v>4.7460000000000002E-2</v>
      </c>
      <c r="AA561" s="2">
        <v>2.743E-2</v>
      </c>
      <c r="AB561" s="2">
        <v>1.5389999999999999E-2</v>
      </c>
      <c r="AC561" s="2">
        <v>7.9799999999999992E-3</v>
      </c>
      <c r="AD561" s="2">
        <v>4.0200000000000001E-3</v>
      </c>
      <c r="AE561" s="2">
        <v>1.8699999999999999E-3</v>
      </c>
      <c r="AF561" s="2">
        <v>8.1999999999999998E-4</v>
      </c>
      <c r="AG561" s="2">
        <v>3.5E-4</v>
      </c>
      <c r="AH561" s="2">
        <v>1.3999999999999999E-4</v>
      </c>
      <c r="AI561" s="2">
        <v>5.0000000000000002E-5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</row>
    <row r="562" spans="1:68" hidden="1" x14ac:dyDescent="0.25">
      <c r="A562">
        <v>22400625</v>
      </c>
      <c r="B562" t="s">
        <v>77</v>
      </c>
      <c r="C562" t="s">
        <v>78</v>
      </c>
      <c r="D562" s="1">
        <v>45680.833333333336</v>
      </c>
      <c r="E562" t="str">
        <f>HYPERLINK("https://www.nba.com/stats/player/1629029/boxscores-traditional", "Luka Doncic")</f>
        <v>Luka Doncic</v>
      </c>
      <c r="F562" t="s">
        <v>90</v>
      </c>
      <c r="G562">
        <v>19.600000000000001</v>
      </c>
      <c r="H562">
        <v>4.0789999999999997</v>
      </c>
      <c r="I562" s="2">
        <v>1</v>
      </c>
      <c r="J562" s="2">
        <v>1</v>
      </c>
      <c r="K562" s="2">
        <v>1</v>
      </c>
      <c r="L562" s="2">
        <v>0.99992999999999999</v>
      </c>
      <c r="M562" s="2">
        <v>0.99983</v>
      </c>
      <c r="N562" s="2">
        <v>0.99956999999999996</v>
      </c>
      <c r="O562" s="2">
        <v>0.999</v>
      </c>
      <c r="P562" s="2">
        <v>0.99773999999999996</v>
      </c>
      <c r="Q562" s="2">
        <v>0.99534</v>
      </c>
      <c r="R562" s="2">
        <v>0.99060999999999999</v>
      </c>
      <c r="S562" s="2">
        <v>0.98257000000000005</v>
      </c>
      <c r="T562" s="2">
        <v>0.96855999999999998</v>
      </c>
      <c r="U562" s="2">
        <v>0.94738</v>
      </c>
      <c r="V562" s="2">
        <v>0.91466000000000003</v>
      </c>
      <c r="W562" s="2">
        <v>0.87075999999999998</v>
      </c>
      <c r="X562" s="2">
        <v>0.81057000000000001</v>
      </c>
      <c r="Y562" s="2">
        <v>0.73890999999999996</v>
      </c>
      <c r="Z562" s="2">
        <v>0.65173000000000003</v>
      </c>
      <c r="AA562" s="2">
        <v>0.55962000000000001</v>
      </c>
      <c r="AB562" s="2">
        <v>0.46017000000000002</v>
      </c>
      <c r="AC562" s="2">
        <v>0.36692999999999998</v>
      </c>
      <c r="AD562" s="2">
        <v>0.27760000000000001</v>
      </c>
      <c r="AE562" s="2">
        <v>0.20327000000000001</v>
      </c>
      <c r="AF562" s="2">
        <v>0.14007</v>
      </c>
      <c r="AG562" s="2">
        <v>9.3420000000000003E-2</v>
      </c>
      <c r="AH562" s="2">
        <v>5.8209999999999998E-2</v>
      </c>
      <c r="AI562" s="2">
        <v>3.5150000000000001E-2</v>
      </c>
      <c r="AJ562" s="2">
        <v>1.9699999999999999E-2</v>
      </c>
      <c r="AK562" s="2">
        <v>1.072E-2</v>
      </c>
      <c r="AL562" s="2">
        <v>5.3899999999999998E-3</v>
      </c>
      <c r="AM562" s="2">
        <v>2.64E-3</v>
      </c>
      <c r="AN562" s="2">
        <v>1.1800000000000001E-3</v>
      </c>
      <c r="AO562" s="2">
        <v>5.0000000000000001E-4</v>
      </c>
      <c r="AP562" s="2">
        <v>2.1000000000000001E-4</v>
      </c>
      <c r="AQ562" s="2">
        <v>8.0000000000000007E-5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</row>
    <row r="563" spans="1:68" hidden="1" x14ac:dyDescent="0.25">
      <c r="A563">
        <v>22400625</v>
      </c>
      <c r="B563" t="s">
        <v>77</v>
      </c>
      <c r="C563" t="s">
        <v>78</v>
      </c>
      <c r="D563" s="1">
        <v>45680.833333333336</v>
      </c>
      <c r="E563" t="str">
        <f>HYPERLINK("https://www.nba.com/stats/player/1629655/boxscores-traditional", "Daniel Gafford")</f>
        <v>Daniel Gafford</v>
      </c>
      <c r="F563" t="s">
        <v>76</v>
      </c>
      <c r="G563">
        <v>9.8000000000000007</v>
      </c>
      <c r="H563">
        <v>4.1180000000000003</v>
      </c>
      <c r="I563" s="2">
        <v>0.98382000000000003</v>
      </c>
      <c r="J563" s="2">
        <v>0.97062000000000004</v>
      </c>
      <c r="K563" s="2">
        <v>0.95052999999999999</v>
      </c>
      <c r="L563" s="2">
        <v>0.92073000000000005</v>
      </c>
      <c r="M563" s="2">
        <v>0.879</v>
      </c>
      <c r="N563" s="2">
        <v>0.82121</v>
      </c>
      <c r="O563" s="2">
        <v>0.75175000000000003</v>
      </c>
      <c r="P563" s="2">
        <v>0.67003000000000001</v>
      </c>
      <c r="Q563" s="2">
        <v>0.57535000000000003</v>
      </c>
      <c r="R563" s="2">
        <v>0.48005999999999999</v>
      </c>
      <c r="S563" s="2">
        <v>0.38590999999999998</v>
      </c>
      <c r="T563" s="2">
        <v>0.29805999999999999</v>
      </c>
      <c r="U563" s="2">
        <v>0.2177</v>
      </c>
      <c r="V563" s="2">
        <v>0.15386</v>
      </c>
      <c r="W563" s="2">
        <v>0.10383000000000001</v>
      </c>
      <c r="X563" s="2">
        <v>6.5519999999999995E-2</v>
      </c>
      <c r="Y563" s="2">
        <v>4.0059999999999998E-2</v>
      </c>
      <c r="Z563" s="2">
        <v>2.3300000000000001E-2</v>
      </c>
      <c r="AA563" s="2">
        <v>1.2869999999999999E-2</v>
      </c>
      <c r="AB563" s="2">
        <v>6.5700000000000003E-3</v>
      </c>
      <c r="AC563" s="2">
        <v>3.2599999999999999E-3</v>
      </c>
      <c r="AD563" s="2">
        <v>1.5399999999999999E-3</v>
      </c>
      <c r="AE563" s="2">
        <v>6.6E-4</v>
      </c>
      <c r="AF563" s="2">
        <v>2.7999999999999998E-4</v>
      </c>
      <c r="AG563" s="2">
        <v>1.1E-4</v>
      </c>
      <c r="AH563" s="2">
        <v>4.0000000000000003E-5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</row>
    <row r="564" spans="1:68" hidden="1" x14ac:dyDescent="0.25">
      <c r="A564">
        <v>22400625</v>
      </c>
      <c r="B564" t="s">
        <v>78</v>
      </c>
      <c r="C564" t="s">
        <v>77</v>
      </c>
      <c r="D564" s="1">
        <v>45680.833333333336</v>
      </c>
      <c r="E564" t="str">
        <f>HYPERLINK("https://www.nba.com/stats/player/1628392/boxscores-traditional", "Isaiah Hartenstein")</f>
        <v>Isaiah Hartenstein</v>
      </c>
      <c r="F564" t="s">
        <v>93</v>
      </c>
      <c r="G564">
        <v>10.199999999999999</v>
      </c>
      <c r="H564">
        <v>4.1180000000000003</v>
      </c>
      <c r="I564" s="2">
        <v>0.98712999999999995</v>
      </c>
      <c r="J564" s="2">
        <v>0.97670000000000001</v>
      </c>
      <c r="K564" s="2">
        <v>0.95994000000000002</v>
      </c>
      <c r="L564" s="2">
        <v>0.93447999999999998</v>
      </c>
      <c r="M564" s="2">
        <v>0.89617000000000002</v>
      </c>
      <c r="N564" s="2">
        <v>0.84614</v>
      </c>
      <c r="O564" s="2">
        <v>0.7823</v>
      </c>
      <c r="P564" s="2">
        <v>0.70194000000000001</v>
      </c>
      <c r="Q564" s="2">
        <v>0.61409000000000002</v>
      </c>
      <c r="R564" s="2">
        <v>0.51993999999999996</v>
      </c>
      <c r="S564" s="2">
        <v>0.42465000000000003</v>
      </c>
      <c r="T564" s="2">
        <v>0.32996999999999999</v>
      </c>
      <c r="U564" s="2">
        <v>0.24825</v>
      </c>
      <c r="V564" s="2">
        <v>0.17879</v>
      </c>
      <c r="W564" s="2">
        <v>0.121</v>
      </c>
      <c r="X564" s="2">
        <v>7.9269999999999993E-2</v>
      </c>
      <c r="Y564" s="2">
        <v>4.947E-2</v>
      </c>
      <c r="Z564" s="2">
        <v>2.938E-2</v>
      </c>
      <c r="AA564" s="2">
        <v>1.618E-2</v>
      </c>
      <c r="AB564" s="2">
        <v>8.6599999999999993E-3</v>
      </c>
      <c r="AC564" s="2">
        <v>4.4000000000000003E-3</v>
      </c>
      <c r="AD564" s="2">
        <v>2.0500000000000002E-3</v>
      </c>
      <c r="AE564" s="2">
        <v>9.3999999999999997E-4</v>
      </c>
      <c r="AF564" s="2">
        <v>4.0000000000000002E-4</v>
      </c>
      <c r="AG564" s="2">
        <v>1.7000000000000001E-4</v>
      </c>
      <c r="AH564" s="2">
        <v>6.0000000000000002E-5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</row>
    <row r="565" spans="1:68" hidden="1" x14ac:dyDescent="0.25">
      <c r="A565">
        <v>22400625</v>
      </c>
      <c r="B565" t="s">
        <v>78</v>
      </c>
      <c r="C565" t="s">
        <v>77</v>
      </c>
      <c r="D565" s="1">
        <v>45680.833333333336</v>
      </c>
      <c r="E565" t="str">
        <f>HYPERLINK("https://www.nba.com/stats/player/1642349/boxscores-traditional", "Ajay Mitchell")</f>
        <v>Ajay Mitchell</v>
      </c>
      <c r="F565" t="s">
        <v>87</v>
      </c>
      <c r="G565">
        <v>12.2</v>
      </c>
      <c r="H565">
        <v>4.2610000000000001</v>
      </c>
      <c r="I565" s="2">
        <v>0.99573</v>
      </c>
      <c r="J565" s="2">
        <v>0.99158000000000002</v>
      </c>
      <c r="K565" s="2">
        <v>0.98460999999999999</v>
      </c>
      <c r="L565" s="2">
        <v>0.97257000000000005</v>
      </c>
      <c r="M565" s="2">
        <v>0.95448999999999995</v>
      </c>
      <c r="N565" s="2">
        <v>0.92784999999999995</v>
      </c>
      <c r="O565" s="2">
        <v>0.88876999999999995</v>
      </c>
      <c r="P565" s="2">
        <v>0.83891000000000004</v>
      </c>
      <c r="Q565" s="2">
        <v>0.77337</v>
      </c>
      <c r="R565" s="2">
        <v>0.69847000000000004</v>
      </c>
      <c r="S565" s="2">
        <v>0.61026000000000002</v>
      </c>
      <c r="T565" s="2">
        <v>0.51993999999999996</v>
      </c>
      <c r="U565" s="2">
        <v>0.42465000000000003</v>
      </c>
      <c r="V565" s="2">
        <v>0.33723999999999998</v>
      </c>
      <c r="W565" s="2">
        <v>0.25463000000000002</v>
      </c>
      <c r="X565" s="2">
        <v>0.18673000000000001</v>
      </c>
      <c r="Y565" s="2">
        <v>0.12923999999999999</v>
      </c>
      <c r="Z565" s="2">
        <v>8.6910000000000001E-2</v>
      </c>
      <c r="AA565" s="2">
        <v>5.4800000000000001E-2</v>
      </c>
      <c r="AB565" s="2">
        <v>3.3619999999999997E-2</v>
      </c>
      <c r="AC565" s="2">
        <v>1.9230000000000001E-2</v>
      </c>
      <c r="AD565" s="2">
        <v>1.072E-2</v>
      </c>
      <c r="AE565" s="2">
        <v>5.7000000000000002E-3</v>
      </c>
      <c r="AF565" s="2">
        <v>2.8E-3</v>
      </c>
      <c r="AG565" s="2">
        <v>1.3500000000000001E-3</v>
      </c>
      <c r="AH565" s="2">
        <v>5.9999999999999995E-4</v>
      </c>
      <c r="AI565" s="2">
        <v>2.5999999999999998E-4</v>
      </c>
      <c r="AJ565" s="2">
        <v>1E-4</v>
      </c>
      <c r="AK565" s="2">
        <v>4.0000000000000003E-5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</row>
    <row r="566" spans="1:68" hidden="1" x14ac:dyDescent="0.25">
      <c r="A566">
        <v>22400621</v>
      </c>
      <c r="B566" t="s">
        <v>69</v>
      </c>
      <c r="C566" t="s">
        <v>68</v>
      </c>
      <c r="D566" s="1">
        <v>45680.583333333336</v>
      </c>
      <c r="E566" t="str">
        <f>HYPERLINK("https://www.nba.com/stats/player/1630167/boxscores-traditional", "Obi Toppin")</f>
        <v>Obi Toppin</v>
      </c>
      <c r="F566" t="s">
        <v>92</v>
      </c>
      <c r="G566">
        <v>10.8</v>
      </c>
      <c r="H566">
        <v>3.6</v>
      </c>
      <c r="I566">
        <v>0.99673999999999996</v>
      </c>
      <c r="J566">
        <v>0.99265999999999999</v>
      </c>
      <c r="K566">
        <v>0.98499999999999999</v>
      </c>
      <c r="L566">
        <v>0.97062000000000004</v>
      </c>
      <c r="M566">
        <v>0.94630000000000003</v>
      </c>
      <c r="N566">
        <v>0.90824000000000005</v>
      </c>
      <c r="O566">
        <v>0.85543000000000002</v>
      </c>
      <c r="P566">
        <v>0.7823</v>
      </c>
      <c r="Q566">
        <v>0.69145999999999996</v>
      </c>
      <c r="R566">
        <v>0.58706000000000003</v>
      </c>
      <c r="S566">
        <v>0.47608</v>
      </c>
      <c r="T566">
        <v>0.37069999999999997</v>
      </c>
      <c r="U566">
        <v>0.27093</v>
      </c>
      <c r="V566">
        <v>0.18673000000000001</v>
      </c>
      <c r="W566">
        <v>0.121</v>
      </c>
      <c r="X566">
        <v>7.4929999999999997E-2</v>
      </c>
      <c r="Y566">
        <v>4.2720000000000001E-2</v>
      </c>
      <c r="Z566">
        <v>2.2749999999999999E-2</v>
      </c>
      <c r="AA566">
        <v>1.1299999999999999E-2</v>
      </c>
      <c r="AB566">
        <v>5.2300000000000003E-3</v>
      </c>
      <c r="AC566">
        <v>2.33E-3</v>
      </c>
      <c r="AD566">
        <v>9.3999999999999997E-4</v>
      </c>
      <c r="AE566">
        <v>3.5E-4</v>
      </c>
      <c r="AF566">
        <v>1.2E-4</v>
      </c>
      <c r="AG566">
        <v>4.0000000000000003E-5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</row>
    <row r="567" spans="1:68" hidden="1" x14ac:dyDescent="0.25">
      <c r="A567">
        <v>22400625</v>
      </c>
      <c r="B567" t="s">
        <v>78</v>
      </c>
      <c r="C567" t="s">
        <v>77</v>
      </c>
      <c r="D567" s="1">
        <v>45680.833333333336</v>
      </c>
      <c r="E567" t="str">
        <f>HYPERLINK("https://www.nba.com/stats/player/1641717/boxscores-traditional", "Cason Wallace")</f>
        <v>Cason Wallace</v>
      </c>
      <c r="F567" t="s">
        <v>91</v>
      </c>
      <c r="G567">
        <v>19.600000000000001</v>
      </c>
      <c r="H567">
        <v>4.3170000000000002</v>
      </c>
      <c r="I567" s="2">
        <v>1</v>
      </c>
      <c r="J567" s="2">
        <v>1</v>
      </c>
      <c r="K567" s="2">
        <v>0.99994000000000005</v>
      </c>
      <c r="L567" s="2">
        <v>0.99985000000000002</v>
      </c>
      <c r="M567" s="2">
        <v>0.99963999999999997</v>
      </c>
      <c r="N567" s="2">
        <v>0.99917999999999996</v>
      </c>
      <c r="O567" s="2">
        <v>0.99824999999999997</v>
      </c>
      <c r="P567" s="2">
        <v>0.99643000000000004</v>
      </c>
      <c r="Q567" s="2">
        <v>0.99304999999999999</v>
      </c>
      <c r="R567" s="2">
        <v>0.98678999999999994</v>
      </c>
      <c r="S567" s="2">
        <v>0.97670000000000001</v>
      </c>
      <c r="T567" s="2">
        <v>0.96079999999999999</v>
      </c>
      <c r="U567" s="2">
        <v>0.93698999999999999</v>
      </c>
      <c r="V567" s="2">
        <v>0.9032</v>
      </c>
      <c r="W567" s="2">
        <v>0.85768999999999995</v>
      </c>
      <c r="X567" s="2">
        <v>0.79673000000000005</v>
      </c>
      <c r="Y567" s="2">
        <v>0.72575000000000001</v>
      </c>
      <c r="Z567" s="2">
        <v>0.64431000000000005</v>
      </c>
      <c r="AA567" s="2">
        <v>0.55567</v>
      </c>
      <c r="AB567" s="2">
        <v>0.46414</v>
      </c>
      <c r="AC567" s="2">
        <v>0.37447999999999998</v>
      </c>
      <c r="AD567" s="2">
        <v>0.28774</v>
      </c>
      <c r="AE567" s="2">
        <v>0.21476000000000001</v>
      </c>
      <c r="AF567" s="2">
        <v>0.15386</v>
      </c>
      <c r="AG567" s="2">
        <v>0.10564999999999999</v>
      </c>
      <c r="AH567" s="2">
        <v>6.9440000000000002E-2</v>
      </c>
      <c r="AI567" s="2">
        <v>4.3630000000000002E-2</v>
      </c>
      <c r="AJ567" s="2">
        <v>2.5590000000000002E-2</v>
      </c>
      <c r="AK567" s="2">
        <v>1.4630000000000001E-2</v>
      </c>
      <c r="AL567" s="2">
        <v>7.9799999999999992E-3</v>
      </c>
      <c r="AM567" s="2">
        <v>4.15E-3</v>
      </c>
      <c r="AN567" s="2">
        <v>2.0500000000000002E-3</v>
      </c>
      <c r="AO567" s="2">
        <v>9.7000000000000005E-4</v>
      </c>
      <c r="AP567" s="2">
        <v>4.2000000000000002E-4</v>
      </c>
      <c r="AQ567" s="2">
        <v>1.8000000000000001E-4</v>
      </c>
      <c r="AR567" s="2">
        <v>6.9999999999999994E-5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</row>
    <row r="568" spans="1:68" hidden="1" x14ac:dyDescent="0.25">
      <c r="A568">
        <v>22400625</v>
      </c>
      <c r="B568" t="s">
        <v>78</v>
      </c>
      <c r="C568" t="s">
        <v>77</v>
      </c>
      <c r="D568" s="1">
        <v>45680.833333333336</v>
      </c>
      <c r="E568" t="str">
        <f>HYPERLINK("https://www.nba.com/stats/player/1631096/boxscores-traditional", "Chet Holmgren")</f>
        <v>Chet Holmgren</v>
      </c>
      <c r="F568" t="s">
        <v>76</v>
      </c>
      <c r="G568">
        <v>7.8</v>
      </c>
      <c r="H568">
        <v>4.4450000000000003</v>
      </c>
      <c r="I568" s="2">
        <v>0.93698999999999999</v>
      </c>
      <c r="J568" s="2">
        <v>0.9032</v>
      </c>
      <c r="K568" s="2">
        <v>0.85992999999999997</v>
      </c>
      <c r="L568" s="2">
        <v>0.80234000000000005</v>
      </c>
      <c r="M568" s="2">
        <v>0.73565000000000003</v>
      </c>
      <c r="N568" s="2">
        <v>0.65542</v>
      </c>
      <c r="O568" s="2">
        <v>0.57142000000000004</v>
      </c>
      <c r="P568" s="2">
        <v>0.48404999999999998</v>
      </c>
      <c r="Q568" s="2">
        <v>0.39357999999999999</v>
      </c>
      <c r="R568" s="2">
        <v>0.31207000000000001</v>
      </c>
      <c r="S568" s="2">
        <v>0.23576</v>
      </c>
      <c r="T568" s="2">
        <v>0.17360999999999999</v>
      </c>
      <c r="U568" s="2">
        <v>0.121</v>
      </c>
      <c r="V568" s="2">
        <v>8.226E-2</v>
      </c>
      <c r="W568" s="2">
        <v>5.262E-2</v>
      </c>
      <c r="X568" s="2">
        <v>3.288E-2</v>
      </c>
      <c r="Y568" s="2">
        <v>1.9230000000000001E-2</v>
      </c>
      <c r="Z568" s="2">
        <v>1.1010000000000001E-2</v>
      </c>
      <c r="AA568" s="2">
        <v>5.8700000000000002E-3</v>
      </c>
      <c r="AB568" s="2">
        <v>3.0699999999999998E-3</v>
      </c>
      <c r="AC568" s="2">
        <v>1.49E-3</v>
      </c>
      <c r="AD568" s="2">
        <v>7.1000000000000002E-4</v>
      </c>
      <c r="AE568" s="2">
        <v>3.1E-4</v>
      </c>
      <c r="AF568" s="2">
        <v>1.3999999999999999E-4</v>
      </c>
      <c r="AG568" s="2">
        <v>5.0000000000000002E-5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</row>
    <row r="569" spans="1:68" hidden="1" x14ac:dyDescent="0.25">
      <c r="A569">
        <v>22400625</v>
      </c>
      <c r="B569" t="s">
        <v>78</v>
      </c>
      <c r="C569" t="s">
        <v>77</v>
      </c>
      <c r="D569" s="1">
        <v>45680.833333333336</v>
      </c>
      <c r="E569" t="str">
        <f>HYPERLINK("https://www.nba.com/stats/player/1642349/boxscores-traditional", "Ajay Mitchell")</f>
        <v>Ajay Mitchell</v>
      </c>
      <c r="F569" t="s">
        <v>93</v>
      </c>
      <c r="G569">
        <v>9.8000000000000007</v>
      </c>
      <c r="H569">
        <v>4.5339999999999998</v>
      </c>
      <c r="I569" s="2">
        <v>0.97380999999999995</v>
      </c>
      <c r="J569" s="2">
        <v>0.95728000000000002</v>
      </c>
      <c r="K569" s="2">
        <v>0.93318999999999996</v>
      </c>
      <c r="L569" s="2">
        <v>0.89973000000000003</v>
      </c>
      <c r="M569" s="2">
        <v>0.85543000000000002</v>
      </c>
      <c r="N569" s="2">
        <v>0.79954999999999998</v>
      </c>
      <c r="O569" s="2">
        <v>0.73236999999999997</v>
      </c>
      <c r="P569" s="2">
        <v>0.65542</v>
      </c>
      <c r="Q569" s="2">
        <v>0.57142000000000004</v>
      </c>
      <c r="R569" s="2">
        <v>0.48404999999999998</v>
      </c>
      <c r="S569" s="2">
        <v>0.39743000000000001</v>
      </c>
      <c r="T569" s="2">
        <v>0.31207000000000001</v>
      </c>
      <c r="U569" s="2">
        <v>0.23885000000000001</v>
      </c>
      <c r="V569" s="2">
        <v>0.17619000000000001</v>
      </c>
      <c r="W569" s="2">
        <v>0.12506999999999999</v>
      </c>
      <c r="X569" s="2">
        <v>8.5339999999999999E-2</v>
      </c>
      <c r="Y569" s="2">
        <v>5.5919999999999997E-2</v>
      </c>
      <c r="Z569" s="2">
        <v>3.5150000000000001E-2</v>
      </c>
      <c r="AA569" s="2">
        <v>2.1180000000000001E-2</v>
      </c>
      <c r="AB569" s="2">
        <v>1.222E-2</v>
      </c>
      <c r="AC569" s="2">
        <v>6.7600000000000004E-3</v>
      </c>
      <c r="AD569" s="2">
        <v>3.5699999999999998E-3</v>
      </c>
      <c r="AE569" s="2">
        <v>1.81E-3</v>
      </c>
      <c r="AF569" s="2">
        <v>8.7000000000000001E-4</v>
      </c>
      <c r="AG569" s="2">
        <v>4.0000000000000002E-4</v>
      </c>
      <c r="AH569" s="2">
        <v>1.8000000000000001E-4</v>
      </c>
      <c r="AI569" s="2">
        <v>8.0000000000000007E-5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</row>
    <row r="570" spans="1:68" hidden="1" x14ac:dyDescent="0.25">
      <c r="A570">
        <v>22400625</v>
      </c>
      <c r="B570" t="s">
        <v>78</v>
      </c>
      <c r="C570" t="s">
        <v>77</v>
      </c>
      <c r="D570" s="1">
        <v>45680.833333333336</v>
      </c>
      <c r="E570" t="str">
        <f>HYPERLINK("https://www.nba.com/stats/player/1641717/boxscores-traditional", "Cason Wallace")</f>
        <v>Cason Wallace</v>
      </c>
      <c r="F570" t="s">
        <v>92</v>
      </c>
      <c r="G570">
        <v>14.2</v>
      </c>
      <c r="H570">
        <v>4.5780000000000003</v>
      </c>
      <c r="I570" s="2">
        <v>0.99800999999999995</v>
      </c>
      <c r="J570" s="2">
        <v>0.99609000000000003</v>
      </c>
      <c r="K570" s="2">
        <v>0.99285999999999996</v>
      </c>
      <c r="L570" s="2">
        <v>0.98712999999999995</v>
      </c>
      <c r="M570" s="2">
        <v>0.97777999999999998</v>
      </c>
      <c r="N570" s="2">
        <v>0.96326999999999996</v>
      </c>
      <c r="O570" s="2">
        <v>0.94179000000000002</v>
      </c>
      <c r="P570" s="2">
        <v>0.91149000000000002</v>
      </c>
      <c r="Q570" s="2">
        <v>0.87285999999999997</v>
      </c>
      <c r="R570" s="2">
        <v>0.82121</v>
      </c>
      <c r="S570" s="2">
        <v>0.75804000000000005</v>
      </c>
      <c r="T570" s="2">
        <v>0.68439000000000005</v>
      </c>
      <c r="U570" s="2">
        <v>0.60257000000000005</v>
      </c>
      <c r="V570" s="2">
        <v>0.51595000000000002</v>
      </c>
      <c r="W570" s="2">
        <v>0.43251000000000001</v>
      </c>
      <c r="X570" s="2">
        <v>0.34827000000000002</v>
      </c>
      <c r="Y570" s="2">
        <v>0.27093</v>
      </c>
      <c r="Z570" s="2">
        <v>0.20327000000000001</v>
      </c>
      <c r="AA570" s="2">
        <v>0.14685999999999999</v>
      </c>
      <c r="AB570" s="2">
        <v>0.10204000000000001</v>
      </c>
      <c r="AC570" s="2">
        <v>6.8110000000000004E-2</v>
      </c>
      <c r="AD570" s="2">
        <v>4.4569999999999999E-2</v>
      </c>
      <c r="AE570" s="2">
        <v>2.743E-2</v>
      </c>
      <c r="AF570" s="2">
        <v>1.618E-2</v>
      </c>
      <c r="AG570" s="2">
        <v>9.1400000000000006E-3</v>
      </c>
      <c r="AH570" s="2">
        <v>4.9399999999999999E-3</v>
      </c>
      <c r="AI570" s="2">
        <v>2.5600000000000002E-3</v>
      </c>
      <c r="AJ570" s="2">
        <v>1.31E-3</v>
      </c>
      <c r="AK570" s="2">
        <v>6.2E-4</v>
      </c>
      <c r="AL570" s="2">
        <v>2.7999999999999998E-4</v>
      </c>
      <c r="AM570" s="2">
        <v>1.2E-4</v>
      </c>
      <c r="AN570" s="2">
        <v>5.0000000000000002E-5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</row>
    <row r="571" spans="1:68" hidden="1" x14ac:dyDescent="0.25">
      <c r="A571">
        <v>22400625</v>
      </c>
      <c r="B571" t="s">
        <v>77</v>
      </c>
      <c r="C571" t="s">
        <v>78</v>
      </c>
      <c r="D571" s="1">
        <v>45680.833333333336</v>
      </c>
      <c r="E571" t="str">
        <f>HYPERLINK("https://www.nba.com/stats/player/1629655/boxscores-traditional", "Daniel Gafford")</f>
        <v>Daniel Gafford</v>
      </c>
      <c r="F571" t="s">
        <v>90</v>
      </c>
      <c r="G571">
        <v>11.8</v>
      </c>
      <c r="H571">
        <v>4.665</v>
      </c>
      <c r="I571" s="2">
        <v>0.98982999999999999</v>
      </c>
      <c r="J571" s="2">
        <v>0.98214000000000001</v>
      </c>
      <c r="K571" s="2">
        <v>0.97062000000000004</v>
      </c>
      <c r="L571" s="2">
        <v>0.95254000000000005</v>
      </c>
      <c r="M571" s="2">
        <v>0.92784999999999995</v>
      </c>
      <c r="N571" s="2">
        <v>0.89251000000000003</v>
      </c>
      <c r="O571" s="2">
        <v>0.84848999999999997</v>
      </c>
      <c r="P571" s="2">
        <v>0.79103000000000001</v>
      </c>
      <c r="Q571" s="2">
        <v>0.72575000000000001</v>
      </c>
      <c r="R571" s="2">
        <v>0.65173000000000003</v>
      </c>
      <c r="S571" s="2">
        <v>0.56749000000000005</v>
      </c>
      <c r="T571" s="2">
        <v>0.48404999999999998</v>
      </c>
      <c r="U571" s="2">
        <v>0.39743000000000001</v>
      </c>
      <c r="V571" s="2">
        <v>0.31918000000000002</v>
      </c>
      <c r="W571" s="2">
        <v>0.24510000000000001</v>
      </c>
      <c r="X571" s="2">
        <v>0.18406</v>
      </c>
      <c r="Y571" s="2">
        <v>0.13350000000000001</v>
      </c>
      <c r="Z571" s="2">
        <v>9.1759999999999994E-2</v>
      </c>
      <c r="AA571" s="2">
        <v>6.1780000000000002E-2</v>
      </c>
      <c r="AB571" s="2">
        <v>3.9199999999999999E-2</v>
      </c>
      <c r="AC571" s="2">
        <v>2.4420000000000001E-2</v>
      </c>
      <c r="AD571" s="2">
        <v>1.426E-2</v>
      </c>
      <c r="AE571" s="2">
        <v>8.2000000000000007E-3</v>
      </c>
      <c r="AF571" s="2">
        <v>4.4000000000000003E-3</v>
      </c>
      <c r="AG571" s="2">
        <v>2.33E-3</v>
      </c>
      <c r="AH571" s="2">
        <v>1.1800000000000001E-3</v>
      </c>
      <c r="AI571" s="2">
        <v>5.5999999999999995E-4</v>
      </c>
      <c r="AJ571" s="2">
        <v>2.5999999999999998E-4</v>
      </c>
      <c r="AK571" s="2">
        <v>1.1E-4</v>
      </c>
      <c r="AL571" s="2">
        <v>5.0000000000000002E-5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</row>
    <row r="572" spans="1:68" hidden="1" x14ac:dyDescent="0.25">
      <c r="A572">
        <v>22400625</v>
      </c>
      <c r="B572" t="s">
        <v>78</v>
      </c>
      <c r="C572" t="s">
        <v>77</v>
      </c>
      <c r="D572" s="1">
        <v>45680.833333333336</v>
      </c>
      <c r="E572" t="str">
        <f>HYPERLINK("https://www.nba.com/stats/player/1631096/boxscores-traditional", "Chet Holmgren")</f>
        <v>Chet Holmgren</v>
      </c>
      <c r="F572" t="s">
        <v>90</v>
      </c>
      <c r="G572">
        <v>9.6</v>
      </c>
      <c r="H572">
        <v>4.8</v>
      </c>
      <c r="I572" s="2">
        <v>0.96326999999999996</v>
      </c>
      <c r="J572" s="2">
        <v>0.94294999999999995</v>
      </c>
      <c r="K572" s="2">
        <v>0.91620999999999997</v>
      </c>
      <c r="L572" s="2">
        <v>0.879</v>
      </c>
      <c r="M572" s="2">
        <v>0.83147000000000004</v>
      </c>
      <c r="N572" s="2">
        <v>0.77337</v>
      </c>
      <c r="O572" s="2">
        <v>0.70540000000000003</v>
      </c>
      <c r="P572" s="2">
        <v>0.62929999999999997</v>
      </c>
      <c r="Q572" s="2">
        <v>0.54776000000000002</v>
      </c>
      <c r="R572" s="2">
        <v>0.46811999999999998</v>
      </c>
      <c r="S572" s="2">
        <v>0.38590999999999998</v>
      </c>
      <c r="T572" s="2">
        <v>0.30853999999999998</v>
      </c>
      <c r="U572" s="2">
        <v>0.23885000000000001</v>
      </c>
      <c r="V572" s="2">
        <v>0.17879</v>
      </c>
      <c r="W572" s="2">
        <v>0.12923999999999999</v>
      </c>
      <c r="X572" s="2">
        <v>9.1759999999999994E-2</v>
      </c>
      <c r="Y572" s="2">
        <v>6.1780000000000002E-2</v>
      </c>
      <c r="Z572" s="2">
        <v>4.0059999999999998E-2</v>
      </c>
      <c r="AA572" s="2">
        <v>2.5000000000000001E-2</v>
      </c>
      <c r="AB572" s="2">
        <v>1.4999999999999999E-2</v>
      </c>
      <c r="AC572" s="2">
        <v>8.6599999999999993E-3</v>
      </c>
      <c r="AD572" s="2">
        <v>4.9399999999999999E-3</v>
      </c>
      <c r="AE572" s="2">
        <v>2.64E-3</v>
      </c>
      <c r="AF572" s="2">
        <v>1.3500000000000001E-3</v>
      </c>
      <c r="AG572" s="2">
        <v>6.6E-4</v>
      </c>
      <c r="AH572" s="2">
        <v>3.1E-4</v>
      </c>
      <c r="AI572" s="2">
        <v>1.3999999999999999E-4</v>
      </c>
      <c r="AJ572" s="2">
        <v>6.0000000000000002E-5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</row>
    <row r="573" spans="1:68" hidden="1" x14ac:dyDescent="0.25">
      <c r="A573">
        <v>22400625</v>
      </c>
      <c r="B573" t="s">
        <v>78</v>
      </c>
      <c r="C573" t="s">
        <v>77</v>
      </c>
      <c r="D573" s="1">
        <v>45680.833333333336</v>
      </c>
      <c r="E573" t="str">
        <f>HYPERLINK("https://www.nba.com/stats/player/1628392/boxscores-traditional", "Isaiah Hartenstein")</f>
        <v>Isaiah Hartenstein</v>
      </c>
      <c r="F573" t="s">
        <v>87</v>
      </c>
      <c r="G573">
        <v>21.8</v>
      </c>
      <c r="H573">
        <v>4.9560000000000004</v>
      </c>
      <c r="I573" s="2">
        <v>1</v>
      </c>
      <c r="J573" s="2">
        <v>1</v>
      </c>
      <c r="K573" s="2">
        <v>0.99992000000000003</v>
      </c>
      <c r="L573" s="2">
        <v>0.99983</v>
      </c>
      <c r="M573" s="2">
        <v>0.99965000000000004</v>
      </c>
      <c r="N573" s="2">
        <v>0.99929000000000001</v>
      </c>
      <c r="O573" s="2">
        <v>0.99861</v>
      </c>
      <c r="P573" s="2">
        <v>0.99728000000000006</v>
      </c>
      <c r="Q573" s="2">
        <v>0.99506000000000006</v>
      </c>
      <c r="R573" s="2">
        <v>0.99134</v>
      </c>
      <c r="S573" s="2">
        <v>0.98536999999999997</v>
      </c>
      <c r="T573" s="2">
        <v>0.97614999999999996</v>
      </c>
      <c r="U573" s="2">
        <v>0.96245999999999998</v>
      </c>
      <c r="V573" s="2">
        <v>0.94179000000000002</v>
      </c>
      <c r="W573" s="2">
        <v>0.91466000000000003</v>
      </c>
      <c r="X573" s="2">
        <v>0.879</v>
      </c>
      <c r="Y573" s="2">
        <v>0.83398000000000005</v>
      </c>
      <c r="Z573" s="2">
        <v>0.77934999999999999</v>
      </c>
      <c r="AA573" s="2">
        <v>0.71226</v>
      </c>
      <c r="AB573" s="2">
        <v>0.64058000000000004</v>
      </c>
      <c r="AC573" s="2">
        <v>0.56355999999999995</v>
      </c>
      <c r="AD573" s="2">
        <v>0.48404999999999998</v>
      </c>
      <c r="AE573" s="2">
        <v>0.40516999999999997</v>
      </c>
      <c r="AF573" s="2">
        <v>0.32996999999999999</v>
      </c>
      <c r="AG573" s="2">
        <v>0.25785000000000002</v>
      </c>
      <c r="AH573" s="2">
        <v>0.19766</v>
      </c>
      <c r="AI573" s="2">
        <v>0.14685999999999999</v>
      </c>
      <c r="AJ573" s="2">
        <v>0.10564999999999999</v>
      </c>
      <c r="AK573" s="2">
        <v>7.3529999999999998E-2</v>
      </c>
      <c r="AL573" s="2">
        <v>4.947E-2</v>
      </c>
      <c r="AM573" s="2">
        <v>3.1440000000000003E-2</v>
      </c>
      <c r="AN573" s="2">
        <v>1.9699999999999999E-2</v>
      </c>
      <c r="AO573" s="2">
        <v>1.191E-2</v>
      </c>
      <c r="AP573" s="2">
        <v>6.9499999999999996E-3</v>
      </c>
      <c r="AQ573" s="2">
        <v>3.9100000000000003E-3</v>
      </c>
      <c r="AR573" s="2">
        <v>2.0500000000000002E-3</v>
      </c>
      <c r="AS573" s="2">
        <v>1.07E-3</v>
      </c>
      <c r="AT573" s="2">
        <v>5.4000000000000001E-4</v>
      </c>
      <c r="AU573" s="2">
        <v>2.5999999999999998E-4</v>
      </c>
      <c r="AV573" s="2">
        <v>1.2E-4</v>
      </c>
      <c r="AW573" s="2">
        <v>5.0000000000000002E-5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</row>
    <row r="574" spans="1:68" hidden="1" x14ac:dyDescent="0.25">
      <c r="A574">
        <v>22400625</v>
      </c>
      <c r="B574" t="s">
        <v>77</v>
      </c>
      <c r="C574" t="s">
        <v>78</v>
      </c>
      <c r="D574" s="1">
        <v>45680.833333333336</v>
      </c>
      <c r="E574" t="str">
        <f>HYPERLINK("https://www.nba.com/stats/player/1629656/boxscores-traditional", "Quentin Grimes")</f>
        <v>Quentin Grimes</v>
      </c>
      <c r="F574" t="s">
        <v>92</v>
      </c>
      <c r="G574">
        <v>9.6</v>
      </c>
      <c r="H574">
        <v>5.0830000000000002</v>
      </c>
      <c r="I574" s="2">
        <v>0.95448999999999995</v>
      </c>
      <c r="J574" s="2">
        <v>0.93318999999999996</v>
      </c>
      <c r="K574" s="2">
        <v>0.9032</v>
      </c>
      <c r="L574" s="2">
        <v>0.86433000000000004</v>
      </c>
      <c r="M574" s="2">
        <v>0.81594</v>
      </c>
      <c r="N574" s="2">
        <v>0.76114999999999999</v>
      </c>
      <c r="O574" s="2">
        <v>0.69496999999999998</v>
      </c>
      <c r="P574" s="2">
        <v>0.62172000000000005</v>
      </c>
      <c r="Q574" s="2">
        <v>0.54776000000000002</v>
      </c>
      <c r="R574" s="2">
        <v>0.46811999999999998</v>
      </c>
      <c r="S574" s="2">
        <v>0.38973999999999998</v>
      </c>
      <c r="T574" s="2">
        <v>0.31918000000000002</v>
      </c>
      <c r="U574" s="2">
        <v>0.25142999999999999</v>
      </c>
      <c r="V574" s="2">
        <v>0.19214999999999999</v>
      </c>
      <c r="W574" s="2">
        <v>0.14457</v>
      </c>
      <c r="X574" s="2">
        <v>0.10383000000000001</v>
      </c>
      <c r="Y574" s="2">
        <v>7.2150000000000006E-2</v>
      </c>
      <c r="Z574" s="2">
        <v>4.947E-2</v>
      </c>
      <c r="AA574" s="2">
        <v>3.2160000000000001E-2</v>
      </c>
      <c r="AB574" s="2">
        <v>2.018E-2</v>
      </c>
      <c r="AC574" s="2">
        <v>1.255E-2</v>
      </c>
      <c r="AD574" s="2">
        <v>7.3400000000000002E-3</v>
      </c>
      <c r="AE574" s="2">
        <v>4.15E-3</v>
      </c>
      <c r="AF574" s="2">
        <v>2.33E-3</v>
      </c>
      <c r="AG574" s="2">
        <v>1.2199999999999999E-3</v>
      </c>
      <c r="AH574" s="2">
        <v>6.2E-4</v>
      </c>
      <c r="AI574" s="2">
        <v>3.1E-4</v>
      </c>
      <c r="AJ574" s="2">
        <v>1.4999999999999999E-4</v>
      </c>
      <c r="AK574" s="2">
        <v>6.9999999999999994E-5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</row>
    <row r="575" spans="1:68" hidden="1" x14ac:dyDescent="0.25">
      <c r="A575">
        <v>22400625</v>
      </c>
      <c r="B575" t="s">
        <v>77</v>
      </c>
      <c r="C575" t="s">
        <v>78</v>
      </c>
      <c r="D575" s="1">
        <v>45680.833333333336</v>
      </c>
      <c r="E575" t="str">
        <f>HYPERLINK("https://www.nba.com/stats/player/203915/boxscores-traditional", "Spencer Dinwiddie")</f>
        <v>Spencer Dinwiddie</v>
      </c>
      <c r="F575" t="s">
        <v>93</v>
      </c>
      <c r="G575">
        <v>12</v>
      </c>
      <c r="H575">
        <v>5.0990000000000002</v>
      </c>
      <c r="I575" s="2">
        <v>0.98460999999999999</v>
      </c>
      <c r="J575" s="2">
        <v>0.97499999999999998</v>
      </c>
      <c r="K575" s="2">
        <v>0.96164000000000005</v>
      </c>
      <c r="L575" s="2">
        <v>0.94179000000000002</v>
      </c>
      <c r="M575" s="2">
        <v>0.91466000000000003</v>
      </c>
      <c r="N575" s="2">
        <v>0.88100000000000001</v>
      </c>
      <c r="O575" s="2">
        <v>0.83645999999999998</v>
      </c>
      <c r="P575" s="2">
        <v>0.7823</v>
      </c>
      <c r="Q575" s="2">
        <v>0.72240000000000004</v>
      </c>
      <c r="R575" s="2">
        <v>0.65173000000000003</v>
      </c>
      <c r="S575" s="2">
        <v>0.57926</v>
      </c>
      <c r="T575" s="2">
        <v>0.5</v>
      </c>
      <c r="U575" s="2">
        <v>0.42074</v>
      </c>
      <c r="V575" s="2">
        <v>0.34827000000000002</v>
      </c>
      <c r="W575" s="2">
        <v>0.27760000000000001</v>
      </c>
      <c r="X575" s="2">
        <v>0.2177</v>
      </c>
      <c r="Y575" s="2">
        <v>0.16353999999999999</v>
      </c>
      <c r="Z575" s="2">
        <v>0.11899999999999999</v>
      </c>
      <c r="AA575" s="2">
        <v>8.5339999999999999E-2</v>
      </c>
      <c r="AB575" s="2">
        <v>5.8209999999999998E-2</v>
      </c>
      <c r="AC575" s="2">
        <v>3.8359999999999998E-2</v>
      </c>
      <c r="AD575" s="2">
        <v>2.5000000000000001E-2</v>
      </c>
      <c r="AE575" s="2">
        <v>1.5389999999999999E-2</v>
      </c>
      <c r="AF575" s="2">
        <v>9.3900000000000008E-3</v>
      </c>
      <c r="AG575" s="2">
        <v>5.3899999999999998E-3</v>
      </c>
      <c r="AH575" s="2">
        <v>2.98E-3</v>
      </c>
      <c r="AI575" s="2">
        <v>1.64E-3</v>
      </c>
      <c r="AJ575" s="2">
        <v>8.4000000000000003E-4</v>
      </c>
      <c r="AK575" s="2">
        <v>4.2999999999999999E-4</v>
      </c>
      <c r="AL575" s="2">
        <v>2.1000000000000001E-4</v>
      </c>
      <c r="AM575" s="2">
        <v>1E-4</v>
      </c>
      <c r="AN575" s="2">
        <v>4.0000000000000003E-5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</row>
    <row r="576" spans="1:68" hidden="1" x14ac:dyDescent="0.25">
      <c r="A576">
        <v>22400625</v>
      </c>
      <c r="B576" t="s">
        <v>77</v>
      </c>
      <c r="C576" t="s">
        <v>78</v>
      </c>
      <c r="D576" s="1">
        <v>45680.833333333336</v>
      </c>
      <c r="E576" t="str">
        <f>HYPERLINK("https://www.nba.com/stats/player/1641726/boxscores-traditional", "Dereck Lively II")</f>
        <v>Dereck Lively II</v>
      </c>
      <c r="F576" t="s">
        <v>93</v>
      </c>
      <c r="G576">
        <v>12.6</v>
      </c>
      <c r="H576">
        <v>5.2380000000000004</v>
      </c>
      <c r="I576" s="2">
        <v>0.98645000000000005</v>
      </c>
      <c r="J576" s="2">
        <v>0.97831000000000001</v>
      </c>
      <c r="K576" s="2">
        <v>0.96638000000000002</v>
      </c>
      <c r="L576" s="2">
        <v>0.94950000000000001</v>
      </c>
      <c r="M576" s="2">
        <v>0.92647000000000002</v>
      </c>
      <c r="N576" s="2">
        <v>0.89617000000000002</v>
      </c>
      <c r="O576" s="2">
        <v>0.85768999999999995</v>
      </c>
      <c r="P576" s="2">
        <v>0.81057000000000001</v>
      </c>
      <c r="Q576" s="2">
        <v>0.75490000000000002</v>
      </c>
      <c r="R576" s="2">
        <v>0.69145999999999996</v>
      </c>
      <c r="S576" s="2">
        <v>0.62172000000000005</v>
      </c>
      <c r="T576" s="2">
        <v>0.54379999999999995</v>
      </c>
      <c r="U576" s="2">
        <v>0.46811999999999998</v>
      </c>
      <c r="V576" s="2">
        <v>0.39357999999999999</v>
      </c>
      <c r="W576" s="2">
        <v>0.32275999999999999</v>
      </c>
      <c r="X576" s="2">
        <v>0.25785000000000002</v>
      </c>
      <c r="Y576" s="2">
        <v>0.20044999999999999</v>
      </c>
      <c r="Z576" s="2">
        <v>0.15151000000000001</v>
      </c>
      <c r="AA576" s="2">
        <v>0.11123</v>
      </c>
      <c r="AB576" s="2">
        <v>7.9269999999999993E-2</v>
      </c>
      <c r="AC576" s="2">
        <v>5.4800000000000001E-2</v>
      </c>
      <c r="AD576" s="2">
        <v>3.6729999999999999E-2</v>
      </c>
      <c r="AE576" s="2">
        <v>2.3300000000000001E-2</v>
      </c>
      <c r="AF576" s="2">
        <v>1.4630000000000001E-2</v>
      </c>
      <c r="AG576" s="2">
        <v>8.8900000000000003E-3</v>
      </c>
      <c r="AH576" s="2">
        <v>5.2300000000000003E-3</v>
      </c>
      <c r="AI576" s="2">
        <v>2.98E-3</v>
      </c>
      <c r="AJ576" s="2">
        <v>1.64E-3</v>
      </c>
      <c r="AK576" s="2">
        <v>8.7000000000000001E-4</v>
      </c>
      <c r="AL576" s="2">
        <v>4.4999999999999999E-4</v>
      </c>
      <c r="AM576" s="2">
        <v>2.2000000000000001E-4</v>
      </c>
      <c r="AN576" s="2">
        <v>1.1E-4</v>
      </c>
      <c r="AO576" s="2">
        <v>5.0000000000000002E-5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</row>
    <row r="577" spans="1:68" hidden="1" x14ac:dyDescent="0.25">
      <c r="A577">
        <v>22400621</v>
      </c>
      <c r="B577" t="s">
        <v>69</v>
      </c>
      <c r="C577" t="s">
        <v>68</v>
      </c>
      <c r="D577" s="1">
        <v>45680.583333333336</v>
      </c>
      <c r="E577" t="str">
        <f>HYPERLINK("https://www.nba.com/stats/player/1627783/boxscores-traditional", "Pascal Siakam")</f>
        <v>Pascal Siakam</v>
      </c>
      <c r="F577" t="s">
        <v>87</v>
      </c>
      <c r="G577">
        <v>28.2</v>
      </c>
      <c r="H577">
        <v>3.6549999999999998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0.99995000000000001</v>
      </c>
      <c r="W577">
        <v>0.99985000000000002</v>
      </c>
      <c r="X577">
        <v>0.99958000000000002</v>
      </c>
      <c r="Y577">
        <v>0.99888999999999994</v>
      </c>
      <c r="Z577">
        <v>0.99736000000000002</v>
      </c>
      <c r="AA577">
        <v>0.99412999999999996</v>
      </c>
      <c r="AB577">
        <v>0.98745000000000005</v>
      </c>
      <c r="AC577">
        <v>0.97558</v>
      </c>
      <c r="AD577">
        <v>0.95543</v>
      </c>
      <c r="AE577">
        <v>0.92220000000000002</v>
      </c>
      <c r="AF577">
        <v>0.87492999999999999</v>
      </c>
      <c r="AG577">
        <v>0.81057000000000001</v>
      </c>
      <c r="AH577">
        <v>0.72575000000000001</v>
      </c>
      <c r="AI577">
        <v>0.62929999999999997</v>
      </c>
      <c r="AJ577">
        <v>0.51993999999999996</v>
      </c>
      <c r="AK577">
        <v>0.41293999999999997</v>
      </c>
      <c r="AL577">
        <v>0.31207000000000001</v>
      </c>
      <c r="AM577">
        <v>0.22065000000000001</v>
      </c>
      <c r="AN577">
        <v>0.14917</v>
      </c>
      <c r="AO577">
        <v>9.5100000000000004E-2</v>
      </c>
      <c r="AP577">
        <v>5.5919999999999997E-2</v>
      </c>
      <c r="AQ577">
        <v>3.1440000000000003E-2</v>
      </c>
      <c r="AR577">
        <v>1.6590000000000001E-2</v>
      </c>
      <c r="AS577">
        <v>7.9799999999999992E-3</v>
      </c>
      <c r="AT577">
        <v>3.6800000000000001E-3</v>
      </c>
      <c r="AU577">
        <v>1.5900000000000001E-3</v>
      </c>
      <c r="AV577">
        <v>6.2E-4</v>
      </c>
      <c r="AW577">
        <v>2.3000000000000001E-4</v>
      </c>
      <c r="AX577">
        <v>8.0000000000000007E-5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</row>
    <row r="578" spans="1:68" hidden="1" x14ac:dyDescent="0.25">
      <c r="A578">
        <v>22400625</v>
      </c>
      <c r="B578" t="s">
        <v>77</v>
      </c>
      <c r="C578" t="s">
        <v>78</v>
      </c>
      <c r="D578" s="1">
        <v>45680.833333333336</v>
      </c>
      <c r="E578" t="str">
        <f>HYPERLINK("https://www.nba.com/stats/player/1641726/boxscores-traditional", "Dereck Lively II")</f>
        <v>Dereck Lively II</v>
      </c>
      <c r="F578" t="s">
        <v>92</v>
      </c>
      <c r="G578">
        <v>15.8</v>
      </c>
      <c r="H578">
        <v>5.3810000000000002</v>
      </c>
      <c r="I578" s="2">
        <v>0.99702000000000002</v>
      </c>
      <c r="J578" s="2">
        <v>0.99477000000000004</v>
      </c>
      <c r="K578" s="2">
        <v>0.99134</v>
      </c>
      <c r="L578" s="2">
        <v>0.98573999999999995</v>
      </c>
      <c r="M578" s="2">
        <v>0.97777999999999998</v>
      </c>
      <c r="N578" s="2">
        <v>0.96562000000000003</v>
      </c>
      <c r="O578" s="2">
        <v>0.94950000000000001</v>
      </c>
      <c r="P578" s="2">
        <v>0.92647000000000002</v>
      </c>
      <c r="Q578" s="2">
        <v>0.89617000000000002</v>
      </c>
      <c r="R578" s="2">
        <v>0.85992999999999997</v>
      </c>
      <c r="S578" s="2">
        <v>0.81327000000000005</v>
      </c>
      <c r="T578" s="2">
        <v>0.76114999999999999</v>
      </c>
      <c r="U578" s="2">
        <v>0.69847000000000004</v>
      </c>
      <c r="V578" s="2">
        <v>0.62929999999999997</v>
      </c>
      <c r="W578" s="2">
        <v>0.55962000000000001</v>
      </c>
      <c r="X578" s="2">
        <v>0.48404999999999998</v>
      </c>
      <c r="Y578" s="2">
        <v>0.41293999999999997</v>
      </c>
      <c r="Z578" s="2">
        <v>0.34089999999999998</v>
      </c>
      <c r="AA578" s="2">
        <v>0.27760000000000001</v>
      </c>
      <c r="AB578" s="2">
        <v>0.2177</v>
      </c>
      <c r="AC578" s="2">
        <v>0.16602</v>
      </c>
      <c r="AD578" s="2">
        <v>0.12506999999999999</v>
      </c>
      <c r="AE578" s="2">
        <v>9.0120000000000006E-2</v>
      </c>
      <c r="AF578" s="2">
        <v>6.4259999999999998E-2</v>
      </c>
      <c r="AG578" s="2">
        <v>4.3630000000000002E-2</v>
      </c>
      <c r="AH578" s="2">
        <v>2.8719999999999999E-2</v>
      </c>
      <c r="AI578" s="2">
        <v>1.8759999999999999E-2</v>
      </c>
      <c r="AJ578" s="2">
        <v>1.1599999999999999E-2</v>
      </c>
      <c r="AK578" s="2">
        <v>7.1399999999999996E-3</v>
      </c>
      <c r="AL578" s="2">
        <v>4.15E-3</v>
      </c>
      <c r="AM578" s="2">
        <v>2.3999999999999998E-3</v>
      </c>
      <c r="AN578" s="2">
        <v>1.31E-3</v>
      </c>
      <c r="AO578" s="2">
        <v>6.8999999999999997E-4</v>
      </c>
      <c r="AP578" s="2">
        <v>3.6000000000000002E-4</v>
      </c>
      <c r="AQ578" s="2">
        <v>1.8000000000000001E-4</v>
      </c>
      <c r="AR578" s="2">
        <v>9.0000000000000006E-5</v>
      </c>
      <c r="AS578" s="2">
        <v>4.0000000000000003E-5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</row>
    <row r="579" spans="1:68" hidden="1" x14ac:dyDescent="0.25">
      <c r="A579">
        <v>22400625</v>
      </c>
      <c r="B579" t="s">
        <v>77</v>
      </c>
      <c r="C579" t="s">
        <v>78</v>
      </c>
      <c r="D579" s="1">
        <v>45680.833333333336</v>
      </c>
      <c r="E579" t="str">
        <f>HYPERLINK("https://www.nba.com/stats/player/1628467/boxscores-traditional", "Maxi Kleber")</f>
        <v>Maxi Kleber</v>
      </c>
      <c r="F579" t="s">
        <v>91</v>
      </c>
      <c r="G579">
        <v>9</v>
      </c>
      <c r="H579">
        <v>5.4039999999999999</v>
      </c>
      <c r="I579" s="2">
        <v>0.93056000000000005</v>
      </c>
      <c r="J579" s="2">
        <v>0.9032</v>
      </c>
      <c r="K579" s="2">
        <v>0.86650000000000005</v>
      </c>
      <c r="L579" s="2">
        <v>0.82381000000000004</v>
      </c>
      <c r="M579" s="2">
        <v>0.77034999999999998</v>
      </c>
      <c r="N579" s="2">
        <v>0.71226</v>
      </c>
      <c r="O579" s="2">
        <v>0.64431000000000005</v>
      </c>
      <c r="P579" s="2">
        <v>0.57535000000000003</v>
      </c>
      <c r="Q579" s="2">
        <v>0.5</v>
      </c>
      <c r="R579" s="2">
        <v>0.42465000000000003</v>
      </c>
      <c r="S579" s="2">
        <v>0.35569000000000001</v>
      </c>
      <c r="T579" s="2">
        <v>0.28774</v>
      </c>
      <c r="U579" s="2">
        <v>0.22964999999999999</v>
      </c>
      <c r="V579" s="2">
        <v>0.17619000000000001</v>
      </c>
      <c r="W579" s="2">
        <v>0.13350000000000001</v>
      </c>
      <c r="X579" s="2">
        <v>9.6799999999999997E-2</v>
      </c>
      <c r="Y579" s="2">
        <v>6.9440000000000002E-2</v>
      </c>
      <c r="Z579" s="2">
        <v>4.7460000000000002E-2</v>
      </c>
      <c r="AA579" s="2">
        <v>3.2160000000000001E-2</v>
      </c>
      <c r="AB579" s="2">
        <v>2.068E-2</v>
      </c>
      <c r="AC579" s="2">
        <v>1.321E-2</v>
      </c>
      <c r="AD579" s="2">
        <v>7.9799999999999992E-3</v>
      </c>
      <c r="AE579" s="2">
        <v>4.7999999999999996E-3</v>
      </c>
      <c r="AF579" s="2">
        <v>2.7200000000000002E-3</v>
      </c>
      <c r="AG579" s="2">
        <v>1.5399999999999999E-3</v>
      </c>
      <c r="AH579" s="2">
        <v>8.1999999999999998E-4</v>
      </c>
      <c r="AI579" s="2">
        <v>4.2999999999999999E-4</v>
      </c>
      <c r="AJ579" s="2">
        <v>2.2000000000000001E-4</v>
      </c>
      <c r="AK579" s="2">
        <v>1.1E-4</v>
      </c>
      <c r="AL579" s="2">
        <v>5.0000000000000002E-5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</row>
    <row r="580" spans="1:68" hidden="1" x14ac:dyDescent="0.25">
      <c r="A580">
        <v>22400625</v>
      </c>
      <c r="B580" t="s">
        <v>77</v>
      </c>
      <c r="C580" t="s">
        <v>78</v>
      </c>
      <c r="D580" s="1">
        <v>45680.833333333336</v>
      </c>
      <c r="E580" t="str">
        <f>HYPERLINK("https://www.nba.com/stats/player/203915/boxscores-traditional", "Spencer Dinwiddie")</f>
        <v>Spencer Dinwiddie</v>
      </c>
      <c r="F580" t="s">
        <v>87</v>
      </c>
      <c r="G580">
        <v>15.6</v>
      </c>
      <c r="H580">
        <v>5.6070000000000002</v>
      </c>
      <c r="I580" s="2">
        <v>0.99534</v>
      </c>
      <c r="J580" s="2">
        <v>0.99245000000000005</v>
      </c>
      <c r="K580" s="2">
        <v>0.98777999999999999</v>
      </c>
      <c r="L580" s="2">
        <v>0.98077000000000003</v>
      </c>
      <c r="M580" s="2">
        <v>0.97062000000000004</v>
      </c>
      <c r="N580" s="2">
        <v>0.95637000000000005</v>
      </c>
      <c r="O580" s="2">
        <v>0.93698999999999999</v>
      </c>
      <c r="P580" s="2">
        <v>0.91308999999999996</v>
      </c>
      <c r="Q580" s="2">
        <v>0.88100000000000001</v>
      </c>
      <c r="R580" s="2">
        <v>0.84133999999999998</v>
      </c>
      <c r="S580" s="2">
        <v>0.79388999999999998</v>
      </c>
      <c r="T580" s="2">
        <v>0.73890999999999996</v>
      </c>
      <c r="U580" s="2">
        <v>0.67723999999999995</v>
      </c>
      <c r="V580" s="2">
        <v>0.61409000000000002</v>
      </c>
      <c r="W580" s="2">
        <v>0.54379999999999995</v>
      </c>
      <c r="X580" s="2">
        <v>0.47210000000000002</v>
      </c>
      <c r="Y580" s="2">
        <v>0.40128999999999998</v>
      </c>
      <c r="Z580" s="2">
        <v>0.33360000000000001</v>
      </c>
      <c r="AA580" s="2">
        <v>0.27093</v>
      </c>
      <c r="AB580" s="2">
        <v>0.2177</v>
      </c>
      <c r="AC580" s="2">
        <v>0.16853000000000001</v>
      </c>
      <c r="AD580" s="2">
        <v>0.12714</v>
      </c>
      <c r="AE580" s="2">
        <v>9.3420000000000003E-2</v>
      </c>
      <c r="AF580" s="2">
        <v>6.6809999999999994E-2</v>
      </c>
      <c r="AG580" s="2">
        <v>4.648E-2</v>
      </c>
      <c r="AH580" s="2">
        <v>3.2160000000000001E-2</v>
      </c>
      <c r="AI580" s="2">
        <v>2.1180000000000001E-2</v>
      </c>
      <c r="AJ580" s="2">
        <v>1.355E-2</v>
      </c>
      <c r="AK580" s="2">
        <v>8.4200000000000004E-3</v>
      </c>
      <c r="AL580" s="2">
        <v>5.0800000000000003E-3</v>
      </c>
      <c r="AM580" s="2">
        <v>2.98E-3</v>
      </c>
      <c r="AN580" s="2">
        <v>1.75E-3</v>
      </c>
      <c r="AO580" s="2">
        <v>9.7000000000000005E-4</v>
      </c>
      <c r="AP580" s="2">
        <v>5.1999999999999995E-4</v>
      </c>
      <c r="AQ580" s="2">
        <v>2.7E-4</v>
      </c>
      <c r="AR580" s="2">
        <v>1.3999999999999999E-4</v>
      </c>
      <c r="AS580" s="2">
        <v>6.9999999999999994E-5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</row>
    <row r="581" spans="1:68" hidden="1" x14ac:dyDescent="0.25">
      <c r="A581">
        <v>22400625</v>
      </c>
      <c r="B581" t="s">
        <v>78</v>
      </c>
      <c r="C581" t="s">
        <v>77</v>
      </c>
      <c r="D581" s="1">
        <v>45680.833333333336</v>
      </c>
      <c r="E581" t="str">
        <f>HYPERLINK("https://www.nba.com/stats/player/1631119/boxscores-traditional", "Jaylin Williams")</f>
        <v>Jaylin Williams</v>
      </c>
      <c r="F581" t="s">
        <v>92</v>
      </c>
      <c r="G581">
        <v>10.4</v>
      </c>
      <c r="H581">
        <v>5.6779999999999999</v>
      </c>
      <c r="I581" s="2">
        <v>0.95154000000000005</v>
      </c>
      <c r="J581" s="2">
        <v>0.93056000000000005</v>
      </c>
      <c r="K581" s="2">
        <v>0.9032</v>
      </c>
      <c r="L581" s="2">
        <v>0.87075999999999998</v>
      </c>
      <c r="M581" s="2">
        <v>0.82894000000000001</v>
      </c>
      <c r="N581" s="2">
        <v>0.77934999999999999</v>
      </c>
      <c r="O581" s="2">
        <v>0.72575000000000001</v>
      </c>
      <c r="P581" s="2">
        <v>0.66276000000000002</v>
      </c>
      <c r="Q581" s="2">
        <v>0.59870999999999996</v>
      </c>
      <c r="R581" s="2">
        <v>0.52790000000000004</v>
      </c>
      <c r="S581" s="2">
        <v>0.45619999999999999</v>
      </c>
      <c r="T581" s="2">
        <v>0.38973999999999998</v>
      </c>
      <c r="U581" s="2">
        <v>0.32275999999999999</v>
      </c>
      <c r="V581" s="2">
        <v>0.26434999999999997</v>
      </c>
      <c r="W581" s="2">
        <v>0.20896999999999999</v>
      </c>
      <c r="X581" s="2">
        <v>0.16109000000000001</v>
      </c>
      <c r="Y581" s="2">
        <v>0.12302</v>
      </c>
      <c r="Z581" s="2">
        <v>9.0120000000000006E-2</v>
      </c>
      <c r="AA581" s="2">
        <v>6.5519999999999995E-2</v>
      </c>
      <c r="AB581" s="2">
        <v>4.5510000000000002E-2</v>
      </c>
      <c r="AC581" s="2">
        <v>3.074E-2</v>
      </c>
      <c r="AD581" s="2">
        <v>2.068E-2</v>
      </c>
      <c r="AE581" s="2">
        <v>1.321E-2</v>
      </c>
      <c r="AF581" s="2">
        <v>8.2000000000000007E-3</v>
      </c>
      <c r="AG581" s="2">
        <v>5.0800000000000003E-3</v>
      </c>
      <c r="AH581" s="2">
        <v>2.98E-3</v>
      </c>
      <c r="AI581" s="2">
        <v>1.75E-3</v>
      </c>
      <c r="AJ581" s="2">
        <v>9.7000000000000005E-4</v>
      </c>
      <c r="AK581" s="2">
        <v>5.1999999999999995E-4</v>
      </c>
      <c r="AL581" s="2">
        <v>2.7999999999999998E-4</v>
      </c>
      <c r="AM581" s="2">
        <v>1.3999999999999999E-4</v>
      </c>
      <c r="AN581" s="2">
        <v>6.9999999999999994E-5</v>
      </c>
      <c r="AO581" s="2">
        <v>3.0000000000000001E-5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</row>
    <row r="582" spans="1:68" hidden="1" x14ac:dyDescent="0.25">
      <c r="A582">
        <v>22400625</v>
      </c>
      <c r="B582" t="s">
        <v>77</v>
      </c>
      <c r="C582" t="s">
        <v>78</v>
      </c>
      <c r="D582" s="1">
        <v>45680.833333333336</v>
      </c>
      <c r="E582" t="str">
        <f>HYPERLINK("https://www.nba.com/stats/player/1630230/boxscores-traditional", "Naji Marshall")</f>
        <v>Naji Marshall</v>
      </c>
      <c r="F582" t="s">
        <v>87</v>
      </c>
      <c r="G582">
        <v>16.2</v>
      </c>
      <c r="H582">
        <v>5.7759999999999998</v>
      </c>
      <c r="I582" s="2">
        <v>0.99573</v>
      </c>
      <c r="J582" s="2">
        <v>0.99304999999999999</v>
      </c>
      <c r="K582" s="2">
        <v>0.98899000000000004</v>
      </c>
      <c r="L582" s="2">
        <v>0.98257000000000005</v>
      </c>
      <c r="M582" s="2">
        <v>0.97380999999999995</v>
      </c>
      <c r="N582" s="2">
        <v>0.96164000000000005</v>
      </c>
      <c r="O582" s="2">
        <v>0.94408000000000003</v>
      </c>
      <c r="P582" s="2">
        <v>0.92220000000000002</v>
      </c>
      <c r="Q582" s="2">
        <v>0.89434999999999998</v>
      </c>
      <c r="R582" s="2">
        <v>0.85768999999999995</v>
      </c>
      <c r="S582" s="2">
        <v>0.81594</v>
      </c>
      <c r="T582" s="2">
        <v>0.76729999999999998</v>
      </c>
      <c r="U582" s="2">
        <v>0.70884000000000003</v>
      </c>
      <c r="V582" s="2">
        <v>0.64802999999999999</v>
      </c>
      <c r="W582" s="2">
        <v>0.58316999999999997</v>
      </c>
      <c r="X582" s="2">
        <v>0.51197000000000004</v>
      </c>
      <c r="Y582" s="2">
        <v>0.44433</v>
      </c>
      <c r="Z582" s="2">
        <v>0.37828000000000001</v>
      </c>
      <c r="AA582" s="2">
        <v>0.31561</v>
      </c>
      <c r="AB582" s="2">
        <v>0.25463000000000002</v>
      </c>
      <c r="AC582" s="2">
        <v>0.20327000000000001</v>
      </c>
      <c r="AD582" s="2">
        <v>0.15866</v>
      </c>
      <c r="AE582" s="2">
        <v>0.11899999999999999</v>
      </c>
      <c r="AF582" s="2">
        <v>8.8510000000000005E-2</v>
      </c>
      <c r="AG582" s="2">
        <v>6.4259999999999998E-2</v>
      </c>
      <c r="AH582" s="2">
        <v>4.4569999999999999E-2</v>
      </c>
      <c r="AI582" s="2">
        <v>3.074E-2</v>
      </c>
      <c r="AJ582" s="2">
        <v>2.068E-2</v>
      </c>
      <c r="AK582" s="2">
        <v>1.321E-2</v>
      </c>
      <c r="AL582" s="2">
        <v>8.4200000000000004E-3</v>
      </c>
      <c r="AM582" s="2">
        <v>5.2300000000000003E-3</v>
      </c>
      <c r="AN582" s="2">
        <v>3.0699999999999998E-3</v>
      </c>
      <c r="AO582" s="2">
        <v>1.81E-3</v>
      </c>
      <c r="AP582" s="2">
        <v>1.0399999999999999E-3</v>
      </c>
      <c r="AQ582" s="2">
        <v>5.8E-4</v>
      </c>
      <c r="AR582" s="2">
        <v>2.9999999999999997E-4</v>
      </c>
      <c r="AS582" s="2">
        <v>1.6000000000000001E-4</v>
      </c>
      <c r="AT582" s="2">
        <v>8.0000000000000007E-5</v>
      </c>
      <c r="AU582" s="2">
        <v>4.0000000000000003E-5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</row>
    <row r="583" spans="1:68" hidden="1" x14ac:dyDescent="0.25">
      <c r="A583">
        <v>22400625</v>
      </c>
      <c r="B583" t="s">
        <v>78</v>
      </c>
      <c r="C583" t="s">
        <v>77</v>
      </c>
      <c r="D583" s="1">
        <v>45680.833333333336</v>
      </c>
      <c r="E583" t="str">
        <f>HYPERLINK("https://www.nba.com/stats/player/1642349/boxscores-traditional", "Ajay Mitchell")</f>
        <v>Ajay Mitchell</v>
      </c>
      <c r="F583" t="s">
        <v>91</v>
      </c>
      <c r="G583">
        <v>14.2</v>
      </c>
      <c r="H583">
        <v>5.7759999999999998</v>
      </c>
      <c r="I583" s="2">
        <v>0.98899000000000004</v>
      </c>
      <c r="J583" s="2">
        <v>0.98257000000000005</v>
      </c>
      <c r="K583" s="2">
        <v>0.97380999999999995</v>
      </c>
      <c r="L583" s="2">
        <v>0.96164000000000005</v>
      </c>
      <c r="M583" s="2">
        <v>0.94408000000000003</v>
      </c>
      <c r="N583" s="2">
        <v>0.92220000000000002</v>
      </c>
      <c r="O583" s="2">
        <v>0.89434999999999998</v>
      </c>
      <c r="P583" s="2">
        <v>0.85768999999999995</v>
      </c>
      <c r="Q583" s="2">
        <v>0.81594</v>
      </c>
      <c r="R583" s="2">
        <v>0.76729999999999998</v>
      </c>
      <c r="S583" s="2">
        <v>0.70884000000000003</v>
      </c>
      <c r="T583" s="2">
        <v>0.64802999999999999</v>
      </c>
      <c r="U583" s="2">
        <v>0.58316999999999997</v>
      </c>
      <c r="V583" s="2">
        <v>0.51197000000000004</v>
      </c>
      <c r="W583" s="2">
        <v>0.44433</v>
      </c>
      <c r="X583" s="2">
        <v>0.37828000000000001</v>
      </c>
      <c r="Y583" s="2">
        <v>0.31561</v>
      </c>
      <c r="Z583" s="2">
        <v>0.25463000000000002</v>
      </c>
      <c r="AA583" s="2">
        <v>0.20327000000000001</v>
      </c>
      <c r="AB583" s="2">
        <v>0.15866</v>
      </c>
      <c r="AC583" s="2">
        <v>0.11899999999999999</v>
      </c>
      <c r="AD583" s="2">
        <v>8.8510000000000005E-2</v>
      </c>
      <c r="AE583" s="2">
        <v>6.4259999999999998E-2</v>
      </c>
      <c r="AF583" s="2">
        <v>4.4569999999999999E-2</v>
      </c>
      <c r="AG583" s="2">
        <v>3.074E-2</v>
      </c>
      <c r="AH583" s="2">
        <v>2.068E-2</v>
      </c>
      <c r="AI583" s="2">
        <v>1.321E-2</v>
      </c>
      <c r="AJ583" s="2">
        <v>8.4200000000000004E-3</v>
      </c>
      <c r="AK583" s="2">
        <v>5.2300000000000003E-3</v>
      </c>
      <c r="AL583" s="2">
        <v>3.0699999999999998E-3</v>
      </c>
      <c r="AM583" s="2">
        <v>1.81E-3</v>
      </c>
      <c r="AN583" s="2">
        <v>1.0399999999999999E-3</v>
      </c>
      <c r="AO583" s="2">
        <v>5.8E-4</v>
      </c>
      <c r="AP583" s="2">
        <v>2.9999999999999997E-4</v>
      </c>
      <c r="AQ583" s="2">
        <v>1.6000000000000001E-4</v>
      </c>
      <c r="AR583" s="2">
        <v>8.0000000000000007E-5</v>
      </c>
      <c r="AS583" s="2">
        <v>4.0000000000000003E-5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</row>
    <row r="584" spans="1:68" hidden="1" x14ac:dyDescent="0.25">
      <c r="A584">
        <v>22400625</v>
      </c>
      <c r="B584" t="s">
        <v>78</v>
      </c>
      <c r="C584" t="s">
        <v>77</v>
      </c>
      <c r="D584" s="1">
        <v>45680.833333333336</v>
      </c>
      <c r="E584" t="str">
        <f>HYPERLINK("https://www.nba.com/stats/player/1642349/boxscores-traditional", "Ajay Mitchell")</f>
        <v>Ajay Mitchell</v>
      </c>
      <c r="F584" t="s">
        <v>92</v>
      </c>
      <c r="G584">
        <v>11.8</v>
      </c>
      <c r="H584">
        <v>5.81</v>
      </c>
      <c r="I584" s="2">
        <v>0.96855999999999998</v>
      </c>
      <c r="J584" s="2">
        <v>0.95448999999999995</v>
      </c>
      <c r="K584" s="2">
        <v>0.93447999999999998</v>
      </c>
      <c r="L584" s="2">
        <v>0.90988000000000002</v>
      </c>
      <c r="M584" s="2">
        <v>0.879</v>
      </c>
      <c r="N584" s="2">
        <v>0.84133999999999998</v>
      </c>
      <c r="O584" s="2">
        <v>0.79673000000000005</v>
      </c>
      <c r="P584" s="2">
        <v>0.74214999999999998</v>
      </c>
      <c r="Q584" s="2">
        <v>0.68439000000000005</v>
      </c>
      <c r="R584" s="2">
        <v>0.62172000000000005</v>
      </c>
      <c r="S584" s="2">
        <v>0.55567</v>
      </c>
      <c r="T584" s="2">
        <v>0.48803000000000002</v>
      </c>
      <c r="U584" s="2">
        <v>0.41682999999999998</v>
      </c>
      <c r="V584" s="2">
        <v>0.35197000000000001</v>
      </c>
      <c r="W584" s="2">
        <v>0.29115999999999997</v>
      </c>
      <c r="X584" s="2">
        <v>0.23576</v>
      </c>
      <c r="Y584" s="2">
        <v>0.18406</v>
      </c>
      <c r="Z584" s="2">
        <v>0.14230999999999999</v>
      </c>
      <c r="AA584" s="2">
        <v>0.10749</v>
      </c>
      <c r="AB584" s="2">
        <v>7.9269999999999993E-2</v>
      </c>
      <c r="AC584" s="2">
        <v>5.7049999999999997E-2</v>
      </c>
      <c r="AD584" s="2">
        <v>3.9199999999999999E-2</v>
      </c>
      <c r="AE584" s="2">
        <v>2.6800000000000001E-2</v>
      </c>
      <c r="AF584" s="2">
        <v>1.7860000000000001E-2</v>
      </c>
      <c r="AG584" s="2">
        <v>1.1599999999999999E-2</v>
      </c>
      <c r="AH584" s="2">
        <v>7.3400000000000002E-3</v>
      </c>
      <c r="AI584" s="2">
        <v>4.4000000000000003E-3</v>
      </c>
      <c r="AJ584" s="2">
        <v>2.64E-3</v>
      </c>
      <c r="AK584" s="2">
        <v>1.5399999999999999E-3</v>
      </c>
      <c r="AL584" s="2">
        <v>8.7000000000000001E-4</v>
      </c>
      <c r="AM584" s="2">
        <v>4.8000000000000001E-4</v>
      </c>
      <c r="AN584" s="2">
        <v>2.5000000000000001E-4</v>
      </c>
      <c r="AO584" s="2">
        <v>1.2999999999999999E-4</v>
      </c>
      <c r="AP584" s="2">
        <v>6.9999999999999994E-5</v>
      </c>
      <c r="AQ584" s="2">
        <v>3.0000000000000001E-5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</row>
    <row r="585" spans="1:68" hidden="1" x14ac:dyDescent="0.25">
      <c r="A585">
        <v>22400625</v>
      </c>
      <c r="B585" t="s">
        <v>78</v>
      </c>
      <c r="C585" t="s">
        <v>77</v>
      </c>
      <c r="D585" s="1">
        <v>45680.833333333336</v>
      </c>
      <c r="E585" t="str">
        <f>HYPERLINK("https://www.nba.com/stats/player/1630198/boxscores-traditional", "Isaiah Joe")</f>
        <v>Isaiah Joe</v>
      </c>
      <c r="F585" t="s">
        <v>91</v>
      </c>
      <c r="G585">
        <v>14.8</v>
      </c>
      <c r="H585">
        <v>5.8449999999999998</v>
      </c>
      <c r="I585" s="2">
        <v>0.99085999999999996</v>
      </c>
      <c r="J585" s="2">
        <v>0.98573999999999995</v>
      </c>
      <c r="K585" s="2">
        <v>0.97831000000000001</v>
      </c>
      <c r="L585" s="2">
        <v>0.96784000000000003</v>
      </c>
      <c r="M585" s="2">
        <v>0.95352000000000003</v>
      </c>
      <c r="N585" s="2">
        <v>0.93447999999999998</v>
      </c>
      <c r="O585" s="2">
        <v>0.90824000000000005</v>
      </c>
      <c r="P585" s="2">
        <v>0.87697999999999998</v>
      </c>
      <c r="Q585" s="2">
        <v>0.83891000000000004</v>
      </c>
      <c r="R585" s="2">
        <v>0.79388999999999998</v>
      </c>
      <c r="S585" s="2">
        <v>0.74214999999999998</v>
      </c>
      <c r="T585" s="2">
        <v>0.68439000000000005</v>
      </c>
      <c r="U585" s="2">
        <v>0.62172000000000005</v>
      </c>
      <c r="V585" s="2">
        <v>0.55567</v>
      </c>
      <c r="W585" s="2">
        <v>0.48803000000000002</v>
      </c>
      <c r="X585" s="2">
        <v>0.41682999999999998</v>
      </c>
      <c r="Y585" s="2">
        <v>0.35197000000000001</v>
      </c>
      <c r="Z585" s="2">
        <v>0.29115999999999997</v>
      </c>
      <c r="AA585" s="2">
        <v>0.23576</v>
      </c>
      <c r="AB585" s="2">
        <v>0.18673000000000001</v>
      </c>
      <c r="AC585" s="2">
        <v>0.14457</v>
      </c>
      <c r="AD585" s="2">
        <v>0.10935</v>
      </c>
      <c r="AE585" s="2">
        <v>8.0759999999999998E-2</v>
      </c>
      <c r="AF585" s="2">
        <v>5.8209999999999998E-2</v>
      </c>
      <c r="AG585" s="2">
        <v>4.0059999999999998E-2</v>
      </c>
      <c r="AH585" s="2">
        <v>2.743E-2</v>
      </c>
      <c r="AI585" s="2">
        <v>1.831E-2</v>
      </c>
      <c r="AJ585" s="2">
        <v>1.191E-2</v>
      </c>
      <c r="AK585" s="2">
        <v>7.5500000000000003E-3</v>
      </c>
      <c r="AL585" s="2">
        <v>4.6600000000000001E-3</v>
      </c>
      <c r="AM585" s="2">
        <v>2.8E-3</v>
      </c>
      <c r="AN585" s="2">
        <v>1.64E-3</v>
      </c>
      <c r="AO585" s="2">
        <v>9.3999999999999997E-4</v>
      </c>
      <c r="AP585" s="2">
        <v>5.1999999999999995E-4</v>
      </c>
      <c r="AQ585" s="2">
        <v>2.7E-4</v>
      </c>
      <c r="AR585" s="2">
        <v>1.3999999999999999E-4</v>
      </c>
      <c r="AS585" s="2">
        <v>6.9999999999999994E-5</v>
      </c>
      <c r="AT585" s="2">
        <v>4.0000000000000003E-5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</row>
    <row r="586" spans="1:68" hidden="1" x14ac:dyDescent="0.25">
      <c r="A586">
        <v>22400625</v>
      </c>
      <c r="B586" t="s">
        <v>78</v>
      </c>
      <c r="C586" t="s">
        <v>77</v>
      </c>
      <c r="D586" s="1">
        <v>45680.833333333336</v>
      </c>
      <c r="E586" t="str">
        <f>HYPERLINK("https://www.nba.com/stats/player/1628392/boxscores-traditional", "Isaiah Hartenstein")</f>
        <v>Isaiah Hartenstein</v>
      </c>
      <c r="F586" t="s">
        <v>92</v>
      </c>
      <c r="G586">
        <v>14.4</v>
      </c>
      <c r="H586">
        <v>5.851</v>
      </c>
      <c r="I586" s="2">
        <v>0.98899000000000004</v>
      </c>
      <c r="J586" s="2">
        <v>0.98299999999999998</v>
      </c>
      <c r="K586" s="2">
        <v>0.97441</v>
      </c>
      <c r="L586" s="2">
        <v>0.96245999999999998</v>
      </c>
      <c r="M586" s="2">
        <v>0.94630000000000003</v>
      </c>
      <c r="N586" s="2">
        <v>0.92506999999999995</v>
      </c>
      <c r="O586" s="2">
        <v>0.89617000000000002</v>
      </c>
      <c r="P586" s="2">
        <v>0.86214000000000002</v>
      </c>
      <c r="Q586" s="2">
        <v>0.82121</v>
      </c>
      <c r="R586" s="2">
        <v>0.77337</v>
      </c>
      <c r="S586" s="2">
        <v>0.71904000000000001</v>
      </c>
      <c r="T586" s="2">
        <v>0.65910000000000002</v>
      </c>
      <c r="U586" s="2">
        <v>0.59482999999999997</v>
      </c>
      <c r="V586" s="2">
        <v>0.52790000000000004</v>
      </c>
      <c r="W586" s="2">
        <v>0.46017000000000002</v>
      </c>
      <c r="X586" s="2">
        <v>0.39357999999999999</v>
      </c>
      <c r="Y586" s="2">
        <v>0.32996999999999999</v>
      </c>
      <c r="Z586" s="2">
        <v>0.26762999999999998</v>
      </c>
      <c r="AA586" s="2">
        <v>0.21476000000000001</v>
      </c>
      <c r="AB586" s="2">
        <v>0.16853000000000001</v>
      </c>
      <c r="AC586" s="2">
        <v>0.12923999999999999</v>
      </c>
      <c r="AD586" s="2">
        <v>9.6799999999999997E-2</v>
      </c>
      <c r="AE586" s="2">
        <v>7.0779999999999996E-2</v>
      </c>
      <c r="AF586" s="2">
        <v>5.0500000000000003E-2</v>
      </c>
      <c r="AG586" s="2">
        <v>3.5150000000000001E-2</v>
      </c>
      <c r="AH586" s="2">
        <v>2.385E-2</v>
      </c>
      <c r="AI586" s="2">
        <v>1.5779999999999999E-2</v>
      </c>
      <c r="AJ586" s="2">
        <v>1.017E-2</v>
      </c>
      <c r="AK586" s="2">
        <v>6.2100000000000002E-3</v>
      </c>
      <c r="AL586" s="2">
        <v>3.79E-3</v>
      </c>
      <c r="AM586" s="2">
        <v>2.2599999999999999E-3</v>
      </c>
      <c r="AN586" s="2">
        <v>1.31E-3</v>
      </c>
      <c r="AO586" s="2">
        <v>7.3999999999999999E-4</v>
      </c>
      <c r="AP586" s="2">
        <v>4.0000000000000002E-4</v>
      </c>
      <c r="AQ586" s="2">
        <v>2.2000000000000001E-4</v>
      </c>
      <c r="AR586" s="2">
        <v>1.1E-4</v>
      </c>
      <c r="AS586" s="2">
        <v>6.0000000000000002E-5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</row>
    <row r="587" spans="1:68" hidden="1" x14ac:dyDescent="0.25">
      <c r="A587">
        <v>22400621</v>
      </c>
      <c r="B587" t="s">
        <v>69</v>
      </c>
      <c r="C587" t="s">
        <v>68</v>
      </c>
      <c r="D587" s="1">
        <v>45680.583333333336</v>
      </c>
      <c r="E587" t="str">
        <f>HYPERLINK("https://www.nba.com/stats/player/204456/boxscores-traditional", "T.J. McConnell")</f>
        <v>T.J. McConnell</v>
      </c>
      <c r="F587" t="s">
        <v>91</v>
      </c>
      <c r="G587">
        <v>14.6</v>
      </c>
      <c r="H587">
        <v>3.72</v>
      </c>
      <c r="I587">
        <v>0.99987000000000004</v>
      </c>
      <c r="J587">
        <v>0.99965000000000004</v>
      </c>
      <c r="K587">
        <v>0.99909999999999999</v>
      </c>
      <c r="L587">
        <v>0.99780999999999997</v>
      </c>
      <c r="M587">
        <v>0.99506000000000006</v>
      </c>
      <c r="N587">
        <v>0.98956</v>
      </c>
      <c r="O587">
        <v>0.97931999999999997</v>
      </c>
      <c r="P587">
        <v>0.96164000000000005</v>
      </c>
      <c r="Q587">
        <v>0.93447999999999998</v>
      </c>
      <c r="R587">
        <v>0.89251000000000003</v>
      </c>
      <c r="S587">
        <v>0.83398000000000005</v>
      </c>
      <c r="T587">
        <v>0.75804000000000005</v>
      </c>
      <c r="U587">
        <v>0.66639999999999999</v>
      </c>
      <c r="V587">
        <v>0.56355999999999995</v>
      </c>
      <c r="W587">
        <v>0.45619999999999999</v>
      </c>
      <c r="X587">
        <v>0.35197000000000001</v>
      </c>
      <c r="Y587">
        <v>0.25785000000000002</v>
      </c>
      <c r="Z587">
        <v>0.18140999999999999</v>
      </c>
      <c r="AA587">
        <v>0.11899999999999999</v>
      </c>
      <c r="AB587">
        <v>7.3529999999999998E-2</v>
      </c>
      <c r="AC587">
        <v>4.2720000000000001E-2</v>
      </c>
      <c r="AD587">
        <v>2.3300000000000001E-2</v>
      </c>
      <c r="AE587">
        <v>1.191E-2</v>
      </c>
      <c r="AF587">
        <v>5.7000000000000002E-3</v>
      </c>
      <c r="AG587">
        <v>2.5600000000000002E-3</v>
      </c>
      <c r="AH587">
        <v>1.1100000000000001E-3</v>
      </c>
      <c r="AI587">
        <v>4.2999999999999999E-4</v>
      </c>
      <c r="AJ587">
        <v>1.6000000000000001E-4</v>
      </c>
      <c r="AK587">
        <v>5.0000000000000002E-5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</row>
    <row r="588" spans="1:68" hidden="1" x14ac:dyDescent="0.25">
      <c r="A588">
        <v>22400625</v>
      </c>
      <c r="B588" t="s">
        <v>77</v>
      </c>
      <c r="C588" t="s">
        <v>78</v>
      </c>
      <c r="D588" s="1">
        <v>45680.833333333336</v>
      </c>
      <c r="E588" t="str">
        <f>HYPERLINK("https://www.nba.com/stats/player/203915/boxscores-traditional", "Spencer Dinwiddie")</f>
        <v>Spencer Dinwiddie</v>
      </c>
      <c r="F588" t="s">
        <v>92</v>
      </c>
      <c r="G588">
        <v>14.8</v>
      </c>
      <c r="H588">
        <v>6.0129999999999999</v>
      </c>
      <c r="I588" s="2">
        <v>0.98928000000000005</v>
      </c>
      <c r="J588" s="2">
        <v>0.98341000000000001</v>
      </c>
      <c r="K588" s="2">
        <v>0.97499999999999998</v>
      </c>
      <c r="L588" s="2">
        <v>0.96406999999999998</v>
      </c>
      <c r="M588" s="2">
        <v>0.94845000000000002</v>
      </c>
      <c r="N588" s="2">
        <v>0.92784999999999995</v>
      </c>
      <c r="O588" s="2">
        <v>0.9032</v>
      </c>
      <c r="P588" s="2">
        <v>0.87075999999999998</v>
      </c>
      <c r="Q588" s="2">
        <v>0.83147000000000004</v>
      </c>
      <c r="R588" s="2">
        <v>0.78813999999999995</v>
      </c>
      <c r="S588" s="2">
        <v>0.73565000000000003</v>
      </c>
      <c r="T588" s="2">
        <v>0.68081999999999998</v>
      </c>
      <c r="U588" s="2">
        <v>0.61790999999999996</v>
      </c>
      <c r="V588" s="2">
        <v>0.55171999999999999</v>
      </c>
      <c r="W588" s="2">
        <v>0.48803000000000002</v>
      </c>
      <c r="X588" s="2">
        <v>0.42074</v>
      </c>
      <c r="Y588" s="2">
        <v>0.35569000000000001</v>
      </c>
      <c r="Z588" s="2">
        <v>0.29805999999999999</v>
      </c>
      <c r="AA588" s="2">
        <v>0.24196000000000001</v>
      </c>
      <c r="AB588" s="2">
        <v>0.19489000000000001</v>
      </c>
      <c r="AC588" s="2">
        <v>0.15151000000000001</v>
      </c>
      <c r="AD588" s="2">
        <v>0.11507000000000001</v>
      </c>
      <c r="AE588" s="2">
        <v>8.6910000000000001E-2</v>
      </c>
      <c r="AF588" s="2">
        <v>6.3009999999999997E-2</v>
      </c>
      <c r="AG588" s="2">
        <v>4.4569999999999999E-2</v>
      </c>
      <c r="AH588" s="2">
        <v>3.1440000000000003E-2</v>
      </c>
      <c r="AI588" s="2">
        <v>2.1180000000000001E-2</v>
      </c>
      <c r="AJ588" s="2">
        <v>1.3899999999999999E-2</v>
      </c>
      <c r="AK588" s="2">
        <v>9.1400000000000006E-3</v>
      </c>
      <c r="AL588" s="2">
        <v>5.7000000000000002E-3</v>
      </c>
      <c r="AM588" s="2">
        <v>3.5699999999999998E-3</v>
      </c>
      <c r="AN588" s="2">
        <v>2.1199999999999999E-3</v>
      </c>
      <c r="AO588" s="2">
        <v>1.2199999999999999E-3</v>
      </c>
      <c r="AP588" s="2">
        <v>7.1000000000000002E-4</v>
      </c>
      <c r="AQ588" s="2">
        <v>3.8999999999999999E-4</v>
      </c>
      <c r="AR588" s="2">
        <v>2.1000000000000001E-4</v>
      </c>
      <c r="AS588" s="2">
        <v>1.1E-4</v>
      </c>
      <c r="AT588" s="2">
        <v>6.0000000000000002E-5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</row>
    <row r="589" spans="1:68" hidden="1" x14ac:dyDescent="0.25">
      <c r="A589">
        <v>22400625</v>
      </c>
      <c r="B589" t="s">
        <v>78</v>
      </c>
      <c r="C589" t="s">
        <v>77</v>
      </c>
      <c r="D589" s="1">
        <v>45680.833333333336</v>
      </c>
      <c r="E589" t="str">
        <f>HYPERLINK("https://www.nba.com/stats/player/1630198/boxscores-traditional", "Isaiah Joe")</f>
        <v>Isaiah Joe</v>
      </c>
      <c r="F589" t="s">
        <v>87</v>
      </c>
      <c r="G589">
        <v>13.8</v>
      </c>
      <c r="H589">
        <v>6.0129999999999999</v>
      </c>
      <c r="I589" s="2">
        <v>0.98341000000000001</v>
      </c>
      <c r="J589" s="2">
        <v>0.97499999999999998</v>
      </c>
      <c r="K589" s="2">
        <v>0.96406999999999998</v>
      </c>
      <c r="L589" s="2">
        <v>0.94845000000000002</v>
      </c>
      <c r="M589" s="2">
        <v>0.92784999999999995</v>
      </c>
      <c r="N589" s="2">
        <v>0.9032</v>
      </c>
      <c r="O589" s="2">
        <v>0.87075999999999998</v>
      </c>
      <c r="P589" s="2">
        <v>0.83147000000000004</v>
      </c>
      <c r="Q589" s="2">
        <v>0.78813999999999995</v>
      </c>
      <c r="R589" s="2">
        <v>0.73565000000000003</v>
      </c>
      <c r="S589" s="2">
        <v>0.68081999999999998</v>
      </c>
      <c r="T589" s="2">
        <v>0.61790999999999996</v>
      </c>
      <c r="U589" s="2">
        <v>0.55171999999999999</v>
      </c>
      <c r="V589" s="2">
        <v>0.48803000000000002</v>
      </c>
      <c r="W589" s="2">
        <v>0.42074</v>
      </c>
      <c r="X589" s="2">
        <v>0.35569000000000001</v>
      </c>
      <c r="Y589" s="2">
        <v>0.29805999999999999</v>
      </c>
      <c r="Z589" s="2">
        <v>0.24196000000000001</v>
      </c>
      <c r="AA589" s="2">
        <v>0.19489000000000001</v>
      </c>
      <c r="AB589" s="2">
        <v>0.15151000000000001</v>
      </c>
      <c r="AC589" s="2">
        <v>0.11507000000000001</v>
      </c>
      <c r="AD589" s="2">
        <v>8.6910000000000001E-2</v>
      </c>
      <c r="AE589" s="2">
        <v>6.3009999999999997E-2</v>
      </c>
      <c r="AF589" s="2">
        <v>4.4569999999999999E-2</v>
      </c>
      <c r="AG589" s="2">
        <v>3.1440000000000003E-2</v>
      </c>
      <c r="AH589" s="2">
        <v>2.1180000000000001E-2</v>
      </c>
      <c r="AI589" s="2">
        <v>1.3899999999999999E-2</v>
      </c>
      <c r="AJ589" s="2">
        <v>9.1400000000000006E-3</v>
      </c>
      <c r="AK589" s="2">
        <v>5.7000000000000002E-3</v>
      </c>
      <c r="AL589" s="2">
        <v>3.5699999999999998E-3</v>
      </c>
      <c r="AM589" s="2">
        <v>2.1199999999999999E-3</v>
      </c>
      <c r="AN589" s="2">
        <v>1.2199999999999999E-3</v>
      </c>
      <c r="AO589" s="2">
        <v>7.1000000000000002E-4</v>
      </c>
      <c r="AP589" s="2">
        <v>3.8999999999999999E-4</v>
      </c>
      <c r="AQ589" s="2">
        <v>2.1000000000000001E-4</v>
      </c>
      <c r="AR589" s="2">
        <v>1.1E-4</v>
      </c>
      <c r="AS589" s="2">
        <v>6.0000000000000002E-5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</row>
    <row r="590" spans="1:68" hidden="1" x14ac:dyDescent="0.25">
      <c r="A590">
        <v>22400625</v>
      </c>
      <c r="B590" t="s">
        <v>78</v>
      </c>
      <c r="C590" t="s">
        <v>77</v>
      </c>
      <c r="D590" s="1">
        <v>45680.833333333336</v>
      </c>
      <c r="E590" t="str">
        <f>HYPERLINK("https://www.nba.com/stats/player/1628392/boxscores-traditional", "Isaiah Hartenstein")</f>
        <v>Isaiah Hartenstein</v>
      </c>
      <c r="F590" t="s">
        <v>91</v>
      </c>
      <c r="G590">
        <v>26</v>
      </c>
      <c r="H590">
        <v>6.1639999999999997</v>
      </c>
      <c r="I590" s="2">
        <v>1</v>
      </c>
      <c r="J590" s="2">
        <v>0.99995000000000001</v>
      </c>
      <c r="K590" s="2">
        <v>0.99990000000000001</v>
      </c>
      <c r="L590" s="2">
        <v>0.99982000000000004</v>
      </c>
      <c r="M590" s="2">
        <v>0.99968000000000001</v>
      </c>
      <c r="N590" s="2">
        <v>0.99939999999999996</v>
      </c>
      <c r="O590" s="2">
        <v>0.99895999999999996</v>
      </c>
      <c r="P590" s="2">
        <v>0.99824999999999997</v>
      </c>
      <c r="Q590" s="2">
        <v>0.99711000000000005</v>
      </c>
      <c r="R590" s="2">
        <v>0.99534</v>
      </c>
      <c r="S590" s="2">
        <v>0.99245000000000005</v>
      </c>
      <c r="T590" s="2">
        <v>0.98839999999999995</v>
      </c>
      <c r="U590" s="2">
        <v>0.98257000000000005</v>
      </c>
      <c r="V590" s="2">
        <v>0.97441</v>
      </c>
      <c r="W590" s="2">
        <v>0.96245999999999998</v>
      </c>
      <c r="X590" s="2">
        <v>0.94738</v>
      </c>
      <c r="Y590" s="2">
        <v>0.92784999999999995</v>
      </c>
      <c r="Z590" s="2">
        <v>0.9032</v>
      </c>
      <c r="AA590" s="2">
        <v>0.87285999999999997</v>
      </c>
      <c r="AB590" s="2">
        <v>0.83398000000000005</v>
      </c>
      <c r="AC590" s="2">
        <v>0.79103000000000001</v>
      </c>
      <c r="AD590" s="2">
        <v>0.74214999999999998</v>
      </c>
      <c r="AE590" s="2">
        <v>0.68793000000000004</v>
      </c>
      <c r="AF590" s="2">
        <v>0.62551999999999996</v>
      </c>
      <c r="AG590" s="2">
        <v>0.56355999999999995</v>
      </c>
      <c r="AH590" s="2">
        <v>0.5</v>
      </c>
      <c r="AI590" s="2">
        <v>0.43643999999999999</v>
      </c>
      <c r="AJ590" s="2">
        <v>0.37447999999999998</v>
      </c>
      <c r="AK590" s="2">
        <v>0.31207000000000001</v>
      </c>
      <c r="AL590" s="2">
        <v>0.25785000000000002</v>
      </c>
      <c r="AM590" s="2">
        <v>0.20896999999999999</v>
      </c>
      <c r="AN590" s="2">
        <v>0.16602</v>
      </c>
      <c r="AO590" s="2">
        <v>0.12714</v>
      </c>
      <c r="AP590" s="2">
        <v>9.6799999999999997E-2</v>
      </c>
      <c r="AQ590" s="2">
        <v>7.2150000000000006E-2</v>
      </c>
      <c r="AR590" s="2">
        <v>5.262E-2</v>
      </c>
      <c r="AS590" s="2">
        <v>3.7539999999999997E-2</v>
      </c>
      <c r="AT590" s="2">
        <v>2.5590000000000002E-2</v>
      </c>
      <c r="AU590" s="2">
        <v>1.7430000000000001E-2</v>
      </c>
      <c r="AV590" s="2">
        <v>1.1599999999999999E-2</v>
      </c>
      <c r="AW590" s="2">
        <v>7.5500000000000003E-3</v>
      </c>
      <c r="AX590" s="2">
        <v>4.6600000000000001E-3</v>
      </c>
      <c r="AY590" s="2">
        <v>2.8900000000000002E-3</v>
      </c>
      <c r="AZ590" s="2">
        <v>1.75E-3</v>
      </c>
      <c r="BA590" s="2">
        <v>1.0399999999999999E-3</v>
      </c>
      <c r="BB590" s="2">
        <v>5.9999999999999995E-4</v>
      </c>
      <c r="BC590" s="2">
        <v>3.2000000000000003E-4</v>
      </c>
      <c r="BD590" s="2">
        <v>1.8000000000000001E-4</v>
      </c>
      <c r="BE590" s="2">
        <v>1E-4</v>
      </c>
      <c r="BF590" s="2">
        <v>5.0000000000000002E-5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</row>
    <row r="591" spans="1:68" hidden="1" x14ac:dyDescent="0.25">
      <c r="A591">
        <v>22400625</v>
      </c>
      <c r="B591" t="s">
        <v>78</v>
      </c>
      <c r="C591" t="s">
        <v>77</v>
      </c>
      <c r="D591" s="1">
        <v>45680.833333333336</v>
      </c>
      <c r="E591" t="str">
        <f>HYPERLINK("https://www.nba.com/stats/player/1630198/boxscores-traditional", "Isaiah Joe")</f>
        <v>Isaiah Joe</v>
      </c>
      <c r="F591" t="s">
        <v>92</v>
      </c>
      <c r="G591">
        <v>13</v>
      </c>
      <c r="H591">
        <v>6.1639999999999997</v>
      </c>
      <c r="I591" s="2">
        <v>0.97441</v>
      </c>
      <c r="J591" s="2">
        <v>0.96245999999999998</v>
      </c>
      <c r="K591" s="2">
        <v>0.94738</v>
      </c>
      <c r="L591" s="2">
        <v>0.92784999999999995</v>
      </c>
      <c r="M591" s="2">
        <v>0.9032</v>
      </c>
      <c r="N591" s="2">
        <v>0.87285999999999997</v>
      </c>
      <c r="O591" s="2">
        <v>0.83398000000000005</v>
      </c>
      <c r="P591" s="2">
        <v>0.79103000000000001</v>
      </c>
      <c r="Q591" s="2">
        <v>0.74214999999999998</v>
      </c>
      <c r="R591" s="2">
        <v>0.68793000000000004</v>
      </c>
      <c r="S591" s="2">
        <v>0.62551999999999996</v>
      </c>
      <c r="T591" s="2">
        <v>0.56355999999999995</v>
      </c>
      <c r="U591" s="2">
        <v>0.5</v>
      </c>
      <c r="V591" s="2">
        <v>0.43643999999999999</v>
      </c>
      <c r="W591" s="2">
        <v>0.37447999999999998</v>
      </c>
      <c r="X591" s="2">
        <v>0.31207000000000001</v>
      </c>
      <c r="Y591" s="2">
        <v>0.25785000000000002</v>
      </c>
      <c r="Z591" s="2">
        <v>0.20896999999999999</v>
      </c>
      <c r="AA591" s="2">
        <v>0.16602</v>
      </c>
      <c r="AB591" s="2">
        <v>0.12714</v>
      </c>
      <c r="AC591" s="2">
        <v>9.6799999999999997E-2</v>
      </c>
      <c r="AD591" s="2">
        <v>7.2150000000000006E-2</v>
      </c>
      <c r="AE591" s="2">
        <v>5.262E-2</v>
      </c>
      <c r="AF591" s="2">
        <v>3.7539999999999997E-2</v>
      </c>
      <c r="AG591" s="2">
        <v>2.5590000000000002E-2</v>
      </c>
      <c r="AH591" s="2">
        <v>1.7430000000000001E-2</v>
      </c>
      <c r="AI591" s="2">
        <v>1.1599999999999999E-2</v>
      </c>
      <c r="AJ591" s="2">
        <v>7.5500000000000003E-3</v>
      </c>
      <c r="AK591" s="2">
        <v>4.6600000000000001E-3</v>
      </c>
      <c r="AL591" s="2">
        <v>2.8900000000000002E-3</v>
      </c>
      <c r="AM591" s="2">
        <v>1.75E-3</v>
      </c>
      <c r="AN591" s="2">
        <v>1.0399999999999999E-3</v>
      </c>
      <c r="AO591" s="2">
        <v>5.9999999999999995E-4</v>
      </c>
      <c r="AP591" s="2">
        <v>3.2000000000000003E-4</v>
      </c>
      <c r="AQ591" s="2">
        <v>1.8000000000000001E-4</v>
      </c>
      <c r="AR591" s="2">
        <v>1E-4</v>
      </c>
      <c r="AS591" s="2">
        <v>5.0000000000000002E-5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</row>
    <row r="592" spans="1:68" hidden="1" x14ac:dyDescent="0.25">
      <c r="A592">
        <v>22400625</v>
      </c>
      <c r="B592" t="s">
        <v>78</v>
      </c>
      <c r="C592" t="s">
        <v>77</v>
      </c>
      <c r="D592" s="1">
        <v>45680.833333333336</v>
      </c>
      <c r="E592" t="str">
        <f>HYPERLINK("https://www.nba.com/stats/player/1630198/boxscores-traditional", "Isaiah Joe")</f>
        <v>Isaiah Joe</v>
      </c>
      <c r="F592" t="s">
        <v>93</v>
      </c>
      <c r="G592">
        <v>12</v>
      </c>
      <c r="H592">
        <v>6.2930000000000001</v>
      </c>
      <c r="I592" s="2">
        <v>0.95994000000000002</v>
      </c>
      <c r="J592" s="2">
        <v>0.94408000000000003</v>
      </c>
      <c r="K592" s="2">
        <v>0.92364000000000002</v>
      </c>
      <c r="L592" s="2">
        <v>0.89795999999999998</v>
      </c>
      <c r="M592" s="2">
        <v>0.86650000000000005</v>
      </c>
      <c r="N592" s="2">
        <v>0.82894000000000001</v>
      </c>
      <c r="O592" s="2">
        <v>0.78524000000000005</v>
      </c>
      <c r="P592" s="2">
        <v>0.73890999999999996</v>
      </c>
      <c r="Q592" s="2">
        <v>0.68439000000000005</v>
      </c>
      <c r="R592" s="2">
        <v>0.62551999999999996</v>
      </c>
      <c r="S592" s="2">
        <v>0.56355999999999995</v>
      </c>
      <c r="T592" s="2">
        <v>0.5</v>
      </c>
      <c r="U592" s="2">
        <v>0.43643999999999999</v>
      </c>
      <c r="V592" s="2">
        <v>0.37447999999999998</v>
      </c>
      <c r="W592" s="2">
        <v>0.31561</v>
      </c>
      <c r="X592" s="2">
        <v>0.26108999999999999</v>
      </c>
      <c r="Y592" s="2">
        <v>0.21476000000000001</v>
      </c>
      <c r="Z592" s="2">
        <v>0.17105999999999999</v>
      </c>
      <c r="AA592" s="2">
        <v>0.13350000000000001</v>
      </c>
      <c r="AB592" s="2">
        <v>0.10204000000000001</v>
      </c>
      <c r="AC592" s="2">
        <v>7.6359999999999997E-2</v>
      </c>
      <c r="AD592" s="2">
        <v>5.5919999999999997E-2</v>
      </c>
      <c r="AE592" s="2">
        <v>4.0059999999999998E-2</v>
      </c>
      <c r="AF592" s="2">
        <v>2.8070000000000001E-2</v>
      </c>
      <c r="AG592" s="2">
        <v>1.9230000000000001E-2</v>
      </c>
      <c r="AH592" s="2">
        <v>1.321E-2</v>
      </c>
      <c r="AI592" s="2">
        <v>8.6599999999999993E-3</v>
      </c>
      <c r="AJ592" s="2">
        <v>5.5399999999999998E-3</v>
      </c>
      <c r="AK592" s="2">
        <v>3.47E-3</v>
      </c>
      <c r="AL592" s="2">
        <v>2.1199999999999999E-3</v>
      </c>
      <c r="AM592" s="2">
        <v>1.2600000000000001E-3</v>
      </c>
      <c r="AN592" s="2">
        <v>7.3999999999999999E-4</v>
      </c>
      <c r="AO592" s="2">
        <v>4.2000000000000002E-4</v>
      </c>
      <c r="AP592" s="2">
        <v>2.3000000000000001E-4</v>
      </c>
      <c r="AQ592" s="2">
        <v>1.2999999999999999E-4</v>
      </c>
      <c r="AR592" s="2">
        <v>6.9999999999999994E-5</v>
      </c>
      <c r="AS592" s="2">
        <v>4.0000000000000003E-5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</row>
    <row r="593" spans="1:68" hidden="1" x14ac:dyDescent="0.25">
      <c r="A593">
        <v>22400621</v>
      </c>
      <c r="B593" t="s">
        <v>69</v>
      </c>
      <c r="C593" t="s">
        <v>68</v>
      </c>
      <c r="D593" s="1">
        <v>45680.583333333336</v>
      </c>
      <c r="E593" t="str">
        <f>HYPERLINK("https://www.nba.com/stats/player/1630174/boxscores-traditional", "Aaron Nesmith")</f>
        <v>Aaron Nesmith</v>
      </c>
      <c r="F593" t="s">
        <v>92</v>
      </c>
      <c r="G593">
        <v>11</v>
      </c>
      <c r="H593">
        <v>3.742</v>
      </c>
      <c r="I593">
        <v>0.99621000000000004</v>
      </c>
      <c r="J593">
        <v>0.99202000000000001</v>
      </c>
      <c r="K593">
        <v>0.98382000000000003</v>
      </c>
      <c r="L593">
        <v>0.96926000000000001</v>
      </c>
      <c r="M593">
        <v>0.94520000000000004</v>
      </c>
      <c r="N593">
        <v>0.90988000000000002</v>
      </c>
      <c r="O593">
        <v>0.85768999999999995</v>
      </c>
      <c r="P593">
        <v>0.78813999999999995</v>
      </c>
      <c r="Q593">
        <v>0.70194000000000001</v>
      </c>
      <c r="R593">
        <v>0.60641999999999996</v>
      </c>
      <c r="S593">
        <v>0.5</v>
      </c>
      <c r="T593">
        <v>0.39357999999999999</v>
      </c>
      <c r="U593">
        <v>0.29805999999999999</v>
      </c>
      <c r="V593">
        <v>0.21185999999999999</v>
      </c>
      <c r="W593">
        <v>0.14230999999999999</v>
      </c>
      <c r="X593">
        <v>9.0120000000000006E-2</v>
      </c>
      <c r="Y593">
        <v>5.4800000000000001E-2</v>
      </c>
      <c r="Z593">
        <v>3.074E-2</v>
      </c>
      <c r="AA593">
        <v>1.618E-2</v>
      </c>
      <c r="AB593">
        <v>7.9799999999999992E-3</v>
      </c>
      <c r="AC593">
        <v>3.79E-3</v>
      </c>
      <c r="AD593">
        <v>1.64E-3</v>
      </c>
      <c r="AE593">
        <v>6.6E-4</v>
      </c>
      <c r="AF593">
        <v>2.5999999999999998E-4</v>
      </c>
      <c r="AG593">
        <v>9.0000000000000006E-5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</row>
    <row r="594" spans="1:68" hidden="1" x14ac:dyDescent="0.25">
      <c r="A594">
        <v>22400625</v>
      </c>
      <c r="B594" t="s">
        <v>77</v>
      </c>
      <c r="C594" t="s">
        <v>78</v>
      </c>
      <c r="D594" s="1">
        <v>45680.833333333336</v>
      </c>
      <c r="E594" t="str">
        <f>HYPERLINK("https://www.nba.com/stats/player/203915/boxscores-traditional", "Spencer Dinwiddie")</f>
        <v>Spencer Dinwiddie</v>
      </c>
      <c r="F594" t="s">
        <v>91</v>
      </c>
      <c r="G594">
        <v>18.399999999999999</v>
      </c>
      <c r="H594">
        <v>6.56</v>
      </c>
      <c r="I594" s="2">
        <v>0.99597999999999998</v>
      </c>
      <c r="J594" s="2">
        <v>0.99378999999999995</v>
      </c>
      <c r="K594" s="2">
        <v>0.99060999999999999</v>
      </c>
      <c r="L594" s="2">
        <v>0.98609999999999998</v>
      </c>
      <c r="M594" s="2">
        <v>0.97931999999999997</v>
      </c>
      <c r="N594" s="2">
        <v>0.97062000000000004</v>
      </c>
      <c r="O594" s="2">
        <v>0.95906999999999998</v>
      </c>
      <c r="P594" s="2">
        <v>0.94408000000000003</v>
      </c>
      <c r="Q594" s="2">
        <v>0.92364000000000002</v>
      </c>
      <c r="R594" s="2">
        <v>0.89973000000000003</v>
      </c>
      <c r="S594" s="2">
        <v>0.87075999999999998</v>
      </c>
      <c r="T594" s="2">
        <v>0.83645999999999998</v>
      </c>
      <c r="U594" s="2">
        <v>0.79388999999999998</v>
      </c>
      <c r="V594" s="2">
        <v>0.74856999999999996</v>
      </c>
      <c r="W594" s="2">
        <v>0.69847000000000004</v>
      </c>
      <c r="X594" s="2">
        <v>0.64431000000000005</v>
      </c>
      <c r="Y594" s="2">
        <v>0.58316999999999997</v>
      </c>
      <c r="Z594" s="2">
        <v>0.52392000000000005</v>
      </c>
      <c r="AA594" s="2">
        <v>0.46414</v>
      </c>
      <c r="AB594" s="2">
        <v>0.40516999999999997</v>
      </c>
      <c r="AC594" s="2">
        <v>0.34458</v>
      </c>
      <c r="AD594" s="2">
        <v>0.29115999999999997</v>
      </c>
      <c r="AE594" s="2">
        <v>0.24196000000000001</v>
      </c>
      <c r="AF594" s="2">
        <v>0.19766</v>
      </c>
      <c r="AG594" s="2">
        <v>0.15625</v>
      </c>
      <c r="AH594" s="2">
        <v>0.12302</v>
      </c>
      <c r="AI594" s="2">
        <v>9.5100000000000004E-2</v>
      </c>
      <c r="AJ594" s="2">
        <v>7.2150000000000006E-2</v>
      </c>
      <c r="AK594" s="2">
        <v>5.262E-2</v>
      </c>
      <c r="AL594" s="2">
        <v>3.8359999999999998E-2</v>
      </c>
      <c r="AM594" s="2">
        <v>2.743E-2</v>
      </c>
      <c r="AN594" s="2">
        <v>1.9230000000000001E-2</v>
      </c>
      <c r="AO594" s="2">
        <v>1.2869999999999999E-2</v>
      </c>
      <c r="AP594" s="2">
        <v>8.6599999999999993E-3</v>
      </c>
      <c r="AQ594" s="2">
        <v>5.7000000000000002E-3</v>
      </c>
      <c r="AR594" s="2">
        <v>3.6800000000000001E-3</v>
      </c>
      <c r="AS594" s="2">
        <v>2.2599999999999999E-3</v>
      </c>
      <c r="AT594" s="2">
        <v>1.39E-3</v>
      </c>
      <c r="AU594" s="2">
        <v>8.4000000000000003E-4</v>
      </c>
      <c r="AV594" s="2">
        <v>5.0000000000000001E-4</v>
      </c>
      <c r="AW594" s="2">
        <v>2.7999999999999998E-4</v>
      </c>
      <c r="AX594" s="2">
        <v>1.6000000000000001E-4</v>
      </c>
      <c r="AY594" s="2">
        <v>9.0000000000000006E-5</v>
      </c>
      <c r="AZ594" s="2">
        <v>5.0000000000000002E-5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</row>
    <row r="595" spans="1:68" hidden="1" x14ac:dyDescent="0.25">
      <c r="A595">
        <v>22400625</v>
      </c>
      <c r="B595" t="s">
        <v>77</v>
      </c>
      <c r="C595" t="s">
        <v>78</v>
      </c>
      <c r="D595" s="1">
        <v>45680.833333333336</v>
      </c>
      <c r="E595" t="str">
        <f>HYPERLINK("https://www.nba.com/stats/player/202691/boxscores-traditional", "Klay Thompson")</f>
        <v>Klay Thompson</v>
      </c>
      <c r="F595" t="s">
        <v>93</v>
      </c>
      <c r="G595">
        <v>11.6</v>
      </c>
      <c r="H595">
        <v>7.0030000000000001</v>
      </c>
      <c r="I595" s="2">
        <v>0.93447999999999998</v>
      </c>
      <c r="J595" s="2">
        <v>0.91466000000000003</v>
      </c>
      <c r="K595" s="2">
        <v>0.89065000000000005</v>
      </c>
      <c r="L595" s="2">
        <v>0.86214000000000002</v>
      </c>
      <c r="M595" s="2">
        <v>0.82638999999999996</v>
      </c>
      <c r="N595" s="2">
        <v>0.78813999999999995</v>
      </c>
      <c r="O595" s="2">
        <v>0.74536999999999998</v>
      </c>
      <c r="P595" s="2">
        <v>0.69496999999999998</v>
      </c>
      <c r="Q595" s="2">
        <v>0.64431000000000005</v>
      </c>
      <c r="R595" s="2">
        <v>0.59094999999999998</v>
      </c>
      <c r="S595" s="2">
        <v>0.53586</v>
      </c>
      <c r="T595" s="2">
        <v>0.47608</v>
      </c>
      <c r="U595" s="2">
        <v>0.42074</v>
      </c>
      <c r="V595" s="2">
        <v>0.36692999999999998</v>
      </c>
      <c r="W595" s="2">
        <v>0.31207000000000001</v>
      </c>
      <c r="X595" s="2">
        <v>0.26434999999999997</v>
      </c>
      <c r="Y595" s="2">
        <v>0.22065000000000001</v>
      </c>
      <c r="Z595" s="2">
        <v>0.18140999999999999</v>
      </c>
      <c r="AA595" s="2">
        <v>0.14457</v>
      </c>
      <c r="AB595" s="2">
        <v>0.11507000000000001</v>
      </c>
      <c r="AC595" s="2">
        <v>9.0120000000000006E-2</v>
      </c>
      <c r="AD595" s="2">
        <v>6.8110000000000004E-2</v>
      </c>
      <c r="AE595" s="2">
        <v>5.1549999999999999E-2</v>
      </c>
      <c r="AF595" s="2">
        <v>3.8359999999999998E-2</v>
      </c>
      <c r="AG595" s="2">
        <v>2.8070000000000001E-2</v>
      </c>
      <c r="AH595" s="2">
        <v>1.9699999999999999E-2</v>
      </c>
      <c r="AI595" s="2">
        <v>1.3899999999999999E-2</v>
      </c>
      <c r="AJ595" s="2">
        <v>9.6399999999999993E-3</v>
      </c>
      <c r="AK595" s="2">
        <v>6.5700000000000003E-3</v>
      </c>
      <c r="AL595" s="2">
        <v>4.2700000000000004E-3</v>
      </c>
      <c r="AM595" s="2">
        <v>2.8E-3</v>
      </c>
      <c r="AN595" s="2">
        <v>1.81E-3</v>
      </c>
      <c r="AO595" s="2">
        <v>1.1100000000000001E-3</v>
      </c>
      <c r="AP595" s="2">
        <v>6.8999999999999997E-4</v>
      </c>
      <c r="AQ595" s="2">
        <v>4.2000000000000002E-4</v>
      </c>
      <c r="AR595" s="2">
        <v>2.5000000000000001E-4</v>
      </c>
      <c r="AS595" s="2">
        <v>1.3999999999999999E-4</v>
      </c>
      <c r="AT595" s="2">
        <v>8.0000000000000007E-5</v>
      </c>
      <c r="AU595" s="2">
        <v>5.0000000000000002E-5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</row>
    <row r="596" spans="1:68" hidden="1" x14ac:dyDescent="0.25">
      <c r="A596">
        <v>22400625</v>
      </c>
      <c r="B596" t="s">
        <v>78</v>
      </c>
      <c r="C596" t="s">
        <v>77</v>
      </c>
      <c r="D596" s="1">
        <v>45680.833333333336</v>
      </c>
      <c r="E596" t="str">
        <f>HYPERLINK("https://www.nba.com/stats/player/1631096/boxscores-traditional", "Chet Holmgren")</f>
        <v>Chet Holmgren</v>
      </c>
      <c r="F596" t="s">
        <v>92</v>
      </c>
      <c r="G596">
        <v>16.600000000000001</v>
      </c>
      <c r="H596">
        <v>7.06</v>
      </c>
      <c r="I596" s="2">
        <v>0.98645000000000005</v>
      </c>
      <c r="J596" s="2">
        <v>0.98077000000000003</v>
      </c>
      <c r="K596" s="2">
        <v>0.97319999999999995</v>
      </c>
      <c r="L596" s="2">
        <v>0.96245999999999998</v>
      </c>
      <c r="M596" s="2">
        <v>0.94950000000000001</v>
      </c>
      <c r="N596" s="2">
        <v>0.93318999999999996</v>
      </c>
      <c r="O596" s="2">
        <v>0.91308999999999996</v>
      </c>
      <c r="P596" s="2">
        <v>0.88876999999999995</v>
      </c>
      <c r="Q596" s="2">
        <v>0.85992999999999997</v>
      </c>
      <c r="R596" s="2">
        <v>0.82381000000000004</v>
      </c>
      <c r="S596" s="2">
        <v>0.78524000000000005</v>
      </c>
      <c r="T596" s="2">
        <v>0.74214999999999998</v>
      </c>
      <c r="U596" s="2">
        <v>0.69496999999999998</v>
      </c>
      <c r="V596" s="2">
        <v>0.64431000000000005</v>
      </c>
      <c r="W596" s="2">
        <v>0.59094999999999998</v>
      </c>
      <c r="X596" s="2">
        <v>0.53188000000000002</v>
      </c>
      <c r="Y596" s="2">
        <v>0.47608</v>
      </c>
      <c r="Z596" s="2">
        <v>0.42074</v>
      </c>
      <c r="AA596" s="2">
        <v>0.36692999999999998</v>
      </c>
      <c r="AB596" s="2">
        <v>0.31561</v>
      </c>
      <c r="AC596" s="2">
        <v>0.26762999999999998</v>
      </c>
      <c r="AD596" s="2">
        <v>0.22363</v>
      </c>
      <c r="AE596" s="2">
        <v>0.18140999999999999</v>
      </c>
      <c r="AF596" s="2">
        <v>0.14685999999999999</v>
      </c>
      <c r="AG596" s="2">
        <v>0.11702</v>
      </c>
      <c r="AH596" s="2">
        <v>9.1759999999999994E-2</v>
      </c>
      <c r="AI596" s="2">
        <v>7.0779999999999996E-2</v>
      </c>
      <c r="AJ596" s="2">
        <v>5.3699999999999998E-2</v>
      </c>
      <c r="AK596" s="2">
        <v>3.9199999999999999E-2</v>
      </c>
      <c r="AL596" s="2">
        <v>2.8719999999999999E-2</v>
      </c>
      <c r="AM596" s="2">
        <v>2.068E-2</v>
      </c>
      <c r="AN596" s="2">
        <v>1.4630000000000001E-2</v>
      </c>
      <c r="AO596" s="2">
        <v>1.017E-2</v>
      </c>
      <c r="AP596" s="2">
        <v>6.9499999999999996E-3</v>
      </c>
      <c r="AQ596" s="2">
        <v>4.5300000000000002E-3</v>
      </c>
      <c r="AR596" s="2">
        <v>2.98E-3</v>
      </c>
      <c r="AS596" s="2">
        <v>1.9300000000000001E-3</v>
      </c>
      <c r="AT596" s="2">
        <v>1.2199999999999999E-3</v>
      </c>
      <c r="AU596" s="2">
        <v>7.6000000000000004E-4</v>
      </c>
      <c r="AV596" s="2">
        <v>4.6999999999999999E-4</v>
      </c>
      <c r="AW596" s="2">
        <v>2.7E-4</v>
      </c>
      <c r="AX596" s="2">
        <v>1.6000000000000001E-4</v>
      </c>
      <c r="AY596" s="2">
        <v>9.0000000000000006E-5</v>
      </c>
      <c r="AZ596" s="2">
        <v>5.0000000000000002E-5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</row>
    <row r="597" spans="1:68" hidden="1" x14ac:dyDescent="0.25">
      <c r="A597">
        <v>22400621</v>
      </c>
      <c r="B597" t="s">
        <v>68</v>
      </c>
      <c r="C597" t="s">
        <v>69</v>
      </c>
      <c r="D597" s="1">
        <v>45680.583333333336</v>
      </c>
      <c r="E597" t="str">
        <f>HYPERLINK("https://www.nba.com/stats/player/1629640/boxscores-traditional", "Keldon Johnson")</f>
        <v>Keldon Johnson</v>
      </c>
      <c r="F597" t="s">
        <v>92</v>
      </c>
      <c r="G597">
        <v>11.4</v>
      </c>
      <c r="H597">
        <v>3.774</v>
      </c>
      <c r="I597">
        <v>0.99711000000000005</v>
      </c>
      <c r="J597">
        <v>0.99360999999999999</v>
      </c>
      <c r="K597">
        <v>0.98712999999999995</v>
      </c>
      <c r="L597">
        <v>0.97499999999999998</v>
      </c>
      <c r="M597">
        <v>0.95543</v>
      </c>
      <c r="N597">
        <v>0.92364000000000002</v>
      </c>
      <c r="O597">
        <v>0.879</v>
      </c>
      <c r="P597">
        <v>0.81594</v>
      </c>
      <c r="Q597">
        <v>0.73890999999999996</v>
      </c>
      <c r="R597">
        <v>0.64431000000000005</v>
      </c>
      <c r="S597">
        <v>0.54379999999999995</v>
      </c>
      <c r="T597">
        <v>0.43643999999999999</v>
      </c>
      <c r="U597">
        <v>0.33723999999999998</v>
      </c>
      <c r="V597">
        <v>0.24510000000000001</v>
      </c>
      <c r="W597">
        <v>0.17105999999999999</v>
      </c>
      <c r="X597">
        <v>0.11123</v>
      </c>
      <c r="Y597">
        <v>6.9440000000000002E-2</v>
      </c>
      <c r="Z597">
        <v>4.0059999999999998E-2</v>
      </c>
      <c r="AA597">
        <v>2.222E-2</v>
      </c>
      <c r="AB597">
        <v>1.1299999999999999E-2</v>
      </c>
      <c r="AC597">
        <v>5.5399999999999998E-3</v>
      </c>
      <c r="AD597">
        <v>2.48E-3</v>
      </c>
      <c r="AE597">
        <v>1.07E-3</v>
      </c>
      <c r="AF597">
        <v>4.2000000000000002E-4</v>
      </c>
      <c r="AG597">
        <v>1.6000000000000001E-4</v>
      </c>
      <c r="AH597">
        <v>5.0000000000000002E-5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</row>
    <row r="598" spans="1:68" hidden="1" x14ac:dyDescent="0.25">
      <c r="A598">
        <v>22400625</v>
      </c>
      <c r="B598" t="s">
        <v>77</v>
      </c>
      <c r="C598" t="s">
        <v>78</v>
      </c>
      <c r="D598" s="1">
        <v>45680.833333333336</v>
      </c>
      <c r="E598" t="str">
        <f>HYPERLINK("https://www.nba.com/stats/player/202691/boxscores-traditional", "Klay Thompson")</f>
        <v>Klay Thompson</v>
      </c>
      <c r="F598" t="s">
        <v>92</v>
      </c>
      <c r="G598">
        <v>13.4</v>
      </c>
      <c r="H598">
        <v>7.1159999999999997</v>
      </c>
      <c r="I598" s="2">
        <v>0.95906999999999998</v>
      </c>
      <c r="J598" s="2">
        <v>0.94520000000000004</v>
      </c>
      <c r="K598" s="2">
        <v>0.92784999999999995</v>
      </c>
      <c r="L598" s="2">
        <v>0.90658000000000005</v>
      </c>
      <c r="M598" s="2">
        <v>0.88100000000000001</v>
      </c>
      <c r="N598" s="2">
        <v>0.85082999999999998</v>
      </c>
      <c r="O598" s="2">
        <v>0.81594</v>
      </c>
      <c r="P598" s="2">
        <v>0.77637</v>
      </c>
      <c r="Q598" s="2">
        <v>0.73236999999999997</v>
      </c>
      <c r="R598" s="2">
        <v>0.68439000000000005</v>
      </c>
      <c r="S598" s="2">
        <v>0.63307000000000002</v>
      </c>
      <c r="T598" s="2">
        <v>0.57926</v>
      </c>
      <c r="U598" s="2">
        <v>0.52392000000000005</v>
      </c>
      <c r="V598" s="2">
        <v>0.46811999999999998</v>
      </c>
      <c r="W598" s="2">
        <v>0.41293999999999997</v>
      </c>
      <c r="X598" s="2">
        <v>0.35569000000000001</v>
      </c>
      <c r="Y598" s="2">
        <v>0.30503000000000002</v>
      </c>
      <c r="Z598" s="2">
        <v>0.25785000000000002</v>
      </c>
      <c r="AA598" s="2">
        <v>0.21476000000000001</v>
      </c>
      <c r="AB598" s="2">
        <v>0.17619000000000001</v>
      </c>
      <c r="AC598" s="2">
        <v>0.14230999999999999</v>
      </c>
      <c r="AD598" s="2">
        <v>0.11314</v>
      </c>
      <c r="AE598" s="2">
        <v>8.8510000000000005E-2</v>
      </c>
      <c r="AF598" s="2">
        <v>6.8110000000000004E-2</v>
      </c>
      <c r="AG598" s="2">
        <v>5.1549999999999999E-2</v>
      </c>
      <c r="AH598" s="2">
        <v>3.8359999999999998E-2</v>
      </c>
      <c r="AI598" s="2">
        <v>2.8070000000000001E-2</v>
      </c>
      <c r="AJ598" s="2">
        <v>2.018E-2</v>
      </c>
      <c r="AK598" s="2">
        <v>1.426E-2</v>
      </c>
      <c r="AL598" s="2">
        <v>9.9000000000000008E-3</v>
      </c>
      <c r="AM598" s="2">
        <v>6.7600000000000004E-3</v>
      </c>
      <c r="AN598" s="2">
        <v>4.5300000000000002E-3</v>
      </c>
      <c r="AO598" s="2">
        <v>2.98E-3</v>
      </c>
      <c r="AP598" s="2">
        <v>1.9300000000000001E-3</v>
      </c>
      <c r="AQ598" s="2">
        <v>1.1800000000000001E-3</v>
      </c>
      <c r="AR598" s="2">
        <v>7.3999999999999999E-4</v>
      </c>
      <c r="AS598" s="2">
        <v>4.4999999999999999E-4</v>
      </c>
      <c r="AT598" s="2">
        <v>2.7E-4</v>
      </c>
      <c r="AU598" s="2">
        <v>1.6000000000000001E-4</v>
      </c>
      <c r="AV598" s="2">
        <v>9.0000000000000006E-5</v>
      </c>
      <c r="AW598" s="2">
        <v>5.0000000000000002E-5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</row>
    <row r="599" spans="1:68" hidden="1" x14ac:dyDescent="0.25">
      <c r="A599">
        <v>22400625</v>
      </c>
      <c r="B599" t="s">
        <v>77</v>
      </c>
      <c r="C599" t="s">
        <v>78</v>
      </c>
      <c r="D599" s="1">
        <v>45680.833333333336</v>
      </c>
      <c r="E599" t="str">
        <f>HYPERLINK("https://www.nba.com/stats/player/1629023/boxscores-traditional", "P.J. Washington")</f>
        <v>P.J. Washington</v>
      </c>
      <c r="F599" t="s">
        <v>91</v>
      </c>
      <c r="G599">
        <v>27.4</v>
      </c>
      <c r="H599">
        <v>7.3380000000000001</v>
      </c>
      <c r="I599" s="2">
        <v>0.99983999999999995</v>
      </c>
      <c r="J599" s="2">
        <v>0.99973000000000001</v>
      </c>
      <c r="K599" s="2">
        <v>0.99956999999999996</v>
      </c>
      <c r="L599" s="2">
        <v>0.99929000000000001</v>
      </c>
      <c r="M599" s="2">
        <v>0.99885999999999997</v>
      </c>
      <c r="N599" s="2">
        <v>0.99824999999999997</v>
      </c>
      <c r="O599" s="2">
        <v>0.99728000000000006</v>
      </c>
      <c r="P599" s="2">
        <v>0.99585000000000001</v>
      </c>
      <c r="Q599" s="2">
        <v>0.99395999999999995</v>
      </c>
      <c r="R599" s="2">
        <v>0.99111000000000005</v>
      </c>
      <c r="S599" s="2">
        <v>0.98712999999999995</v>
      </c>
      <c r="T599" s="2">
        <v>0.98214000000000001</v>
      </c>
      <c r="U599" s="2">
        <v>0.97499999999999998</v>
      </c>
      <c r="V599" s="2">
        <v>0.96638000000000002</v>
      </c>
      <c r="W599" s="2">
        <v>0.95448999999999995</v>
      </c>
      <c r="X599" s="2">
        <v>0.93942999999999999</v>
      </c>
      <c r="Y599" s="2">
        <v>0.92220000000000002</v>
      </c>
      <c r="Z599" s="2">
        <v>0.89973000000000003</v>
      </c>
      <c r="AA599" s="2">
        <v>0.87285999999999997</v>
      </c>
      <c r="AB599" s="2">
        <v>0.84375</v>
      </c>
      <c r="AC599" s="2">
        <v>0.80784999999999996</v>
      </c>
      <c r="AD599" s="2">
        <v>0.77034999999999998</v>
      </c>
      <c r="AE599" s="2">
        <v>0.72575000000000001</v>
      </c>
      <c r="AF599" s="2">
        <v>0.67723999999999995</v>
      </c>
      <c r="AG599" s="2">
        <v>0.62929999999999997</v>
      </c>
      <c r="AH599" s="2">
        <v>0.57535000000000003</v>
      </c>
      <c r="AI599" s="2">
        <v>0.51993999999999996</v>
      </c>
      <c r="AJ599" s="2">
        <v>0.46811999999999998</v>
      </c>
      <c r="AK599" s="2">
        <v>0.41293999999999997</v>
      </c>
      <c r="AL599" s="2">
        <v>0.36316999999999999</v>
      </c>
      <c r="AM599" s="2">
        <v>0.31207000000000001</v>
      </c>
      <c r="AN599" s="2">
        <v>0.26434999999999997</v>
      </c>
      <c r="AO599" s="2">
        <v>0.22363</v>
      </c>
      <c r="AP599" s="2">
        <v>0.18406</v>
      </c>
      <c r="AQ599" s="2">
        <v>0.14917</v>
      </c>
      <c r="AR599" s="2">
        <v>0.121</v>
      </c>
      <c r="AS599" s="2">
        <v>9.5100000000000004E-2</v>
      </c>
      <c r="AT599" s="2">
        <v>7.4929999999999997E-2</v>
      </c>
      <c r="AU599" s="2">
        <v>5.7049999999999997E-2</v>
      </c>
      <c r="AV599" s="2">
        <v>4.2720000000000001E-2</v>
      </c>
      <c r="AW599" s="2">
        <v>3.2160000000000001E-2</v>
      </c>
      <c r="AX599" s="2">
        <v>2.3300000000000001E-2</v>
      </c>
      <c r="AY599" s="2">
        <v>1.6590000000000001E-2</v>
      </c>
      <c r="AZ599" s="2">
        <v>1.191E-2</v>
      </c>
      <c r="BA599" s="2">
        <v>8.2000000000000007E-3</v>
      </c>
      <c r="BB599" s="2">
        <v>5.7000000000000002E-3</v>
      </c>
      <c r="BC599" s="2">
        <v>3.79E-3</v>
      </c>
      <c r="BD599" s="2">
        <v>2.48E-3</v>
      </c>
      <c r="BE599" s="2">
        <v>1.64E-3</v>
      </c>
      <c r="BF599" s="2">
        <v>1.0399999999999999E-3</v>
      </c>
      <c r="BG599" s="2">
        <v>6.4000000000000005E-4</v>
      </c>
      <c r="BH599" s="2">
        <v>4.0000000000000002E-4</v>
      </c>
      <c r="BI599" s="2">
        <v>2.4000000000000001E-4</v>
      </c>
      <c r="BJ599" s="2">
        <v>1.4999999999999999E-4</v>
      </c>
      <c r="BK599" s="2">
        <v>8.0000000000000007E-5</v>
      </c>
      <c r="BL599" s="2">
        <v>5.0000000000000002E-5</v>
      </c>
      <c r="BM599" s="2">
        <v>0</v>
      </c>
      <c r="BN599" s="2">
        <v>0</v>
      </c>
      <c r="BO599" s="2">
        <v>0</v>
      </c>
      <c r="BP599" s="2">
        <v>0</v>
      </c>
    </row>
    <row r="600" spans="1:68" hidden="1" x14ac:dyDescent="0.25">
      <c r="A600">
        <v>22400625</v>
      </c>
      <c r="B600" t="s">
        <v>77</v>
      </c>
      <c r="C600" t="s">
        <v>78</v>
      </c>
      <c r="D600" s="1">
        <v>45680.833333333336</v>
      </c>
      <c r="E600" t="str">
        <f>HYPERLINK("https://www.nba.com/stats/player/1641726/boxscores-traditional", "Dereck Lively II")</f>
        <v>Dereck Lively II</v>
      </c>
      <c r="F600" t="s">
        <v>91</v>
      </c>
      <c r="G600">
        <v>26</v>
      </c>
      <c r="H600">
        <v>7.4029999999999996</v>
      </c>
      <c r="I600" s="2">
        <v>0.99963999999999997</v>
      </c>
      <c r="J600" s="2">
        <v>0.99939999999999996</v>
      </c>
      <c r="K600" s="2">
        <v>0.99905999999999995</v>
      </c>
      <c r="L600" s="2">
        <v>0.99851000000000001</v>
      </c>
      <c r="M600" s="2">
        <v>0.99773999999999996</v>
      </c>
      <c r="N600" s="2">
        <v>0.99653000000000003</v>
      </c>
      <c r="O600" s="2">
        <v>0.99492000000000003</v>
      </c>
      <c r="P600" s="2">
        <v>0.99245000000000005</v>
      </c>
      <c r="Q600" s="2">
        <v>0.98928000000000005</v>
      </c>
      <c r="R600" s="2">
        <v>0.98460999999999999</v>
      </c>
      <c r="S600" s="2">
        <v>0.97882000000000002</v>
      </c>
      <c r="T600" s="2">
        <v>0.97062000000000004</v>
      </c>
      <c r="U600" s="2">
        <v>0.96079999999999999</v>
      </c>
      <c r="V600" s="2">
        <v>0.94738</v>
      </c>
      <c r="W600" s="2">
        <v>0.93189</v>
      </c>
      <c r="X600" s="2">
        <v>0.91149000000000002</v>
      </c>
      <c r="Y600" s="2">
        <v>0.88876999999999995</v>
      </c>
      <c r="Z600" s="2">
        <v>0.85992999999999997</v>
      </c>
      <c r="AA600" s="2">
        <v>0.82894000000000001</v>
      </c>
      <c r="AB600" s="2">
        <v>0.79103000000000001</v>
      </c>
      <c r="AC600" s="2">
        <v>0.75175000000000003</v>
      </c>
      <c r="AD600" s="2">
        <v>0.70540000000000003</v>
      </c>
      <c r="AE600" s="2">
        <v>0.65910000000000002</v>
      </c>
      <c r="AF600" s="2">
        <v>0.60641999999999996</v>
      </c>
      <c r="AG600" s="2">
        <v>0.55567</v>
      </c>
      <c r="AH600" s="2">
        <v>0.5</v>
      </c>
      <c r="AI600" s="2">
        <v>0.44433</v>
      </c>
      <c r="AJ600" s="2">
        <v>0.39357999999999999</v>
      </c>
      <c r="AK600" s="2">
        <v>0.34089999999999998</v>
      </c>
      <c r="AL600" s="2">
        <v>0.29459999999999997</v>
      </c>
      <c r="AM600" s="2">
        <v>0.24825</v>
      </c>
      <c r="AN600" s="2">
        <v>0.20896999999999999</v>
      </c>
      <c r="AO600" s="2">
        <v>0.17105999999999999</v>
      </c>
      <c r="AP600" s="2">
        <v>0.14007</v>
      </c>
      <c r="AQ600" s="2">
        <v>0.11123</v>
      </c>
      <c r="AR600" s="2">
        <v>8.8510000000000005E-2</v>
      </c>
      <c r="AS600" s="2">
        <v>6.8110000000000004E-2</v>
      </c>
      <c r="AT600" s="2">
        <v>5.262E-2</v>
      </c>
      <c r="AU600" s="2">
        <v>3.9199999999999999E-2</v>
      </c>
      <c r="AV600" s="2">
        <v>2.938E-2</v>
      </c>
      <c r="AW600" s="2">
        <v>2.1180000000000001E-2</v>
      </c>
      <c r="AX600" s="2">
        <v>1.5389999999999999E-2</v>
      </c>
      <c r="AY600" s="2">
        <v>1.072E-2</v>
      </c>
      <c r="AZ600" s="2">
        <v>7.5500000000000003E-3</v>
      </c>
      <c r="BA600" s="2">
        <v>5.0800000000000003E-3</v>
      </c>
      <c r="BB600" s="2">
        <v>3.47E-3</v>
      </c>
      <c r="BC600" s="2">
        <v>2.2599999999999999E-3</v>
      </c>
      <c r="BD600" s="2">
        <v>1.49E-3</v>
      </c>
      <c r="BE600" s="2">
        <v>9.3999999999999997E-4</v>
      </c>
      <c r="BF600" s="2">
        <v>5.9999999999999995E-4</v>
      </c>
      <c r="BG600" s="2">
        <v>3.6000000000000002E-4</v>
      </c>
      <c r="BH600" s="2">
        <v>2.2000000000000001E-4</v>
      </c>
      <c r="BI600" s="2">
        <v>1.2999999999999999E-4</v>
      </c>
      <c r="BJ600" s="2">
        <v>8.0000000000000007E-5</v>
      </c>
      <c r="BK600" s="2">
        <v>4.0000000000000003E-5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</row>
    <row r="601" spans="1:68" hidden="1" x14ac:dyDescent="0.25">
      <c r="A601">
        <v>22400625</v>
      </c>
      <c r="B601" t="s">
        <v>77</v>
      </c>
      <c r="C601" t="s">
        <v>78</v>
      </c>
      <c r="D601" s="1">
        <v>45680.833333333336</v>
      </c>
      <c r="E601" t="str">
        <f>HYPERLINK("https://www.nba.com/stats/player/1630702/boxscores-traditional", "Jaden Hardy")</f>
        <v>Jaden Hardy</v>
      </c>
      <c r="F601" t="s">
        <v>92</v>
      </c>
      <c r="G601">
        <v>16.8</v>
      </c>
      <c r="H601">
        <v>7.4939999999999998</v>
      </c>
      <c r="I601" s="2">
        <v>0.98257000000000005</v>
      </c>
      <c r="J601" s="2">
        <v>0.97558</v>
      </c>
      <c r="K601" s="2">
        <v>0.96711999999999998</v>
      </c>
      <c r="L601" s="2">
        <v>0.95637000000000005</v>
      </c>
      <c r="M601" s="2">
        <v>0.94179000000000002</v>
      </c>
      <c r="N601" s="2">
        <v>0.92506999999999995</v>
      </c>
      <c r="O601" s="2">
        <v>0.90490000000000004</v>
      </c>
      <c r="P601" s="2">
        <v>0.879</v>
      </c>
      <c r="Q601" s="2">
        <v>0.85082999999999998</v>
      </c>
      <c r="R601" s="2">
        <v>0.81859000000000004</v>
      </c>
      <c r="S601" s="2">
        <v>0.77934999999999999</v>
      </c>
      <c r="T601" s="2">
        <v>0.73890999999999996</v>
      </c>
      <c r="U601" s="2">
        <v>0.69496999999999998</v>
      </c>
      <c r="V601" s="2">
        <v>0.64431000000000005</v>
      </c>
      <c r="W601" s="2">
        <v>0.59482999999999997</v>
      </c>
      <c r="X601" s="2">
        <v>0.54379999999999995</v>
      </c>
      <c r="Y601" s="2">
        <v>0.48803000000000002</v>
      </c>
      <c r="Z601" s="2">
        <v>0.43643999999999999</v>
      </c>
      <c r="AA601" s="2">
        <v>0.38590999999999998</v>
      </c>
      <c r="AB601" s="2">
        <v>0.33360000000000001</v>
      </c>
      <c r="AC601" s="2">
        <v>0.28774</v>
      </c>
      <c r="AD601" s="2">
        <v>0.24510000000000001</v>
      </c>
      <c r="AE601" s="2">
        <v>0.20327000000000001</v>
      </c>
      <c r="AF601" s="2">
        <v>0.16853000000000001</v>
      </c>
      <c r="AG601" s="2">
        <v>0.13786000000000001</v>
      </c>
      <c r="AH601" s="2">
        <v>0.10935</v>
      </c>
      <c r="AI601" s="2">
        <v>8.6910000000000001E-2</v>
      </c>
      <c r="AJ601" s="2">
        <v>6.8110000000000004E-2</v>
      </c>
      <c r="AK601" s="2">
        <v>5.1549999999999999E-2</v>
      </c>
      <c r="AL601" s="2">
        <v>3.9199999999999999E-2</v>
      </c>
      <c r="AM601" s="2">
        <v>2.938E-2</v>
      </c>
      <c r="AN601" s="2">
        <v>2.1180000000000001E-2</v>
      </c>
      <c r="AO601" s="2">
        <v>1.5389999999999999E-2</v>
      </c>
      <c r="AP601" s="2">
        <v>1.072E-2</v>
      </c>
      <c r="AQ601" s="2">
        <v>7.5500000000000003E-3</v>
      </c>
      <c r="AR601" s="2">
        <v>5.2300000000000003E-3</v>
      </c>
      <c r="AS601" s="2">
        <v>3.47E-3</v>
      </c>
      <c r="AT601" s="2">
        <v>2.33E-3</v>
      </c>
      <c r="AU601" s="2">
        <v>1.5399999999999999E-3</v>
      </c>
      <c r="AV601" s="2">
        <v>9.7000000000000005E-4</v>
      </c>
      <c r="AW601" s="2">
        <v>6.2E-4</v>
      </c>
      <c r="AX601" s="2">
        <v>3.8999999999999999E-4</v>
      </c>
      <c r="AY601" s="2">
        <v>2.3000000000000001E-4</v>
      </c>
      <c r="AZ601" s="2">
        <v>1.3999999999999999E-4</v>
      </c>
      <c r="BA601" s="2">
        <v>8.0000000000000007E-5</v>
      </c>
      <c r="BB601" s="2">
        <v>5.0000000000000002E-5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</row>
    <row r="602" spans="1:68" hidden="1" x14ac:dyDescent="0.25">
      <c r="A602">
        <v>22400625</v>
      </c>
      <c r="B602" t="s">
        <v>78</v>
      </c>
      <c r="C602" t="s">
        <v>77</v>
      </c>
      <c r="D602" s="1">
        <v>45680.833333333336</v>
      </c>
      <c r="E602" t="str">
        <f>HYPERLINK("https://www.nba.com/stats/player/1631119/boxscores-traditional", "Jaylin Williams")</f>
        <v>Jaylin Williams</v>
      </c>
      <c r="F602" t="s">
        <v>87</v>
      </c>
      <c r="G602">
        <v>13</v>
      </c>
      <c r="H602">
        <v>7.5369999999999999</v>
      </c>
      <c r="I602" s="2">
        <v>0.94408000000000003</v>
      </c>
      <c r="J602" s="2">
        <v>0.92784999999999995</v>
      </c>
      <c r="K602" s="2">
        <v>0.90824000000000005</v>
      </c>
      <c r="L602" s="2">
        <v>0.88297999999999999</v>
      </c>
      <c r="M602" s="2">
        <v>0.85543000000000002</v>
      </c>
      <c r="N602" s="2">
        <v>0.82381000000000004</v>
      </c>
      <c r="O602" s="2">
        <v>0.78813999999999995</v>
      </c>
      <c r="P602" s="2">
        <v>0.74536999999999998</v>
      </c>
      <c r="Q602" s="2">
        <v>0.70194000000000001</v>
      </c>
      <c r="R602" s="2">
        <v>0.65542</v>
      </c>
      <c r="S602" s="2">
        <v>0.60641999999999996</v>
      </c>
      <c r="T602" s="2">
        <v>0.55171999999999999</v>
      </c>
      <c r="U602" s="2">
        <v>0.5</v>
      </c>
      <c r="V602" s="2">
        <v>0.44828000000000001</v>
      </c>
      <c r="W602" s="2">
        <v>0.39357999999999999</v>
      </c>
      <c r="X602" s="2">
        <v>0.34458</v>
      </c>
      <c r="Y602" s="2">
        <v>0.29805999999999999</v>
      </c>
      <c r="Z602" s="2">
        <v>0.25463000000000002</v>
      </c>
      <c r="AA602" s="2">
        <v>0.21185999999999999</v>
      </c>
      <c r="AB602" s="2">
        <v>0.17619000000000001</v>
      </c>
      <c r="AC602" s="2">
        <v>0.14457</v>
      </c>
      <c r="AD602" s="2">
        <v>0.11702</v>
      </c>
      <c r="AE602" s="2">
        <v>9.1759999999999994E-2</v>
      </c>
      <c r="AF602" s="2">
        <v>7.2150000000000006E-2</v>
      </c>
      <c r="AG602" s="2">
        <v>5.5919999999999997E-2</v>
      </c>
      <c r="AH602" s="2">
        <v>4.2720000000000001E-2</v>
      </c>
      <c r="AI602" s="2">
        <v>3.1440000000000003E-2</v>
      </c>
      <c r="AJ602" s="2">
        <v>2.3300000000000001E-2</v>
      </c>
      <c r="AK602" s="2">
        <v>1.7000000000000001E-2</v>
      </c>
      <c r="AL602" s="2">
        <v>1.191E-2</v>
      </c>
      <c r="AM602" s="2">
        <v>8.4200000000000004E-3</v>
      </c>
      <c r="AN602" s="2">
        <v>5.8700000000000002E-3</v>
      </c>
      <c r="AO602" s="2">
        <v>4.0200000000000001E-3</v>
      </c>
      <c r="AP602" s="2">
        <v>2.64E-3</v>
      </c>
      <c r="AQ602" s="2">
        <v>1.75E-3</v>
      </c>
      <c r="AR602" s="2">
        <v>1.14E-3</v>
      </c>
      <c r="AS602" s="2">
        <v>7.3999999999999999E-4</v>
      </c>
      <c r="AT602" s="2">
        <v>4.4999999999999999E-4</v>
      </c>
      <c r="AU602" s="2">
        <v>2.7999999999999998E-4</v>
      </c>
      <c r="AV602" s="2">
        <v>1.7000000000000001E-4</v>
      </c>
      <c r="AW602" s="2">
        <v>1E-4</v>
      </c>
      <c r="AX602" s="2">
        <v>6.0000000000000002E-5</v>
      </c>
      <c r="AY602" s="2">
        <v>3.0000000000000001E-5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</row>
    <row r="603" spans="1:68" hidden="1" x14ac:dyDescent="0.25">
      <c r="A603">
        <v>22400625</v>
      </c>
      <c r="B603" t="s">
        <v>78</v>
      </c>
      <c r="C603" t="s">
        <v>77</v>
      </c>
      <c r="D603" s="1">
        <v>45680.833333333336</v>
      </c>
      <c r="E603" t="str">
        <f>HYPERLINK("https://www.nba.com/stats/player/1631096/boxscores-traditional", "Chet Holmgren")</f>
        <v>Chet Holmgren</v>
      </c>
      <c r="F603" t="s">
        <v>93</v>
      </c>
      <c r="G603">
        <v>14.8</v>
      </c>
      <c r="H603">
        <v>7.782</v>
      </c>
      <c r="I603" s="2">
        <v>0.96164000000000005</v>
      </c>
      <c r="J603" s="2">
        <v>0.94950000000000001</v>
      </c>
      <c r="K603" s="2">
        <v>0.93574000000000002</v>
      </c>
      <c r="L603" s="2">
        <v>0.91774</v>
      </c>
      <c r="M603" s="2">
        <v>0.89617000000000002</v>
      </c>
      <c r="N603" s="2">
        <v>0.87075999999999998</v>
      </c>
      <c r="O603" s="2">
        <v>0.84133999999999998</v>
      </c>
      <c r="P603" s="2">
        <v>0.80784999999999996</v>
      </c>
      <c r="Q603" s="2">
        <v>0.77337</v>
      </c>
      <c r="R603" s="2">
        <v>0.73236999999999997</v>
      </c>
      <c r="S603" s="2">
        <v>0.68793000000000004</v>
      </c>
      <c r="T603" s="2">
        <v>0.64058000000000004</v>
      </c>
      <c r="U603" s="2">
        <v>0.59094999999999998</v>
      </c>
      <c r="V603" s="2">
        <v>0.53983000000000003</v>
      </c>
      <c r="W603" s="2">
        <v>0.48803000000000002</v>
      </c>
      <c r="X603" s="2">
        <v>0.44037999999999999</v>
      </c>
      <c r="Y603" s="2">
        <v>0.38973999999999998</v>
      </c>
      <c r="Z603" s="2">
        <v>0.34089999999999998</v>
      </c>
      <c r="AA603" s="2">
        <v>0.29459999999999997</v>
      </c>
      <c r="AB603" s="2">
        <v>0.25142999999999999</v>
      </c>
      <c r="AC603" s="2">
        <v>0.21185999999999999</v>
      </c>
      <c r="AD603" s="2">
        <v>0.17619000000000001</v>
      </c>
      <c r="AE603" s="2">
        <v>0.14685999999999999</v>
      </c>
      <c r="AF603" s="2">
        <v>0.11899999999999999</v>
      </c>
      <c r="AG603" s="2">
        <v>9.5100000000000004E-2</v>
      </c>
      <c r="AH603" s="2">
        <v>7.4929999999999997E-2</v>
      </c>
      <c r="AI603" s="2">
        <v>5.8209999999999998E-2</v>
      </c>
      <c r="AJ603" s="2">
        <v>4.4569999999999999E-2</v>
      </c>
      <c r="AK603" s="2">
        <v>3.4380000000000001E-2</v>
      </c>
      <c r="AL603" s="2">
        <v>2.5590000000000002E-2</v>
      </c>
      <c r="AM603" s="2">
        <v>1.8759999999999999E-2</v>
      </c>
      <c r="AN603" s="2">
        <v>1.355E-2</v>
      </c>
      <c r="AO603" s="2">
        <v>9.6399999999999993E-3</v>
      </c>
      <c r="AP603" s="2">
        <v>6.7600000000000004E-3</v>
      </c>
      <c r="AQ603" s="2">
        <v>4.6600000000000001E-3</v>
      </c>
      <c r="AR603" s="2">
        <v>3.2599999999999999E-3</v>
      </c>
      <c r="AS603" s="2">
        <v>2.1900000000000001E-3</v>
      </c>
      <c r="AT603" s="2">
        <v>1.4400000000000001E-3</v>
      </c>
      <c r="AU603" s="2">
        <v>9.3999999999999997E-4</v>
      </c>
      <c r="AV603" s="2">
        <v>5.9999999999999995E-4</v>
      </c>
      <c r="AW603" s="2">
        <v>3.8000000000000002E-4</v>
      </c>
      <c r="AX603" s="2">
        <v>2.3000000000000001E-4</v>
      </c>
      <c r="AY603" s="2">
        <v>1.4999999999999999E-4</v>
      </c>
      <c r="AZ603" s="2">
        <v>9.0000000000000006E-5</v>
      </c>
      <c r="BA603" s="2">
        <v>5.0000000000000002E-5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</row>
    <row r="604" spans="1:68" hidden="1" x14ac:dyDescent="0.25">
      <c r="A604">
        <v>22400625</v>
      </c>
      <c r="B604" t="s">
        <v>77</v>
      </c>
      <c r="C604" t="s">
        <v>78</v>
      </c>
      <c r="D604" s="1">
        <v>45680.833333333336</v>
      </c>
      <c r="E604" t="str">
        <f>HYPERLINK("https://www.nba.com/stats/player/1629023/boxscores-traditional", "P.J. Washington")</f>
        <v>P.J. Washington</v>
      </c>
      <c r="F604" t="s">
        <v>92</v>
      </c>
      <c r="G604">
        <v>18.399999999999999</v>
      </c>
      <c r="H604">
        <v>7.8129999999999997</v>
      </c>
      <c r="I604" s="2">
        <v>0.98712999999999995</v>
      </c>
      <c r="J604" s="2">
        <v>0.98214000000000001</v>
      </c>
      <c r="K604" s="2">
        <v>0.97558</v>
      </c>
      <c r="L604" s="2">
        <v>0.96711999999999998</v>
      </c>
      <c r="M604" s="2">
        <v>0.95728000000000002</v>
      </c>
      <c r="N604" s="2">
        <v>0.94408000000000003</v>
      </c>
      <c r="O604" s="2">
        <v>0.92784999999999995</v>
      </c>
      <c r="P604" s="2">
        <v>0.90824000000000005</v>
      </c>
      <c r="Q604" s="2">
        <v>0.88492999999999999</v>
      </c>
      <c r="R604" s="2">
        <v>0.85992999999999997</v>
      </c>
      <c r="S604" s="2">
        <v>0.82894000000000001</v>
      </c>
      <c r="T604" s="2">
        <v>0.79388999999999998</v>
      </c>
      <c r="U604" s="2">
        <v>0.75490000000000002</v>
      </c>
      <c r="V604" s="2">
        <v>0.71226</v>
      </c>
      <c r="W604" s="2">
        <v>0.67003000000000001</v>
      </c>
      <c r="X604" s="2">
        <v>0.62172000000000005</v>
      </c>
      <c r="Y604" s="2">
        <v>0.57142000000000004</v>
      </c>
      <c r="Z604" s="2">
        <v>0.51993999999999996</v>
      </c>
      <c r="AA604" s="2">
        <v>0.46811999999999998</v>
      </c>
      <c r="AB604" s="2">
        <v>0.42074</v>
      </c>
      <c r="AC604" s="2">
        <v>0.37069999999999997</v>
      </c>
      <c r="AD604" s="2">
        <v>0.32275999999999999</v>
      </c>
      <c r="AE604" s="2">
        <v>0.27760000000000001</v>
      </c>
      <c r="AF604" s="2">
        <v>0.23576</v>
      </c>
      <c r="AG604" s="2">
        <v>0.20044999999999999</v>
      </c>
      <c r="AH604" s="2">
        <v>0.16602</v>
      </c>
      <c r="AI604" s="2">
        <v>0.13567000000000001</v>
      </c>
      <c r="AJ604" s="2">
        <v>0.10935</v>
      </c>
      <c r="AK604" s="2">
        <v>8.6910000000000001E-2</v>
      </c>
      <c r="AL604" s="2">
        <v>6.9440000000000002E-2</v>
      </c>
      <c r="AM604" s="2">
        <v>5.3699999999999998E-2</v>
      </c>
      <c r="AN604" s="2">
        <v>4.0930000000000001E-2</v>
      </c>
      <c r="AO604" s="2">
        <v>3.074E-2</v>
      </c>
      <c r="AP604" s="2">
        <v>2.2749999999999999E-2</v>
      </c>
      <c r="AQ604" s="2">
        <v>1.7000000000000001E-2</v>
      </c>
      <c r="AR604" s="2">
        <v>1.222E-2</v>
      </c>
      <c r="AS604" s="2">
        <v>8.6599999999999993E-3</v>
      </c>
      <c r="AT604" s="2">
        <v>6.0400000000000002E-3</v>
      </c>
      <c r="AU604" s="2">
        <v>4.15E-3</v>
      </c>
      <c r="AV604" s="2">
        <v>2.8900000000000002E-3</v>
      </c>
      <c r="AW604" s="2">
        <v>1.9300000000000001E-3</v>
      </c>
      <c r="AX604" s="2">
        <v>1.2600000000000001E-3</v>
      </c>
      <c r="AY604" s="2">
        <v>8.1999999999999998E-4</v>
      </c>
      <c r="AZ604" s="2">
        <v>5.1999999999999995E-4</v>
      </c>
      <c r="BA604" s="2">
        <v>3.4000000000000002E-4</v>
      </c>
      <c r="BB604" s="2">
        <v>2.1000000000000001E-4</v>
      </c>
      <c r="BC604" s="2">
        <v>1.2999999999999999E-4</v>
      </c>
      <c r="BD604" s="2">
        <v>8.0000000000000007E-5</v>
      </c>
      <c r="BE604" s="2">
        <v>4.0000000000000003E-5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</row>
    <row r="605" spans="1:68" hidden="1" x14ac:dyDescent="0.25">
      <c r="A605">
        <v>22400625</v>
      </c>
      <c r="B605" t="s">
        <v>77</v>
      </c>
      <c r="C605" t="s">
        <v>78</v>
      </c>
      <c r="D605" s="1">
        <v>45680.833333333336</v>
      </c>
      <c r="E605" t="str">
        <f>HYPERLINK("https://www.nba.com/stats/player/1629023/boxscores-traditional", "P.J. Washington")</f>
        <v>P.J. Washington</v>
      </c>
      <c r="F605" t="s">
        <v>87</v>
      </c>
      <c r="G605">
        <v>24.6</v>
      </c>
      <c r="H605">
        <v>7.8639999999999999</v>
      </c>
      <c r="I605" s="2">
        <v>0.99865000000000004</v>
      </c>
      <c r="J605" s="2">
        <v>0.99795</v>
      </c>
      <c r="K605" s="2">
        <v>0.99702000000000002</v>
      </c>
      <c r="L605" s="2">
        <v>0.99560000000000004</v>
      </c>
      <c r="M605" s="2">
        <v>0.99360999999999999</v>
      </c>
      <c r="N605" s="2">
        <v>0.99111000000000005</v>
      </c>
      <c r="O605" s="2">
        <v>0.98745000000000005</v>
      </c>
      <c r="P605" s="2">
        <v>0.98257000000000005</v>
      </c>
      <c r="Q605" s="2">
        <v>0.97614999999999996</v>
      </c>
      <c r="R605" s="2">
        <v>0.96855999999999998</v>
      </c>
      <c r="S605" s="2">
        <v>0.95818000000000003</v>
      </c>
      <c r="T605" s="2">
        <v>0.94520000000000004</v>
      </c>
      <c r="U605" s="2">
        <v>0.93056000000000005</v>
      </c>
      <c r="V605" s="2">
        <v>0.91149000000000002</v>
      </c>
      <c r="W605" s="2">
        <v>0.88876999999999995</v>
      </c>
      <c r="X605" s="2">
        <v>0.86214000000000002</v>
      </c>
      <c r="Y605" s="2">
        <v>0.83398000000000005</v>
      </c>
      <c r="Z605" s="2">
        <v>0.79954999999999998</v>
      </c>
      <c r="AA605" s="2">
        <v>0.76114999999999999</v>
      </c>
      <c r="AB605" s="2">
        <v>0.71904000000000001</v>
      </c>
      <c r="AC605" s="2">
        <v>0.67723999999999995</v>
      </c>
      <c r="AD605" s="2">
        <v>0.62929999999999997</v>
      </c>
      <c r="AE605" s="2">
        <v>0.57926</v>
      </c>
      <c r="AF605" s="2">
        <v>0.53188000000000002</v>
      </c>
      <c r="AG605" s="2">
        <v>0.48005999999999999</v>
      </c>
      <c r="AH605" s="2">
        <v>0.42858000000000002</v>
      </c>
      <c r="AI605" s="2">
        <v>0.37828000000000001</v>
      </c>
      <c r="AJ605" s="2">
        <v>0.33360000000000001</v>
      </c>
      <c r="AK605" s="2">
        <v>0.28774</v>
      </c>
      <c r="AL605" s="2">
        <v>0.24510000000000001</v>
      </c>
      <c r="AM605" s="2">
        <v>0.20896999999999999</v>
      </c>
      <c r="AN605" s="2">
        <v>0.17360999999999999</v>
      </c>
      <c r="AO605" s="2">
        <v>0.14230999999999999</v>
      </c>
      <c r="AP605" s="2">
        <v>0.11507000000000001</v>
      </c>
      <c r="AQ605" s="2">
        <v>9.3420000000000003E-2</v>
      </c>
      <c r="AR605" s="2">
        <v>7.3529999999999998E-2</v>
      </c>
      <c r="AS605" s="2">
        <v>5.7049999999999997E-2</v>
      </c>
      <c r="AT605" s="2">
        <v>4.4569999999999999E-2</v>
      </c>
      <c r="AU605" s="2">
        <v>3.3619999999999997E-2</v>
      </c>
      <c r="AV605" s="2">
        <v>2.5000000000000001E-2</v>
      </c>
      <c r="AW605" s="2">
        <v>1.831E-2</v>
      </c>
      <c r="AX605" s="2">
        <v>1.355E-2</v>
      </c>
      <c r="AY605" s="2">
        <v>9.6399999999999993E-3</v>
      </c>
      <c r="AZ605" s="2">
        <v>6.7600000000000004E-3</v>
      </c>
      <c r="BA605" s="2">
        <v>4.7999999999999996E-3</v>
      </c>
      <c r="BB605" s="2">
        <v>3.2599999999999999E-3</v>
      </c>
      <c r="BC605" s="2">
        <v>2.1900000000000001E-3</v>
      </c>
      <c r="BD605" s="2">
        <v>1.4400000000000001E-3</v>
      </c>
      <c r="BE605" s="2">
        <v>9.7000000000000005E-4</v>
      </c>
      <c r="BF605" s="2">
        <v>6.2E-4</v>
      </c>
      <c r="BG605" s="2">
        <v>3.8999999999999999E-4</v>
      </c>
      <c r="BH605" s="2">
        <v>2.5000000000000001E-4</v>
      </c>
      <c r="BI605" s="2">
        <v>1.4999999999999999E-4</v>
      </c>
      <c r="BJ605" s="2">
        <v>9.0000000000000006E-5</v>
      </c>
      <c r="BK605" s="2">
        <v>5.0000000000000002E-5</v>
      </c>
      <c r="BL605" s="2">
        <v>3.0000000000000001E-5</v>
      </c>
      <c r="BM605" s="2">
        <v>0</v>
      </c>
      <c r="BN605" s="2">
        <v>0</v>
      </c>
      <c r="BO605" s="2">
        <v>0</v>
      </c>
      <c r="BP605" s="2">
        <v>0</v>
      </c>
    </row>
    <row r="606" spans="1:68" hidden="1" x14ac:dyDescent="0.25">
      <c r="A606">
        <v>22400625</v>
      </c>
      <c r="B606" t="s">
        <v>78</v>
      </c>
      <c r="C606" t="s">
        <v>77</v>
      </c>
      <c r="D606" s="1">
        <v>45680.833333333336</v>
      </c>
      <c r="E606" t="str">
        <f>HYPERLINK("https://www.nba.com/stats/player/1629652/boxscores-traditional", "Luguentz Dort")</f>
        <v>Luguentz Dort</v>
      </c>
      <c r="F606" t="s">
        <v>92</v>
      </c>
      <c r="G606">
        <v>13.2</v>
      </c>
      <c r="H606">
        <v>7.96</v>
      </c>
      <c r="I606" s="2">
        <v>0.93698999999999999</v>
      </c>
      <c r="J606" s="2">
        <v>0.92073000000000005</v>
      </c>
      <c r="K606" s="2">
        <v>0.89973000000000003</v>
      </c>
      <c r="L606" s="2">
        <v>0.87697999999999998</v>
      </c>
      <c r="M606" s="2">
        <v>0.84848999999999997</v>
      </c>
      <c r="N606" s="2">
        <v>0.81594</v>
      </c>
      <c r="O606" s="2">
        <v>0.7823</v>
      </c>
      <c r="P606" s="2">
        <v>0.74214999999999998</v>
      </c>
      <c r="Q606" s="2">
        <v>0.70194000000000001</v>
      </c>
      <c r="R606" s="2">
        <v>0.65542</v>
      </c>
      <c r="S606" s="2">
        <v>0.61026000000000002</v>
      </c>
      <c r="T606" s="2">
        <v>0.55962000000000001</v>
      </c>
      <c r="U606" s="2">
        <v>0.51197000000000004</v>
      </c>
      <c r="V606" s="2">
        <v>0.46017000000000002</v>
      </c>
      <c r="W606" s="2">
        <v>0.40905000000000002</v>
      </c>
      <c r="X606" s="2">
        <v>0.36316999999999999</v>
      </c>
      <c r="Y606" s="2">
        <v>0.31561</v>
      </c>
      <c r="Z606" s="2">
        <v>0.27424999999999999</v>
      </c>
      <c r="AA606" s="2">
        <v>0.23269999999999999</v>
      </c>
      <c r="AB606" s="2">
        <v>0.19766</v>
      </c>
      <c r="AC606" s="2">
        <v>0.16353999999999999</v>
      </c>
      <c r="AD606" s="2">
        <v>0.13350000000000001</v>
      </c>
      <c r="AE606" s="2">
        <v>0.10935</v>
      </c>
      <c r="AF606" s="2">
        <v>8.6910000000000001E-2</v>
      </c>
      <c r="AG606" s="2">
        <v>6.9440000000000002E-2</v>
      </c>
      <c r="AH606" s="2">
        <v>5.3699999999999998E-2</v>
      </c>
      <c r="AI606" s="2">
        <v>4.1820000000000003E-2</v>
      </c>
      <c r="AJ606" s="2">
        <v>3.1440000000000003E-2</v>
      </c>
      <c r="AK606" s="2">
        <v>2.385E-2</v>
      </c>
      <c r="AL606" s="2">
        <v>1.7430000000000001E-2</v>
      </c>
      <c r="AM606" s="2">
        <v>1.255E-2</v>
      </c>
      <c r="AN606" s="2">
        <v>9.1400000000000006E-3</v>
      </c>
      <c r="AO606" s="2">
        <v>6.3899999999999998E-3</v>
      </c>
      <c r="AP606" s="2">
        <v>4.5300000000000002E-3</v>
      </c>
      <c r="AQ606" s="2">
        <v>3.0699999999999998E-3</v>
      </c>
      <c r="AR606" s="2">
        <v>2.1199999999999999E-3</v>
      </c>
      <c r="AS606" s="2">
        <v>1.39E-3</v>
      </c>
      <c r="AT606" s="2">
        <v>8.9999999999999998E-4</v>
      </c>
      <c r="AU606" s="2">
        <v>5.9999999999999995E-4</v>
      </c>
      <c r="AV606" s="2">
        <v>3.8000000000000002E-4</v>
      </c>
      <c r="AW606" s="2">
        <v>2.4000000000000001E-4</v>
      </c>
      <c r="AX606" s="2">
        <v>1.4999999999999999E-4</v>
      </c>
      <c r="AY606" s="2">
        <v>9.0000000000000006E-5</v>
      </c>
      <c r="AZ606" s="2">
        <v>5.0000000000000002E-5</v>
      </c>
      <c r="BA606" s="2">
        <v>3.0000000000000001E-5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</row>
    <row r="607" spans="1:68" hidden="1" x14ac:dyDescent="0.25">
      <c r="A607">
        <v>22400625</v>
      </c>
      <c r="B607" t="s">
        <v>78</v>
      </c>
      <c r="C607" t="s">
        <v>77</v>
      </c>
      <c r="D607" s="1">
        <v>45680.833333333336</v>
      </c>
      <c r="E607" t="str">
        <f>HYPERLINK("https://www.nba.com/stats/player/1629652/boxscores-traditional", "Luguentz Dort")</f>
        <v>Luguentz Dort</v>
      </c>
      <c r="F607" t="s">
        <v>91</v>
      </c>
      <c r="G607">
        <v>16.600000000000001</v>
      </c>
      <c r="H607">
        <v>8.0890000000000004</v>
      </c>
      <c r="I607" s="2">
        <v>0.97319999999999995</v>
      </c>
      <c r="J607" s="2">
        <v>0.96406999999999998</v>
      </c>
      <c r="K607" s="2">
        <v>0.95352000000000003</v>
      </c>
      <c r="L607" s="2">
        <v>0.94062000000000001</v>
      </c>
      <c r="M607" s="2">
        <v>0.92364000000000002</v>
      </c>
      <c r="N607" s="2">
        <v>0.90490000000000004</v>
      </c>
      <c r="O607" s="2">
        <v>0.88297999999999999</v>
      </c>
      <c r="P607" s="2">
        <v>0.85543000000000002</v>
      </c>
      <c r="Q607" s="2">
        <v>0.82638999999999996</v>
      </c>
      <c r="R607" s="2">
        <v>0.79388999999999998</v>
      </c>
      <c r="S607" s="2">
        <v>0.75490000000000002</v>
      </c>
      <c r="T607" s="2">
        <v>0.71565999999999996</v>
      </c>
      <c r="U607" s="2">
        <v>0.67364000000000002</v>
      </c>
      <c r="V607" s="2">
        <v>0.62551999999999996</v>
      </c>
      <c r="W607" s="2">
        <v>0.57926</v>
      </c>
      <c r="X607" s="2">
        <v>0.52790000000000004</v>
      </c>
      <c r="Y607" s="2">
        <v>0.48005999999999999</v>
      </c>
      <c r="Z607" s="2">
        <v>0.43251000000000001</v>
      </c>
      <c r="AA607" s="2">
        <v>0.38208999999999999</v>
      </c>
      <c r="AB607" s="2">
        <v>0.33723999999999998</v>
      </c>
      <c r="AC607" s="2">
        <v>0.29459999999999997</v>
      </c>
      <c r="AD607" s="2">
        <v>0.25142999999999999</v>
      </c>
      <c r="AE607" s="2">
        <v>0.21476000000000001</v>
      </c>
      <c r="AF607" s="2">
        <v>0.18140999999999999</v>
      </c>
      <c r="AG607" s="2">
        <v>0.14917</v>
      </c>
      <c r="AH607" s="2">
        <v>0.12302</v>
      </c>
      <c r="AI607" s="2">
        <v>9.8530000000000006E-2</v>
      </c>
      <c r="AJ607" s="2">
        <v>7.9269999999999993E-2</v>
      </c>
      <c r="AK607" s="2">
        <v>6.3009999999999997E-2</v>
      </c>
      <c r="AL607" s="2">
        <v>4.8460000000000003E-2</v>
      </c>
      <c r="AM607" s="2">
        <v>3.7539999999999997E-2</v>
      </c>
      <c r="AN607" s="2">
        <v>2.8719999999999999E-2</v>
      </c>
      <c r="AO607" s="2">
        <v>2.1180000000000001E-2</v>
      </c>
      <c r="AP607" s="2">
        <v>1.5779999999999999E-2</v>
      </c>
      <c r="AQ607" s="2">
        <v>1.1599999999999999E-2</v>
      </c>
      <c r="AR607" s="2">
        <v>8.2000000000000007E-3</v>
      </c>
      <c r="AS607" s="2">
        <v>5.8700000000000002E-3</v>
      </c>
      <c r="AT607" s="2">
        <v>4.0200000000000001E-3</v>
      </c>
      <c r="AU607" s="2">
        <v>2.8E-3</v>
      </c>
      <c r="AV607" s="2">
        <v>1.9300000000000001E-3</v>
      </c>
      <c r="AW607" s="2">
        <v>1.2600000000000001E-3</v>
      </c>
      <c r="AX607" s="2">
        <v>8.4000000000000003E-4</v>
      </c>
      <c r="AY607" s="2">
        <v>5.5999999999999995E-4</v>
      </c>
      <c r="AZ607" s="2">
        <v>3.5E-4</v>
      </c>
      <c r="BA607" s="2">
        <v>2.2000000000000001E-4</v>
      </c>
      <c r="BB607" s="2">
        <v>1.3999999999999999E-4</v>
      </c>
      <c r="BC607" s="2">
        <v>8.0000000000000007E-5</v>
      </c>
      <c r="BD607" s="2">
        <v>5.0000000000000002E-5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</row>
    <row r="608" spans="1:68" hidden="1" x14ac:dyDescent="0.25">
      <c r="A608">
        <v>22400621</v>
      </c>
      <c r="B608" t="s">
        <v>69</v>
      </c>
      <c r="C608" t="s">
        <v>68</v>
      </c>
      <c r="D608" s="1">
        <v>45680.583333333336</v>
      </c>
      <c r="E608" t="str">
        <f>HYPERLINK("https://www.nba.com/stats/player/1628418/boxscores-traditional", "Thomas Bryant")</f>
        <v>Thomas Bryant</v>
      </c>
      <c r="F608" t="s">
        <v>87</v>
      </c>
      <c r="G608">
        <v>12.6</v>
      </c>
      <c r="H608">
        <v>3.8780000000000001</v>
      </c>
      <c r="I608">
        <v>0.99861</v>
      </c>
      <c r="J608">
        <v>0.99682999999999999</v>
      </c>
      <c r="K608">
        <v>0.99343000000000004</v>
      </c>
      <c r="L608">
        <v>0.98678999999999994</v>
      </c>
      <c r="M608">
        <v>0.97499999999999998</v>
      </c>
      <c r="N608">
        <v>0.95543</v>
      </c>
      <c r="O608">
        <v>0.92506999999999995</v>
      </c>
      <c r="P608">
        <v>0.88297999999999999</v>
      </c>
      <c r="Q608">
        <v>0.82381000000000004</v>
      </c>
      <c r="R608">
        <v>0.74856999999999996</v>
      </c>
      <c r="S608">
        <v>0.65910000000000002</v>
      </c>
      <c r="T608">
        <v>0.55962000000000001</v>
      </c>
      <c r="U608">
        <v>0.46017000000000002</v>
      </c>
      <c r="V608">
        <v>0.35942000000000002</v>
      </c>
      <c r="W608">
        <v>0.26762999999999998</v>
      </c>
      <c r="X608">
        <v>0.18942999999999999</v>
      </c>
      <c r="Y608">
        <v>0.12923999999999999</v>
      </c>
      <c r="Z608">
        <v>8.226E-2</v>
      </c>
      <c r="AA608">
        <v>4.947E-2</v>
      </c>
      <c r="AB608">
        <v>2.8070000000000001E-2</v>
      </c>
      <c r="AC608">
        <v>1.4999999999999999E-2</v>
      </c>
      <c r="AD608">
        <v>7.7600000000000004E-3</v>
      </c>
      <c r="AE608">
        <v>3.6800000000000001E-3</v>
      </c>
      <c r="AF608">
        <v>1.64E-3</v>
      </c>
      <c r="AG608">
        <v>6.8999999999999997E-4</v>
      </c>
      <c r="AH608">
        <v>2.7E-4</v>
      </c>
      <c r="AI608">
        <v>1E-4</v>
      </c>
      <c r="AJ608">
        <v>4.0000000000000003E-5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</row>
    <row r="609" spans="1:68" hidden="1" x14ac:dyDescent="0.25">
      <c r="A609">
        <v>22400625</v>
      </c>
      <c r="B609" t="s">
        <v>77</v>
      </c>
      <c r="C609" t="s">
        <v>78</v>
      </c>
      <c r="D609" s="1">
        <v>45680.833333333336</v>
      </c>
      <c r="E609" t="str">
        <f>HYPERLINK("https://www.nba.com/stats/player/202691/boxscores-traditional", "Klay Thompson")</f>
        <v>Klay Thompson</v>
      </c>
      <c r="F609" t="s">
        <v>87</v>
      </c>
      <c r="G609">
        <v>15</v>
      </c>
      <c r="H609">
        <v>8.0990000000000002</v>
      </c>
      <c r="I609" s="2">
        <v>0.95818000000000003</v>
      </c>
      <c r="J609" s="2">
        <v>0.94630000000000003</v>
      </c>
      <c r="K609" s="2">
        <v>0.93056000000000005</v>
      </c>
      <c r="L609" s="2">
        <v>0.91308999999999996</v>
      </c>
      <c r="M609" s="2">
        <v>0.89065000000000005</v>
      </c>
      <c r="N609" s="2">
        <v>0.86650000000000005</v>
      </c>
      <c r="O609" s="2">
        <v>0.83891000000000004</v>
      </c>
      <c r="P609" s="2">
        <v>0.80510999999999999</v>
      </c>
      <c r="Q609" s="2">
        <v>0.77034999999999998</v>
      </c>
      <c r="R609" s="2">
        <v>0.73236999999999997</v>
      </c>
      <c r="S609" s="2">
        <v>0.68793000000000004</v>
      </c>
      <c r="T609" s="2">
        <v>0.64431000000000005</v>
      </c>
      <c r="U609" s="2">
        <v>0.59870999999999996</v>
      </c>
      <c r="V609" s="2">
        <v>0.54776000000000002</v>
      </c>
      <c r="W609" s="2">
        <v>0.5</v>
      </c>
      <c r="X609" s="2">
        <v>0.45223999999999998</v>
      </c>
      <c r="Y609" s="2">
        <v>0.40128999999999998</v>
      </c>
      <c r="Z609" s="2">
        <v>0.35569000000000001</v>
      </c>
      <c r="AA609" s="2">
        <v>0.31207000000000001</v>
      </c>
      <c r="AB609" s="2">
        <v>0.26762999999999998</v>
      </c>
      <c r="AC609" s="2">
        <v>0.22964999999999999</v>
      </c>
      <c r="AD609" s="2">
        <v>0.19489000000000001</v>
      </c>
      <c r="AE609" s="2">
        <v>0.16109000000000001</v>
      </c>
      <c r="AF609" s="2">
        <v>0.13350000000000001</v>
      </c>
      <c r="AG609" s="2">
        <v>0.10935</v>
      </c>
      <c r="AH609" s="2">
        <v>8.6910000000000001E-2</v>
      </c>
      <c r="AI609" s="2">
        <v>6.9440000000000002E-2</v>
      </c>
      <c r="AJ609" s="2">
        <v>5.3699999999999998E-2</v>
      </c>
      <c r="AK609" s="2">
        <v>4.1820000000000003E-2</v>
      </c>
      <c r="AL609" s="2">
        <v>3.2160000000000001E-2</v>
      </c>
      <c r="AM609" s="2">
        <v>2.385E-2</v>
      </c>
      <c r="AN609" s="2">
        <v>1.7860000000000001E-2</v>
      </c>
      <c r="AO609" s="2">
        <v>1.321E-2</v>
      </c>
      <c r="AP609" s="2">
        <v>9.3900000000000008E-3</v>
      </c>
      <c r="AQ609" s="2">
        <v>6.7600000000000004E-3</v>
      </c>
      <c r="AR609" s="2">
        <v>4.7999999999999996E-3</v>
      </c>
      <c r="AS609" s="2">
        <v>3.2599999999999999E-3</v>
      </c>
      <c r="AT609" s="2">
        <v>2.2599999999999999E-3</v>
      </c>
      <c r="AU609" s="2">
        <v>1.5399999999999999E-3</v>
      </c>
      <c r="AV609" s="2">
        <v>1E-3</v>
      </c>
      <c r="AW609" s="2">
        <v>6.6E-4</v>
      </c>
      <c r="AX609" s="2">
        <v>4.2999999999999999E-4</v>
      </c>
      <c r="AY609" s="2">
        <v>2.7E-4</v>
      </c>
      <c r="AZ609" s="2">
        <v>1.7000000000000001E-4</v>
      </c>
      <c r="BA609" s="2">
        <v>1.1E-4</v>
      </c>
      <c r="BB609" s="2">
        <v>6.0000000000000002E-5</v>
      </c>
      <c r="BC609" s="2">
        <v>4.0000000000000003E-5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</row>
    <row r="610" spans="1:68" hidden="1" x14ac:dyDescent="0.25">
      <c r="A610">
        <v>22400625</v>
      </c>
      <c r="B610" t="s">
        <v>77</v>
      </c>
      <c r="C610" t="s">
        <v>78</v>
      </c>
      <c r="D610" s="1">
        <v>45680.833333333336</v>
      </c>
      <c r="E610" t="str">
        <f>HYPERLINK("https://www.nba.com/stats/player/1629023/boxscores-traditional", "P.J. Washington")</f>
        <v>P.J. Washington</v>
      </c>
      <c r="F610" t="s">
        <v>93</v>
      </c>
      <c r="G610">
        <v>15.6</v>
      </c>
      <c r="H610">
        <v>8.1140000000000008</v>
      </c>
      <c r="I610" s="2">
        <v>0.96406999999999998</v>
      </c>
      <c r="J610" s="2">
        <v>0.95352000000000003</v>
      </c>
      <c r="K610" s="2">
        <v>0.93942999999999999</v>
      </c>
      <c r="L610" s="2">
        <v>0.92364000000000002</v>
      </c>
      <c r="M610" s="2">
        <v>0.90490000000000004</v>
      </c>
      <c r="N610" s="2">
        <v>0.88100000000000001</v>
      </c>
      <c r="O610" s="2">
        <v>0.85543000000000002</v>
      </c>
      <c r="P610" s="2">
        <v>0.82638999999999996</v>
      </c>
      <c r="Q610" s="2">
        <v>0.79103000000000001</v>
      </c>
      <c r="R610" s="2">
        <v>0.75490000000000002</v>
      </c>
      <c r="S610" s="2">
        <v>0.71565999999999996</v>
      </c>
      <c r="T610" s="2">
        <v>0.67003000000000001</v>
      </c>
      <c r="U610" s="2">
        <v>0.62551999999999996</v>
      </c>
      <c r="V610" s="2">
        <v>0.57926</v>
      </c>
      <c r="W610" s="2">
        <v>0.52790000000000004</v>
      </c>
      <c r="X610" s="2">
        <v>0.48005999999999999</v>
      </c>
      <c r="Y610" s="2">
        <v>0.43251000000000001</v>
      </c>
      <c r="Z610" s="2">
        <v>0.38208999999999999</v>
      </c>
      <c r="AA610" s="2">
        <v>0.33723999999999998</v>
      </c>
      <c r="AB610" s="2">
        <v>0.29459999999999997</v>
      </c>
      <c r="AC610" s="2">
        <v>0.25142999999999999</v>
      </c>
      <c r="AD610" s="2">
        <v>0.21476000000000001</v>
      </c>
      <c r="AE610" s="2">
        <v>0.18140999999999999</v>
      </c>
      <c r="AF610" s="2">
        <v>0.14917</v>
      </c>
      <c r="AG610" s="2">
        <v>0.12302</v>
      </c>
      <c r="AH610" s="2">
        <v>0.10027</v>
      </c>
      <c r="AI610" s="2">
        <v>8.0759999999999998E-2</v>
      </c>
      <c r="AJ610" s="2">
        <v>6.3009999999999997E-2</v>
      </c>
      <c r="AK610" s="2">
        <v>4.947E-2</v>
      </c>
      <c r="AL610" s="2">
        <v>3.8359999999999998E-2</v>
      </c>
      <c r="AM610" s="2">
        <v>2.8719999999999999E-2</v>
      </c>
      <c r="AN610" s="2">
        <v>2.1690000000000001E-2</v>
      </c>
      <c r="AO610" s="2">
        <v>1.618E-2</v>
      </c>
      <c r="AP610" s="2">
        <v>1.1599999999999999E-2</v>
      </c>
      <c r="AQ610" s="2">
        <v>8.4200000000000004E-3</v>
      </c>
      <c r="AR610" s="2">
        <v>6.0400000000000002E-3</v>
      </c>
      <c r="AS610" s="2">
        <v>4.15E-3</v>
      </c>
      <c r="AT610" s="2">
        <v>2.8900000000000002E-3</v>
      </c>
      <c r="AU610" s="2">
        <v>1.99E-3</v>
      </c>
      <c r="AV610" s="2">
        <v>1.31E-3</v>
      </c>
      <c r="AW610" s="2">
        <v>8.7000000000000001E-4</v>
      </c>
      <c r="AX610" s="2">
        <v>5.8E-4</v>
      </c>
      <c r="AY610" s="2">
        <v>3.6000000000000002E-4</v>
      </c>
      <c r="AZ610" s="2">
        <v>2.3000000000000001E-4</v>
      </c>
      <c r="BA610" s="2">
        <v>1.4999999999999999E-4</v>
      </c>
      <c r="BB610" s="2">
        <v>9.0000000000000006E-5</v>
      </c>
      <c r="BC610" s="2">
        <v>5.0000000000000002E-5</v>
      </c>
      <c r="BD610" s="2">
        <v>3.0000000000000001E-5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</row>
    <row r="611" spans="1:68" hidden="1" x14ac:dyDescent="0.25">
      <c r="A611">
        <v>22400625</v>
      </c>
      <c r="B611" t="s">
        <v>77</v>
      </c>
      <c r="C611" t="s">
        <v>78</v>
      </c>
      <c r="D611" s="1">
        <v>45680.833333333336</v>
      </c>
      <c r="E611" t="str">
        <f>HYPERLINK("https://www.nba.com/stats/player/1630702/boxscores-traditional", "Jaden Hardy")</f>
        <v>Jaden Hardy</v>
      </c>
      <c r="F611" t="s">
        <v>91</v>
      </c>
      <c r="G611">
        <v>18.8</v>
      </c>
      <c r="H611">
        <v>8.1340000000000003</v>
      </c>
      <c r="I611" s="2">
        <v>0.98573999999999995</v>
      </c>
      <c r="J611" s="2">
        <v>0.98077000000000003</v>
      </c>
      <c r="K611" s="2">
        <v>0.97380999999999995</v>
      </c>
      <c r="L611" s="2">
        <v>0.96562000000000003</v>
      </c>
      <c r="M611" s="2">
        <v>0.95543</v>
      </c>
      <c r="N611" s="2">
        <v>0.94179000000000002</v>
      </c>
      <c r="O611" s="2">
        <v>0.92647000000000002</v>
      </c>
      <c r="P611" s="2">
        <v>0.90824000000000005</v>
      </c>
      <c r="Q611" s="2">
        <v>0.88492999999999999</v>
      </c>
      <c r="R611" s="2">
        <v>0.85992999999999997</v>
      </c>
      <c r="S611" s="2">
        <v>0.83147000000000004</v>
      </c>
      <c r="T611" s="2">
        <v>0.79954999999999998</v>
      </c>
      <c r="U611" s="2">
        <v>0.76114999999999999</v>
      </c>
      <c r="V611" s="2">
        <v>0.72240000000000004</v>
      </c>
      <c r="W611" s="2">
        <v>0.68081999999999998</v>
      </c>
      <c r="X611" s="2">
        <v>0.63307000000000002</v>
      </c>
      <c r="Y611" s="2">
        <v>0.58706000000000003</v>
      </c>
      <c r="Z611" s="2">
        <v>0.53983000000000003</v>
      </c>
      <c r="AA611" s="2">
        <v>0.49202000000000001</v>
      </c>
      <c r="AB611" s="2">
        <v>0.44037999999999999</v>
      </c>
      <c r="AC611" s="2">
        <v>0.39357999999999999</v>
      </c>
      <c r="AD611" s="2">
        <v>0.34827000000000002</v>
      </c>
      <c r="AE611" s="2">
        <v>0.30153000000000002</v>
      </c>
      <c r="AF611" s="2">
        <v>0.26108999999999999</v>
      </c>
      <c r="AG611" s="2">
        <v>0.22363</v>
      </c>
      <c r="AH611" s="2">
        <v>0.18673000000000001</v>
      </c>
      <c r="AI611" s="2">
        <v>0.15625</v>
      </c>
      <c r="AJ611" s="2">
        <v>0.12923999999999999</v>
      </c>
      <c r="AK611" s="2">
        <v>0.10564999999999999</v>
      </c>
      <c r="AL611" s="2">
        <v>8.3790000000000003E-2</v>
      </c>
      <c r="AM611" s="2">
        <v>6.6809999999999994E-2</v>
      </c>
      <c r="AN611" s="2">
        <v>5.262E-2</v>
      </c>
      <c r="AO611" s="2">
        <v>4.0059999999999998E-2</v>
      </c>
      <c r="AP611" s="2">
        <v>3.074E-2</v>
      </c>
      <c r="AQ611" s="2">
        <v>2.3300000000000001E-2</v>
      </c>
      <c r="AR611" s="2">
        <v>1.7430000000000001E-2</v>
      </c>
      <c r="AS611" s="2">
        <v>1.255E-2</v>
      </c>
      <c r="AT611" s="2">
        <v>9.1400000000000006E-3</v>
      </c>
      <c r="AU611" s="2">
        <v>6.5700000000000003E-3</v>
      </c>
      <c r="AV611" s="2">
        <v>4.5300000000000002E-3</v>
      </c>
      <c r="AW611" s="2">
        <v>3.1700000000000001E-3</v>
      </c>
      <c r="AX611" s="2">
        <v>2.1900000000000001E-3</v>
      </c>
      <c r="AY611" s="2">
        <v>1.4400000000000001E-3</v>
      </c>
      <c r="AZ611" s="2">
        <v>9.7000000000000005E-4</v>
      </c>
      <c r="BA611" s="2">
        <v>6.4000000000000005E-4</v>
      </c>
      <c r="BB611" s="2">
        <v>4.2000000000000002E-4</v>
      </c>
      <c r="BC611" s="2">
        <v>2.5999999999999998E-4</v>
      </c>
      <c r="BD611" s="2">
        <v>1.7000000000000001E-4</v>
      </c>
      <c r="BE611" s="2">
        <v>1E-4</v>
      </c>
      <c r="BF611" s="2">
        <v>6.0000000000000002E-5</v>
      </c>
      <c r="BG611" s="2">
        <v>4.0000000000000003E-5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</row>
    <row r="612" spans="1:68" hidden="1" x14ac:dyDescent="0.25">
      <c r="A612">
        <v>22400625</v>
      </c>
      <c r="B612" t="s">
        <v>77</v>
      </c>
      <c r="C612" t="s">
        <v>78</v>
      </c>
      <c r="D612" s="1">
        <v>45680.833333333336</v>
      </c>
      <c r="E612" t="str">
        <f>HYPERLINK("https://www.nba.com/stats/player/1630702/boxscores-traditional", "Jaden Hardy")</f>
        <v>Jaden Hardy</v>
      </c>
      <c r="F612" t="s">
        <v>93</v>
      </c>
      <c r="G612">
        <v>14.2</v>
      </c>
      <c r="H612">
        <v>8.1579999999999995</v>
      </c>
      <c r="I612" s="2">
        <v>0.94738</v>
      </c>
      <c r="J612" s="2">
        <v>0.93318999999999996</v>
      </c>
      <c r="K612" s="2">
        <v>0.91466000000000003</v>
      </c>
      <c r="L612" s="2">
        <v>0.89434999999999998</v>
      </c>
      <c r="M612" s="2">
        <v>0.87075999999999998</v>
      </c>
      <c r="N612" s="2">
        <v>0.84375</v>
      </c>
      <c r="O612" s="2">
        <v>0.81057000000000001</v>
      </c>
      <c r="P612" s="2">
        <v>0.77637</v>
      </c>
      <c r="Q612" s="2">
        <v>0.73890999999999996</v>
      </c>
      <c r="R612" s="2">
        <v>0.69496999999999998</v>
      </c>
      <c r="S612" s="2">
        <v>0.65173000000000003</v>
      </c>
      <c r="T612" s="2">
        <v>0.60641999999999996</v>
      </c>
      <c r="U612" s="2">
        <v>0.55962000000000001</v>
      </c>
      <c r="V612" s="2">
        <v>0.50797999999999999</v>
      </c>
      <c r="W612" s="2">
        <v>0.46017000000000002</v>
      </c>
      <c r="X612" s="2">
        <v>0.41293999999999997</v>
      </c>
      <c r="Y612" s="2">
        <v>0.36692999999999998</v>
      </c>
      <c r="Z612" s="2">
        <v>0.31918000000000002</v>
      </c>
      <c r="AA612" s="2">
        <v>0.27760000000000001</v>
      </c>
      <c r="AB612" s="2">
        <v>0.23885000000000001</v>
      </c>
      <c r="AC612" s="2">
        <v>0.20327000000000001</v>
      </c>
      <c r="AD612" s="2">
        <v>0.16853000000000001</v>
      </c>
      <c r="AE612" s="2">
        <v>0.14007</v>
      </c>
      <c r="AF612" s="2">
        <v>0.11507000000000001</v>
      </c>
      <c r="AG612" s="2">
        <v>9.3420000000000003E-2</v>
      </c>
      <c r="AH612" s="2">
        <v>7.3529999999999998E-2</v>
      </c>
      <c r="AI612" s="2">
        <v>5.8209999999999998E-2</v>
      </c>
      <c r="AJ612" s="2">
        <v>4.5510000000000002E-2</v>
      </c>
      <c r="AK612" s="2">
        <v>3.5150000000000001E-2</v>
      </c>
      <c r="AL612" s="2">
        <v>2.6190000000000001E-2</v>
      </c>
      <c r="AM612" s="2">
        <v>1.9699999999999999E-2</v>
      </c>
      <c r="AN612" s="2">
        <v>1.4630000000000001E-2</v>
      </c>
      <c r="AO612" s="2">
        <v>1.072E-2</v>
      </c>
      <c r="AP612" s="2">
        <v>7.5500000000000003E-3</v>
      </c>
      <c r="AQ612" s="2">
        <v>5.3899999999999998E-3</v>
      </c>
      <c r="AR612" s="2">
        <v>3.79E-3</v>
      </c>
      <c r="AS612" s="2">
        <v>2.64E-3</v>
      </c>
      <c r="AT612" s="2">
        <v>1.75E-3</v>
      </c>
      <c r="AU612" s="2">
        <v>1.1800000000000001E-3</v>
      </c>
      <c r="AV612" s="2">
        <v>7.9000000000000001E-4</v>
      </c>
      <c r="AW612" s="2">
        <v>5.0000000000000001E-4</v>
      </c>
      <c r="AX612" s="2">
        <v>3.2000000000000003E-4</v>
      </c>
      <c r="AY612" s="2">
        <v>2.1000000000000001E-4</v>
      </c>
      <c r="AZ612" s="2">
        <v>1.2999999999999999E-4</v>
      </c>
      <c r="BA612" s="2">
        <v>8.0000000000000007E-5</v>
      </c>
      <c r="BB612" s="2">
        <v>5.0000000000000002E-5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</row>
    <row r="613" spans="1:68" hidden="1" x14ac:dyDescent="0.25">
      <c r="A613">
        <v>22400625</v>
      </c>
      <c r="B613" t="s">
        <v>78</v>
      </c>
      <c r="C613" t="s">
        <v>77</v>
      </c>
      <c r="D613" s="1">
        <v>45680.833333333336</v>
      </c>
      <c r="E613" t="str">
        <f>HYPERLINK("https://www.nba.com/stats/player/1631096/boxscores-traditional", "Chet Holmgren")</f>
        <v>Chet Holmgren</v>
      </c>
      <c r="F613" t="s">
        <v>91</v>
      </c>
      <c r="G613">
        <v>24.4</v>
      </c>
      <c r="H613">
        <v>8.1630000000000003</v>
      </c>
      <c r="I613" s="2">
        <v>0.99795</v>
      </c>
      <c r="J613" s="2">
        <v>0.99692999999999998</v>
      </c>
      <c r="K613" s="2">
        <v>0.99560000000000004</v>
      </c>
      <c r="L613" s="2">
        <v>0.99378999999999995</v>
      </c>
      <c r="M613" s="2">
        <v>0.99134</v>
      </c>
      <c r="N613" s="2">
        <v>0.98777999999999999</v>
      </c>
      <c r="O613" s="2">
        <v>0.98341000000000001</v>
      </c>
      <c r="P613" s="2">
        <v>0.97777999999999998</v>
      </c>
      <c r="Q613" s="2">
        <v>0.97062000000000004</v>
      </c>
      <c r="R613" s="2">
        <v>0.96079999999999999</v>
      </c>
      <c r="S613" s="2">
        <v>0.94950000000000001</v>
      </c>
      <c r="T613" s="2">
        <v>0.93574000000000002</v>
      </c>
      <c r="U613" s="2">
        <v>0.91923999999999995</v>
      </c>
      <c r="V613" s="2">
        <v>0.89795999999999998</v>
      </c>
      <c r="W613" s="2">
        <v>0.87492999999999999</v>
      </c>
      <c r="X613" s="2">
        <v>0.84848999999999997</v>
      </c>
      <c r="Y613" s="2">
        <v>0.81859000000000004</v>
      </c>
      <c r="Z613" s="2">
        <v>0.7823</v>
      </c>
      <c r="AA613" s="2">
        <v>0.74536999999999998</v>
      </c>
      <c r="AB613" s="2">
        <v>0.70540000000000003</v>
      </c>
      <c r="AC613" s="2">
        <v>0.66276000000000002</v>
      </c>
      <c r="AD613" s="2">
        <v>0.61409000000000002</v>
      </c>
      <c r="AE613" s="2">
        <v>0.56749000000000005</v>
      </c>
      <c r="AF613" s="2">
        <v>0.51993999999999996</v>
      </c>
      <c r="AG613" s="2">
        <v>0.47210000000000002</v>
      </c>
      <c r="AH613" s="2">
        <v>0.42074</v>
      </c>
      <c r="AI613" s="2">
        <v>0.37447999999999998</v>
      </c>
      <c r="AJ613" s="2">
        <v>0.32996999999999999</v>
      </c>
      <c r="AK613" s="2">
        <v>0.28774</v>
      </c>
      <c r="AL613" s="2">
        <v>0.24510000000000001</v>
      </c>
      <c r="AM613" s="2">
        <v>0.20896999999999999</v>
      </c>
      <c r="AN613" s="2">
        <v>0.17619000000000001</v>
      </c>
      <c r="AO613" s="2">
        <v>0.14685999999999999</v>
      </c>
      <c r="AP613" s="2">
        <v>0.11899999999999999</v>
      </c>
      <c r="AQ613" s="2">
        <v>9.6799999999999997E-2</v>
      </c>
      <c r="AR613" s="2">
        <v>7.7799999999999994E-2</v>
      </c>
      <c r="AS613" s="2">
        <v>6.1780000000000002E-2</v>
      </c>
      <c r="AT613" s="2">
        <v>4.7460000000000002E-2</v>
      </c>
      <c r="AU613" s="2">
        <v>3.6729999999999999E-2</v>
      </c>
      <c r="AV613" s="2">
        <v>2.8070000000000001E-2</v>
      </c>
      <c r="AW613" s="2">
        <v>2.1180000000000001E-2</v>
      </c>
      <c r="AX613" s="2">
        <v>1.5389999999999999E-2</v>
      </c>
      <c r="AY613" s="2">
        <v>1.1299999999999999E-2</v>
      </c>
      <c r="AZ613" s="2">
        <v>8.2000000000000007E-3</v>
      </c>
      <c r="BA613" s="2">
        <v>5.8700000000000002E-3</v>
      </c>
      <c r="BB613" s="2">
        <v>4.0200000000000001E-3</v>
      </c>
      <c r="BC613" s="2">
        <v>2.8E-3</v>
      </c>
      <c r="BD613" s="2">
        <v>1.9300000000000001E-3</v>
      </c>
      <c r="BE613" s="2">
        <v>1.31E-3</v>
      </c>
      <c r="BF613" s="2">
        <v>8.4000000000000003E-4</v>
      </c>
      <c r="BG613" s="2">
        <v>5.5999999999999995E-4</v>
      </c>
      <c r="BH613" s="2">
        <v>3.6000000000000002E-4</v>
      </c>
      <c r="BI613" s="2">
        <v>2.3000000000000001E-4</v>
      </c>
      <c r="BJ613" s="2">
        <v>1.3999999999999999E-4</v>
      </c>
      <c r="BK613" s="2">
        <v>9.0000000000000006E-5</v>
      </c>
      <c r="BL613" s="2">
        <v>5.0000000000000002E-5</v>
      </c>
      <c r="BM613" s="2">
        <v>3.0000000000000001E-5</v>
      </c>
      <c r="BN613" s="2">
        <v>0</v>
      </c>
      <c r="BO613" s="2">
        <v>0</v>
      </c>
      <c r="BP613" s="2">
        <v>0</v>
      </c>
    </row>
    <row r="614" spans="1:68" hidden="1" x14ac:dyDescent="0.25">
      <c r="A614">
        <v>22400625</v>
      </c>
      <c r="B614" t="s">
        <v>78</v>
      </c>
      <c r="C614" t="s">
        <v>77</v>
      </c>
      <c r="D614" s="1">
        <v>45680.833333333336</v>
      </c>
      <c r="E614" t="str">
        <f>HYPERLINK("https://www.nba.com/stats/player/1629652/boxscores-traditional", "Luguentz Dort")</f>
        <v>Luguentz Dort</v>
      </c>
      <c r="F614" t="s">
        <v>87</v>
      </c>
      <c r="G614">
        <v>14</v>
      </c>
      <c r="H614">
        <v>8.173</v>
      </c>
      <c r="I614" s="2">
        <v>0.94408000000000003</v>
      </c>
      <c r="J614" s="2">
        <v>0.92922000000000005</v>
      </c>
      <c r="K614" s="2">
        <v>0.91149000000000002</v>
      </c>
      <c r="L614" s="2">
        <v>0.88876999999999995</v>
      </c>
      <c r="M614" s="2">
        <v>0.86433000000000004</v>
      </c>
      <c r="N614" s="2">
        <v>0.83645999999999998</v>
      </c>
      <c r="O614" s="2">
        <v>0.80510999999999999</v>
      </c>
      <c r="P614" s="2">
        <v>0.76729999999999998</v>
      </c>
      <c r="Q614" s="2">
        <v>0.72907</v>
      </c>
      <c r="R614" s="2">
        <v>0.68793000000000004</v>
      </c>
      <c r="S614" s="2">
        <v>0.64431000000000005</v>
      </c>
      <c r="T614" s="2">
        <v>0.59482999999999997</v>
      </c>
      <c r="U614" s="2">
        <v>0.54776000000000002</v>
      </c>
      <c r="V614" s="2">
        <v>0.5</v>
      </c>
      <c r="W614" s="2">
        <v>0.45223999999999998</v>
      </c>
      <c r="X614" s="2">
        <v>0.40516999999999997</v>
      </c>
      <c r="Y614" s="2">
        <v>0.35569000000000001</v>
      </c>
      <c r="Z614" s="2">
        <v>0.31207000000000001</v>
      </c>
      <c r="AA614" s="2">
        <v>0.27093</v>
      </c>
      <c r="AB614" s="2">
        <v>0.23269999999999999</v>
      </c>
      <c r="AC614" s="2">
        <v>0.19489000000000001</v>
      </c>
      <c r="AD614" s="2">
        <v>0.16353999999999999</v>
      </c>
      <c r="AE614" s="2">
        <v>0.13567000000000001</v>
      </c>
      <c r="AF614" s="2">
        <v>0.11123</v>
      </c>
      <c r="AG614" s="2">
        <v>8.8510000000000005E-2</v>
      </c>
      <c r="AH614" s="2">
        <v>7.0779999999999996E-2</v>
      </c>
      <c r="AI614" s="2">
        <v>5.5919999999999997E-2</v>
      </c>
      <c r="AJ614" s="2">
        <v>4.3630000000000002E-2</v>
      </c>
      <c r="AK614" s="2">
        <v>3.288E-2</v>
      </c>
      <c r="AL614" s="2">
        <v>2.5000000000000001E-2</v>
      </c>
      <c r="AM614" s="2">
        <v>1.8759999999999999E-2</v>
      </c>
      <c r="AN614" s="2">
        <v>1.3899999999999999E-2</v>
      </c>
      <c r="AO614" s="2">
        <v>1.017E-2</v>
      </c>
      <c r="AP614" s="2">
        <v>7.1399999999999996E-3</v>
      </c>
      <c r="AQ614" s="2">
        <v>5.0800000000000003E-3</v>
      </c>
      <c r="AR614" s="2">
        <v>3.5699999999999998E-3</v>
      </c>
      <c r="AS614" s="2">
        <v>2.48E-3</v>
      </c>
      <c r="AT614" s="2">
        <v>1.64E-3</v>
      </c>
      <c r="AU614" s="2">
        <v>1.1100000000000001E-3</v>
      </c>
      <c r="AV614" s="2">
        <v>7.3999999999999999E-4</v>
      </c>
      <c r="AW614" s="2">
        <v>4.8000000000000001E-4</v>
      </c>
      <c r="AX614" s="2">
        <v>2.9999999999999997E-4</v>
      </c>
      <c r="AY614" s="2">
        <v>1.9000000000000001E-4</v>
      </c>
      <c r="AZ614" s="2">
        <v>1.2E-4</v>
      </c>
      <c r="BA614" s="2">
        <v>8.0000000000000007E-5</v>
      </c>
      <c r="BB614" s="2">
        <v>4.0000000000000003E-5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</row>
    <row r="615" spans="1:68" hidden="1" x14ac:dyDescent="0.25">
      <c r="A615">
        <v>22400625</v>
      </c>
      <c r="B615" t="s">
        <v>78</v>
      </c>
      <c r="C615" t="s">
        <v>77</v>
      </c>
      <c r="D615" s="1">
        <v>45680.833333333336</v>
      </c>
      <c r="E615" t="str">
        <f>HYPERLINK("https://www.nba.com/stats/player/1629652/boxscores-traditional", "Luguentz Dort")</f>
        <v>Luguentz Dort</v>
      </c>
      <c r="F615" t="s">
        <v>93</v>
      </c>
      <c r="G615">
        <v>10.6</v>
      </c>
      <c r="H615">
        <v>8.1880000000000006</v>
      </c>
      <c r="I615" s="2">
        <v>0.879</v>
      </c>
      <c r="J615" s="2">
        <v>0.85314000000000001</v>
      </c>
      <c r="K615" s="2">
        <v>0.82381000000000004</v>
      </c>
      <c r="L615" s="2">
        <v>0.79103000000000001</v>
      </c>
      <c r="M615" s="2">
        <v>0.75175000000000003</v>
      </c>
      <c r="N615" s="2">
        <v>0.71226</v>
      </c>
      <c r="O615" s="2">
        <v>0.67003000000000001</v>
      </c>
      <c r="P615" s="2">
        <v>0.62551999999999996</v>
      </c>
      <c r="Q615" s="2">
        <v>0.57926</v>
      </c>
      <c r="R615" s="2">
        <v>0.52790000000000004</v>
      </c>
      <c r="S615" s="2">
        <v>0.48005999999999999</v>
      </c>
      <c r="T615" s="2">
        <v>0.43251000000000001</v>
      </c>
      <c r="U615" s="2">
        <v>0.38590999999999998</v>
      </c>
      <c r="V615" s="2">
        <v>0.33723999999999998</v>
      </c>
      <c r="W615" s="2">
        <v>0.29459999999999997</v>
      </c>
      <c r="X615" s="2">
        <v>0.25463000000000002</v>
      </c>
      <c r="Y615" s="2">
        <v>0.2177</v>
      </c>
      <c r="Z615" s="2">
        <v>0.18406</v>
      </c>
      <c r="AA615" s="2">
        <v>0.15151000000000001</v>
      </c>
      <c r="AB615" s="2">
        <v>0.12506999999999999</v>
      </c>
      <c r="AC615" s="2">
        <v>0.10204000000000001</v>
      </c>
      <c r="AD615" s="2">
        <v>8.226E-2</v>
      </c>
      <c r="AE615" s="2">
        <v>6.5519999999999995E-2</v>
      </c>
      <c r="AF615" s="2">
        <v>5.0500000000000003E-2</v>
      </c>
      <c r="AG615" s="2">
        <v>3.9199999999999999E-2</v>
      </c>
      <c r="AH615" s="2">
        <v>3.005E-2</v>
      </c>
      <c r="AI615" s="2">
        <v>2.2749999999999999E-2</v>
      </c>
      <c r="AJ615" s="2">
        <v>1.6590000000000001E-2</v>
      </c>
      <c r="AK615" s="2">
        <v>1.222E-2</v>
      </c>
      <c r="AL615" s="2">
        <v>8.8900000000000003E-3</v>
      </c>
      <c r="AM615" s="2">
        <v>6.3899999999999998E-3</v>
      </c>
      <c r="AN615" s="2">
        <v>4.5300000000000002E-3</v>
      </c>
      <c r="AO615" s="2">
        <v>3.0699999999999998E-3</v>
      </c>
      <c r="AP615" s="2">
        <v>2.1199999999999999E-3</v>
      </c>
      <c r="AQ615" s="2">
        <v>1.4400000000000001E-3</v>
      </c>
      <c r="AR615" s="2">
        <v>9.7000000000000005E-4</v>
      </c>
      <c r="AS615" s="2">
        <v>6.4000000000000005E-4</v>
      </c>
      <c r="AT615" s="2">
        <v>4.0000000000000002E-4</v>
      </c>
      <c r="AU615" s="2">
        <v>2.5999999999999998E-4</v>
      </c>
      <c r="AV615" s="2">
        <v>1.7000000000000001E-4</v>
      </c>
      <c r="AW615" s="2">
        <v>1E-4</v>
      </c>
      <c r="AX615" s="2">
        <v>6.0000000000000002E-5</v>
      </c>
      <c r="AY615" s="2">
        <v>4.0000000000000003E-5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</row>
    <row r="616" spans="1:68" hidden="1" x14ac:dyDescent="0.25">
      <c r="A616">
        <v>22400621</v>
      </c>
      <c r="B616" t="s">
        <v>68</v>
      </c>
      <c r="C616" t="s">
        <v>69</v>
      </c>
      <c r="D616" s="1">
        <v>45680.583333333336</v>
      </c>
      <c r="E616" t="str">
        <f>HYPERLINK("https://www.nba.com/stats/player/101108/boxscores-traditional", "Chris Paul")</f>
        <v>Chris Paul</v>
      </c>
      <c r="F616" t="s">
        <v>91</v>
      </c>
      <c r="G616">
        <v>19.600000000000001</v>
      </c>
      <c r="H616">
        <v>3.9289999999999998</v>
      </c>
      <c r="I616">
        <v>1</v>
      </c>
      <c r="J616">
        <v>1</v>
      </c>
      <c r="K616">
        <v>1</v>
      </c>
      <c r="L616">
        <v>0.99995999999999996</v>
      </c>
      <c r="M616">
        <v>0.99990000000000001</v>
      </c>
      <c r="N616">
        <v>0.99973000000000001</v>
      </c>
      <c r="O616">
        <v>0.99934000000000001</v>
      </c>
      <c r="P616">
        <v>0.99841000000000002</v>
      </c>
      <c r="Q616">
        <v>0.99653000000000003</v>
      </c>
      <c r="R616">
        <v>0.99265999999999999</v>
      </c>
      <c r="S616">
        <v>0.98573999999999995</v>
      </c>
      <c r="T616">
        <v>0.97319999999999995</v>
      </c>
      <c r="U616">
        <v>0.95352000000000003</v>
      </c>
      <c r="V616">
        <v>0.92364000000000002</v>
      </c>
      <c r="W616">
        <v>0.879</v>
      </c>
      <c r="X616">
        <v>0.82121</v>
      </c>
      <c r="Y616">
        <v>0.74536999999999998</v>
      </c>
      <c r="Z616">
        <v>0.65910000000000002</v>
      </c>
      <c r="AA616">
        <v>0.55962000000000001</v>
      </c>
      <c r="AB616">
        <v>0.46017000000000002</v>
      </c>
      <c r="AC616">
        <v>0.35942000000000002</v>
      </c>
      <c r="AD616">
        <v>0.27093</v>
      </c>
      <c r="AE616">
        <v>0.19214999999999999</v>
      </c>
      <c r="AF616">
        <v>0.13136</v>
      </c>
      <c r="AG616">
        <v>8.5339999999999999E-2</v>
      </c>
      <c r="AH616">
        <v>5.1549999999999999E-2</v>
      </c>
      <c r="AI616">
        <v>3.005E-2</v>
      </c>
      <c r="AJ616">
        <v>1.618E-2</v>
      </c>
      <c r="AK616">
        <v>8.4200000000000004E-3</v>
      </c>
      <c r="AL616">
        <v>4.0200000000000001E-3</v>
      </c>
      <c r="AM616">
        <v>1.8699999999999999E-3</v>
      </c>
      <c r="AN616">
        <v>7.9000000000000001E-4</v>
      </c>
      <c r="AO616">
        <v>3.2000000000000003E-4</v>
      </c>
      <c r="AP616">
        <v>1.2E-4</v>
      </c>
      <c r="AQ616">
        <v>4.0000000000000003E-5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</row>
    <row r="617" spans="1:68" hidden="1" x14ac:dyDescent="0.25">
      <c r="A617">
        <v>22400621</v>
      </c>
      <c r="B617" t="s">
        <v>68</v>
      </c>
      <c r="C617" t="s">
        <v>69</v>
      </c>
      <c r="D617" s="1">
        <v>45680.583333333336</v>
      </c>
      <c r="E617" t="str">
        <f>HYPERLINK("https://www.nba.com/stats/player/1630577/boxscores-traditional", "Julian Champagnie")</f>
        <v>Julian Champagnie</v>
      </c>
      <c r="F617" t="s">
        <v>87</v>
      </c>
      <c r="G617">
        <v>8.6</v>
      </c>
      <c r="H617">
        <v>3.9289999999999998</v>
      </c>
      <c r="I617">
        <v>0.97319999999999995</v>
      </c>
      <c r="J617">
        <v>0.95352000000000003</v>
      </c>
      <c r="K617">
        <v>0.92364000000000002</v>
      </c>
      <c r="L617">
        <v>0.879</v>
      </c>
      <c r="M617">
        <v>0.82121</v>
      </c>
      <c r="N617">
        <v>0.74536999999999998</v>
      </c>
      <c r="O617">
        <v>0.65910000000000002</v>
      </c>
      <c r="P617">
        <v>0.55962000000000001</v>
      </c>
      <c r="Q617">
        <v>0.46017000000000002</v>
      </c>
      <c r="R617">
        <v>0.35942000000000002</v>
      </c>
      <c r="S617">
        <v>0.27093</v>
      </c>
      <c r="T617">
        <v>0.19214999999999999</v>
      </c>
      <c r="U617">
        <v>0.13136</v>
      </c>
      <c r="V617">
        <v>8.5339999999999999E-2</v>
      </c>
      <c r="W617">
        <v>5.1549999999999999E-2</v>
      </c>
      <c r="X617">
        <v>3.005E-2</v>
      </c>
      <c r="Y617">
        <v>1.618E-2</v>
      </c>
      <c r="Z617">
        <v>8.4200000000000004E-3</v>
      </c>
      <c r="AA617">
        <v>4.0200000000000001E-3</v>
      </c>
      <c r="AB617">
        <v>1.8699999999999999E-3</v>
      </c>
      <c r="AC617">
        <v>7.9000000000000001E-4</v>
      </c>
      <c r="AD617">
        <v>3.2000000000000003E-4</v>
      </c>
      <c r="AE617">
        <v>1.2E-4</v>
      </c>
      <c r="AF617">
        <v>4.0000000000000003E-5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</row>
    <row r="618" spans="1:68" hidden="1" x14ac:dyDescent="0.25">
      <c r="A618">
        <v>22400625</v>
      </c>
      <c r="B618" t="s">
        <v>77</v>
      </c>
      <c r="C618" t="s">
        <v>78</v>
      </c>
      <c r="D618" s="1">
        <v>45680.833333333336</v>
      </c>
      <c r="E618" t="str">
        <f>HYPERLINK("https://www.nba.com/stats/player/1641726/boxscores-traditional", "Dereck Lively II")</f>
        <v>Dereck Lively II</v>
      </c>
      <c r="F618" t="s">
        <v>87</v>
      </c>
      <c r="G618">
        <v>22.8</v>
      </c>
      <c r="H618">
        <v>8.2319999999999993</v>
      </c>
      <c r="I618" s="2">
        <v>0.99597999999999998</v>
      </c>
      <c r="J618" s="2">
        <v>0.99429999999999996</v>
      </c>
      <c r="K618" s="2">
        <v>0.99202000000000001</v>
      </c>
      <c r="L618" s="2">
        <v>0.98870000000000002</v>
      </c>
      <c r="M618" s="2">
        <v>0.98460999999999999</v>
      </c>
      <c r="N618" s="2">
        <v>0.97931999999999997</v>
      </c>
      <c r="O618" s="2">
        <v>0.97257000000000005</v>
      </c>
      <c r="P618" s="2">
        <v>0.96406999999999998</v>
      </c>
      <c r="Q618" s="2">
        <v>0.95352000000000003</v>
      </c>
      <c r="R618" s="2">
        <v>0.93942999999999999</v>
      </c>
      <c r="S618" s="2">
        <v>0.92364000000000002</v>
      </c>
      <c r="T618" s="2">
        <v>0.90490000000000004</v>
      </c>
      <c r="U618" s="2">
        <v>0.88297999999999999</v>
      </c>
      <c r="V618" s="2">
        <v>0.85768999999999995</v>
      </c>
      <c r="W618" s="2">
        <v>0.82894000000000001</v>
      </c>
      <c r="X618" s="2">
        <v>0.79673000000000005</v>
      </c>
      <c r="Y618" s="2">
        <v>0.75804000000000005</v>
      </c>
      <c r="Z618" s="2">
        <v>0.71904000000000001</v>
      </c>
      <c r="AA618" s="2">
        <v>0.67723999999999995</v>
      </c>
      <c r="AB618" s="2">
        <v>0.63307000000000002</v>
      </c>
      <c r="AC618" s="2">
        <v>0.58706000000000003</v>
      </c>
      <c r="AD618" s="2">
        <v>0.53983000000000003</v>
      </c>
      <c r="AE618" s="2">
        <v>0.49202000000000001</v>
      </c>
      <c r="AF618" s="2">
        <v>0.44037999999999999</v>
      </c>
      <c r="AG618" s="2">
        <v>0.39357999999999999</v>
      </c>
      <c r="AH618" s="2">
        <v>0.34827000000000002</v>
      </c>
      <c r="AI618" s="2">
        <v>0.30503000000000002</v>
      </c>
      <c r="AJ618" s="2">
        <v>0.26434999999999997</v>
      </c>
      <c r="AK618" s="2">
        <v>0.22663</v>
      </c>
      <c r="AL618" s="2">
        <v>0.19214999999999999</v>
      </c>
      <c r="AM618" s="2">
        <v>0.15866</v>
      </c>
      <c r="AN618" s="2">
        <v>0.13136</v>
      </c>
      <c r="AO618" s="2">
        <v>0.10749</v>
      </c>
      <c r="AP618" s="2">
        <v>8.6910000000000001E-2</v>
      </c>
      <c r="AQ618" s="2">
        <v>6.9440000000000002E-2</v>
      </c>
      <c r="AR618" s="2">
        <v>5.4800000000000001E-2</v>
      </c>
      <c r="AS618" s="2">
        <v>4.2720000000000001E-2</v>
      </c>
      <c r="AT618" s="2">
        <v>3.2160000000000001E-2</v>
      </c>
      <c r="AU618" s="2">
        <v>2.4420000000000001E-2</v>
      </c>
      <c r="AV618" s="2">
        <v>1.831E-2</v>
      </c>
      <c r="AW618" s="2">
        <v>1.355E-2</v>
      </c>
      <c r="AX618" s="2">
        <v>9.9000000000000008E-3</v>
      </c>
      <c r="AY618" s="2">
        <v>7.1399999999999996E-3</v>
      </c>
      <c r="AZ618" s="2">
        <v>4.9399999999999999E-3</v>
      </c>
      <c r="BA618" s="2">
        <v>3.47E-3</v>
      </c>
      <c r="BB618" s="2">
        <v>2.3999999999999998E-3</v>
      </c>
      <c r="BC618" s="2">
        <v>1.64E-3</v>
      </c>
      <c r="BD618" s="2">
        <v>1.1100000000000001E-3</v>
      </c>
      <c r="BE618" s="2">
        <v>7.3999999999999999E-4</v>
      </c>
      <c r="BF618" s="2">
        <v>4.8000000000000001E-4</v>
      </c>
      <c r="BG618" s="2">
        <v>2.9999999999999997E-4</v>
      </c>
      <c r="BH618" s="2">
        <v>1.9000000000000001E-4</v>
      </c>
      <c r="BI618" s="2">
        <v>1.2E-4</v>
      </c>
      <c r="BJ618" s="2">
        <v>8.0000000000000007E-5</v>
      </c>
      <c r="BK618" s="2">
        <v>5.0000000000000002E-5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</row>
    <row r="619" spans="1:68" hidden="1" x14ac:dyDescent="0.25">
      <c r="A619">
        <v>22400625</v>
      </c>
      <c r="B619" t="s">
        <v>77</v>
      </c>
      <c r="C619" t="s">
        <v>78</v>
      </c>
      <c r="D619" s="1">
        <v>45680.833333333336</v>
      </c>
      <c r="E619" t="str">
        <f>HYPERLINK("https://www.nba.com/stats/player/202691/boxscores-traditional", "Klay Thompson")</f>
        <v>Klay Thompson</v>
      </c>
      <c r="F619" t="s">
        <v>91</v>
      </c>
      <c r="G619">
        <v>16.8</v>
      </c>
      <c r="H619">
        <v>8.2560000000000002</v>
      </c>
      <c r="I619" s="2">
        <v>0.97192999999999996</v>
      </c>
      <c r="J619" s="2">
        <v>0.96326999999999996</v>
      </c>
      <c r="K619" s="2">
        <v>0.95254000000000005</v>
      </c>
      <c r="L619" s="2">
        <v>0.93942999999999999</v>
      </c>
      <c r="M619" s="2">
        <v>0.92364000000000002</v>
      </c>
      <c r="N619" s="2">
        <v>0.90490000000000004</v>
      </c>
      <c r="O619" s="2">
        <v>0.88297999999999999</v>
      </c>
      <c r="P619" s="2">
        <v>0.85768999999999995</v>
      </c>
      <c r="Q619" s="2">
        <v>0.82638999999999996</v>
      </c>
      <c r="R619" s="2">
        <v>0.79388999999999998</v>
      </c>
      <c r="S619" s="2">
        <v>0.75804000000000005</v>
      </c>
      <c r="T619" s="2">
        <v>0.71904000000000001</v>
      </c>
      <c r="U619" s="2">
        <v>0.67723999999999995</v>
      </c>
      <c r="V619" s="2">
        <v>0.63307000000000002</v>
      </c>
      <c r="W619" s="2">
        <v>0.58706000000000003</v>
      </c>
      <c r="X619" s="2">
        <v>0.53983000000000003</v>
      </c>
      <c r="Y619" s="2">
        <v>0.49202000000000001</v>
      </c>
      <c r="Z619" s="2">
        <v>0.44037999999999999</v>
      </c>
      <c r="AA619" s="2">
        <v>0.39357999999999999</v>
      </c>
      <c r="AB619" s="2">
        <v>0.34827000000000002</v>
      </c>
      <c r="AC619" s="2">
        <v>0.30503000000000002</v>
      </c>
      <c r="AD619" s="2">
        <v>0.26434999999999997</v>
      </c>
      <c r="AE619" s="2">
        <v>0.22663</v>
      </c>
      <c r="AF619" s="2">
        <v>0.19214999999999999</v>
      </c>
      <c r="AG619" s="2">
        <v>0.16109000000000001</v>
      </c>
      <c r="AH619" s="2">
        <v>0.13350000000000001</v>
      </c>
      <c r="AI619" s="2">
        <v>0.10749</v>
      </c>
      <c r="AJ619" s="2">
        <v>8.6910000000000001E-2</v>
      </c>
      <c r="AK619" s="2">
        <v>6.9440000000000002E-2</v>
      </c>
      <c r="AL619" s="2">
        <v>5.4800000000000001E-2</v>
      </c>
      <c r="AM619" s="2">
        <v>4.2720000000000001E-2</v>
      </c>
      <c r="AN619" s="2">
        <v>3.288E-2</v>
      </c>
      <c r="AO619" s="2">
        <v>2.5000000000000001E-2</v>
      </c>
      <c r="AP619" s="2">
        <v>1.8759999999999999E-2</v>
      </c>
      <c r="AQ619" s="2">
        <v>1.3899999999999999E-2</v>
      </c>
      <c r="AR619" s="2">
        <v>9.9000000000000008E-3</v>
      </c>
      <c r="AS619" s="2">
        <v>7.1399999999999996E-3</v>
      </c>
      <c r="AT619" s="2">
        <v>5.0800000000000003E-3</v>
      </c>
      <c r="AU619" s="2">
        <v>3.5699999999999998E-3</v>
      </c>
      <c r="AV619" s="2">
        <v>2.48E-3</v>
      </c>
      <c r="AW619" s="2">
        <v>1.6900000000000001E-3</v>
      </c>
      <c r="AX619" s="2">
        <v>1.14E-3</v>
      </c>
      <c r="AY619" s="2">
        <v>7.6000000000000004E-4</v>
      </c>
      <c r="AZ619" s="2">
        <v>5.0000000000000001E-4</v>
      </c>
      <c r="BA619" s="2">
        <v>3.1E-4</v>
      </c>
      <c r="BB619" s="2">
        <v>2.0000000000000001E-4</v>
      </c>
      <c r="BC619" s="2">
        <v>1.2999999999999999E-4</v>
      </c>
      <c r="BD619" s="2">
        <v>8.0000000000000007E-5</v>
      </c>
      <c r="BE619" s="2">
        <v>5.0000000000000002E-5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</row>
    <row r="620" spans="1:68" hidden="1" x14ac:dyDescent="0.25">
      <c r="A620">
        <v>22400621</v>
      </c>
      <c r="B620" t="s">
        <v>69</v>
      </c>
      <c r="C620" t="s">
        <v>68</v>
      </c>
      <c r="D620" s="1">
        <v>45680.583333333336</v>
      </c>
      <c r="E620" t="str">
        <f>HYPERLINK("https://www.nba.com/stats/player/1641716/boxscores-traditional", "Jarace Walker")</f>
        <v>Jarace Walker</v>
      </c>
      <c r="F620" t="s">
        <v>76</v>
      </c>
      <c r="G620">
        <v>5</v>
      </c>
      <c r="H620">
        <v>3.95</v>
      </c>
      <c r="I620">
        <v>0.84375</v>
      </c>
      <c r="J620">
        <v>0.77637</v>
      </c>
      <c r="K620">
        <v>0.69496999999999998</v>
      </c>
      <c r="L620">
        <v>0.59870999999999996</v>
      </c>
      <c r="M620">
        <v>0.5</v>
      </c>
      <c r="N620">
        <v>0.40128999999999998</v>
      </c>
      <c r="O620">
        <v>0.30503000000000002</v>
      </c>
      <c r="P620">
        <v>0.22363</v>
      </c>
      <c r="Q620">
        <v>0.15625</v>
      </c>
      <c r="R620">
        <v>0.10204000000000001</v>
      </c>
      <c r="S620">
        <v>6.4259999999999998E-2</v>
      </c>
      <c r="T620">
        <v>3.8359999999999998E-2</v>
      </c>
      <c r="U620">
        <v>2.1180000000000001E-2</v>
      </c>
      <c r="V620">
        <v>1.1299999999999999E-2</v>
      </c>
      <c r="W620">
        <v>5.7000000000000002E-3</v>
      </c>
      <c r="X620">
        <v>2.7200000000000002E-3</v>
      </c>
      <c r="Y620">
        <v>1.1800000000000001E-3</v>
      </c>
      <c r="Z620">
        <v>5.0000000000000001E-4</v>
      </c>
      <c r="AA620">
        <v>2.0000000000000001E-4</v>
      </c>
      <c r="AB620">
        <v>6.9999999999999994E-5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</row>
    <row r="621" spans="1:68" hidden="1" x14ac:dyDescent="0.25">
      <c r="A621">
        <v>22400621</v>
      </c>
      <c r="B621" t="s">
        <v>68</v>
      </c>
      <c r="C621" t="s">
        <v>69</v>
      </c>
      <c r="D621" s="1">
        <v>45680.583333333336</v>
      </c>
      <c r="E621" t="str">
        <f>HYPERLINK("https://www.nba.com/stats/player/203084/boxscores-traditional", "Harrison Barnes")</f>
        <v>Harrison Barnes</v>
      </c>
      <c r="F621" t="s">
        <v>93</v>
      </c>
      <c r="G621">
        <v>14</v>
      </c>
      <c r="H621">
        <v>3.95</v>
      </c>
      <c r="I621">
        <v>0.99950000000000006</v>
      </c>
      <c r="J621">
        <v>0.99882000000000004</v>
      </c>
      <c r="K621">
        <v>0.99728000000000006</v>
      </c>
      <c r="L621">
        <v>0.99429999999999996</v>
      </c>
      <c r="M621">
        <v>0.98870000000000002</v>
      </c>
      <c r="N621">
        <v>0.97882000000000002</v>
      </c>
      <c r="O621">
        <v>0.96164000000000005</v>
      </c>
      <c r="P621">
        <v>0.93574000000000002</v>
      </c>
      <c r="Q621">
        <v>0.89795999999999998</v>
      </c>
      <c r="R621">
        <v>0.84375</v>
      </c>
      <c r="S621">
        <v>0.77637</v>
      </c>
      <c r="T621">
        <v>0.69496999999999998</v>
      </c>
      <c r="U621">
        <v>0.59870999999999996</v>
      </c>
      <c r="V621">
        <v>0.5</v>
      </c>
      <c r="W621">
        <v>0.40128999999999998</v>
      </c>
      <c r="X621">
        <v>0.30503000000000002</v>
      </c>
      <c r="Y621">
        <v>0.22363</v>
      </c>
      <c r="Z621">
        <v>0.15625</v>
      </c>
      <c r="AA621">
        <v>0.10204000000000001</v>
      </c>
      <c r="AB621">
        <v>6.4259999999999998E-2</v>
      </c>
      <c r="AC621">
        <v>3.8359999999999998E-2</v>
      </c>
      <c r="AD621">
        <v>2.1180000000000001E-2</v>
      </c>
      <c r="AE621">
        <v>1.1299999999999999E-2</v>
      </c>
      <c r="AF621">
        <v>5.7000000000000002E-3</v>
      </c>
      <c r="AG621">
        <v>2.7200000000000002E-3</v>
      </c>
      <c r="AH621">
        <v>1.1800000000000001E-3</v>
      </c>
      <c r="AI621">
        <v>5.0000000000000001E-4</v>
      </c>
      <c r="AJ621">
        <v>2.0000000000000001E-4</v>
      </c>
      <c r="AK621">
        <v>6.9999999999999994E-5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</row>
    <row r="622" spans="1:68" hidden="1" x14ac:dyDescent="0.25">
      <c r="A622">
        <v>22400621</v>
      </c>
      <c r="B622" t="s">
        <v>68</v>
      </c>
      <c r="C622" t="s">
        <v>69</v>
      </c>
      <c r="D622" s="1">
        <v>45680.583333333336</v>
      </c>
      <c r="E622" t="str">
        <f>HYPERLINK("https://www.nba.com/stats/player/1629640/boxscores-traditional", "Keldon Johnson")</f>
        <v>Keldon Johnson</v>
      </c>
      <c r="F622" t="s">
        <v>87</v>
      </c>
      <c r="G622">
        <v>13.2</v>
      </c>
      <c r="H622">
        <v>3.97</v>
      </c>
      <c r="I622">
        <v>0.99892999999999998</v>
      </c>
      <c r="J622">
        <v>0.99760000000000004</v>
      </c>
      <c r="K622">
        <v>0.99492000000000003</v>
      </c>
      <c r="L622">
        <v>0.98982999999999999</v>
      </c>
      <c r="M622">
        <v>0.98077000000000003</v>
      </c>
      <c r="N622">
        <v>0.96484999999999999</v>
      </c>
      <c r="O622">
        <v>0.94062000000000001</v>
      </c>
      <c r="P622">
        <v>0.90490000000000004</v>
      </c>
      <c r="Q622">
        <v>0.85543000000000002</v>
      </c>
      <c r="R622">
        <v>0.79103000000000001</v>
      </c>
      <c r="S622">
        <v>0.70884000000000003</v>
      </c>
      <c r="T622">
        <v>0.61790999999999996</v>
      </c>
      <c r="U622">
        <v>0.51993999999999996</v>
      </c>
      <c r="V622">
        <v>0.42074</v>
      </c>
      <c r="W622">
        <v>0.32635999999999998</v>
      </c>
      <c r="X622">
        <v>0.23885000000000001</v>
      </c>
      <c r="Y622">
        <v>0.16853000000000001</v>
      </c>
      <c r="Z622">
        <v>0.11314</v>
      </c>
      <c r="AA622">
        <v>7.2150000000000006E-2</v>
      </c>
      <c r="AB622">
        <v>4.3630000000000002E-2</v>
      </c>
      <c r="AC622">
        <v>2.5000000000000001E-2</v>
      </c>
      <c r="AD622">
        <v>1.321E-2</v>
      </c>
      <c r="AE622">
        <v>6.7600000000000004E-3</v>
      </c>
      <c r="AF622">
        <v>3.2599999999999999E-3</v>
      </c>
      <c r="AG622">
        <v>1.49E-3</v>
      </c>
      <c r="AH622">
        <v>6.4000000000000005E-4</v>
      </c>
      <c r="AI622">
        <v>2.5000000000000001E-4</v>
      </c>
      <c r="AJ622">
        <v>1E-4</v>
      </c>
      <c r="AK622">
        <v>3.0000000000000001E-5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</row>
    <row r="623" spans="1:68" hidden="1" x14ac:dyDescent="0.25">
      <c r="A623">
        <v>22400625</v>
      </c>
      <c r="B623" t="s">
        <v>78</v>
      </c>
      <c r="C623" t="s">
        <v>77</v>
      </c>
      <c r="D623" s="1">
        <v>45680.833333333336</v>
      </c>
      <c r="E623" t="str">
        <f>HYPERLINK("https://www.nba.com/stats/player/1631119/boxscores-traditional", "Jaylin Williams")</f>
        <v>Jaylin Williams</v>
      </c>
      <c r="F623" t="s">
        <v>91</v>
      </c>
      <c r="G623">
        <v>15.6</v>
      </c>
      <c r="H623">
        <v>8.6630000000000003</v>
      </c>
      <c r="I623" s="2">
        <v>0.95448999999999995</v>
      </c>
      <c r="J623" s="2">
        <v>0.94179000000000002</v>
      </c>
      <c r="K623" s="2">
        <v>0.92647000000000002</v>
      </c>
      <c r="L623" s="2">
        <v>0.90988000000000002</v>
      </c>
      <c r="M623" s="2">
        <v>0.88876999999999995</v>
      </c>
      <c r="N623" s="2">
        <v>0.86650000000000005</v>
      </c>
      <c r="O623" s="2">
        <v>0.83891000000000004</v>
      </c>
      <c r="P623" s="2">
        <v>0.81057000000000001</v>
      </c>
      <c r="Q623" s="2">
        <v>0.77637</v>
      </c>
      <c r="R623" s="2">
        <v>0.74214999999999998</v>
      </c>
      <c r="S623" s="2">
        <v>0.70194000000000001</v>
      </c>
      <c r="T623" s="2">
        <v>0.66276000000000002</v>
      </c>
      <c r="U623" s="2">
        <v>0.61790999999999996</v>
      </c>
      <c r="V623" s="2">
        <v>0.57142000000000004</v>
      </c>
      <c r="W623" s="2">
        <v>0.52790000000000004</v>
      </c>
      <c r="X623" s="2">
        <v>0.48005999999999999</v>
      </c>
      <c r="Y623" s="2">
        <v>0.43643999999999999</v>
      </c>
      <c r="Z623" s="2">
        <v>0.38973999999999998</v>
      </c>
      <c r="AA623" s="2">
        <v>0.34827000000000002</v>
      </c>
      <c r="AB623" s="2">
        <v>0.30503000000000002</v>
      </c>
      <c r="AC623" s="2">
        <v>0.26762999999999998</v>
      </c>
      <c r="AD623" s="2">
        <v>0.22964999999999999</v>
      </c>
      <c r="AE623" s="2">
        <v>0.19766</v>
      </c>
      <c r="AF623" s="2">
        <v>0.16602</v>
      </c>
      <c r="AG623" s="2">
        <v>0.13786000000000001</v>
      </c>
      <c r="AH623" s="2">
        <v>0.11507000000000001</v>
      </c>
      <c r="AI623" s="2">
        <v>9.3420000000000003E-2</v>
      </c>
      <c r="AJ623" s="2">
        <v>7.6359999999999997E-2</v>
      </c>
      <c r="AK623" s="2">
        <v>6.0569999999999999E-2</v>
      </c>
      <c r="AL623" s="2">
        <v>4.8460000000000003E-2</v>
      </c>
      <c r="AM623" s="2">
        <v>3.7539999999999997E-2</v>
      </c>
      <c r="AN623" s="2">
        <v>2.938E-2</v>
      </c>
      <c r="AO623" s="2">
        <v>2.222E-2</v>
      </c>
      <c r="AP623" s="2">
        <v>1.7000000000000001E-2</v>
      </c>
      <c r="AQ623" s="2">
        <v>1.255E-2</v>
      </c>
      <c r="AR623" s="2">
        <v>9.3900000000000008E-3</v>
      </c>
      <c r="AS623" s="2">
        <v>6.7600000000000004E-3</v>
      </c>
      <c r="AT623" s="2">
        <v>4.7999999999999996E-3</v>
      </c>
      <c r="AU623" s="2">
        <v>3.47E-3</v>
      </c>
      <c r="AV623" s="2">
        <v>2.3999999999999998E-3</v>
      </c>
      <c r="AW623" s="2">
        <v>1.6900000000000001E-3</v>
      </c>
      <c r="AX623" s="2">
        <v>1.14E-3</v>
      </c>
      <c r="AY623" s="2">
        <v>7.9000000000000001E-4</v>
      </c>
      <c r="AZ623" s="2">
        <v>5.1999999999999995E-4</v>
      </c>
      <c r="BA623" s="2">
        <v>3.5E-4</v>
      </c>
      <c r="BB623" s="2">
        <v>2.2000000000000001E-4</v>
      </c>
      <c r="BC623" s="2">
        <v>1.4999999999999999E-4</v>
      </c>
      <c r="BD623" s="2">
        <v>9.0000000000000006E-5</v>
      </c>
      <c r="BE623" s="2">
        <v>6.0000000000000002E-5</v>
      </c>
      <c r="BF623" s="2">
        <v>4.0000000000000003E-5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</row>
    <row r="624" spans="1:68" hidden="1" x14ac:dyDescent="0.25">
      <c r="A624">
        <v>22400625</v>
      </c>
      <c r="B624" t="s">
        <v>78</v>
      </c>
      <c r="C624" t="s">
        <v>77</v>
      </c>
      <c r="D624" s="1">
        <v>45680.833333333336</v>
      </c>
      <c r="E624" t="str">
        <f>HYPERLINK("https://www.nba.com/stats/player/1631096/boxscores-traditional", "Chet Holmgren")</f>
        <v>Chet Holmgren</v>
      </c>
      <c r="F624" t="s">
        <v>87</v>
      </c>
      <c r="G624">
        <v>22.6</v>
      </c>
      <c r="H624">
        <v>8.7319999999999993</v>
      </c>
      <c r="I624" s="2">
        <v>0.99324000000000001</v>
      </c>
      <c r="J624" s="2">
        <v>0.99085999999999996</v>
      </c>
      <c r="K624" s="2">
        <v>0.98745000000000005</v>
      </c>
      <c r="L624" s="2">
        <v>0.98341000000000001</v>
      </c>
      <c r="M624" s="2">
        <v>0.97831000000000001</v>
      </c>
      <c r="N624" s="2">
        <v>0.97128000000000003</v>
      </c>
      <c r="O624" s="2">
        <v>0.96326999999999996</v>
      </c>
      <c r="P624" s="2">
        <v>0.95254000000000005</v>
      </c>
      <c r="Q624" s="2">
        <v>0.94062000000000001</v>
      </c>
      <c r="R624" s="2">
        <v>0.92506999999999995</v>
      </c>
      <c r="S624" s="2">
        <v>0.90824000000000005</v>
      </c>
      <c r="T624" s="2">
        <v>0.88685999999999998</v>
      </c>
      <c r="U624" s="2">
        <v>0.86433000000000004</v>
      </c>
      <c r="V624" s="2">
        <v>0.83645999999999998</v>
      </c>
      <c r="W624" s="2">
        <v>0.80784999999999996</v>
      </c>
      <c r="X624" s="2">
        <v>0.77637</v>
      </c>
      <c r="Y624" s="2">
        <v>0.73890999999999996</v>
      </c>
      <c r="Z624" s="2">
        <v>0.70194000000000001</v>
      </c>
      <c r="AA624" s="2">
        <v>0.65910000000000002</v>
      </c>
      <c r="AB624" s="2">
        <v>0.61790999999999996</v>
      </c>
      <c r="AC624" s="2">
        <v>0.57142000000000004</v>
      </c>
      <c r="AD624" s="2">
        <v>0.52790000000000004</v>
      </c>
      <c r="AE624" s="2">
        <v>0.48005999999999999</v>
      </c>
      <c r="AF624" s="2">
        <v>0.43643999999999999</v>
      </c>
      <c r="AG624" s="2">
        <v>0.39357999999999999</v>
      </c>
      <c r="AH624" s="2">
        <v>0.34827000000000002</v>
      </c>
      <c r="AI624" s="2">
        <v>0.30853999999999998</v>
      </c>
      <c r="AJ624" s="2">
        <v>0.26762999999999998</v>
      </c>
      <c r="AK624" s="2">
        <v>0.23269999999999999</v>
      </c>
      <c r="AL624" s="2">
        <v>0.19766</v>
      </c>
      <c r="AM624" s="2">
        <v>0.16853000000000001</v>
      </c>
      <c r="AN624" s="2">
        <v>0.14007</v>
      </c>
      <c r="AO624" s="2">
        <v>0.11702</v>
      </c>
      <c r="AP624" s="2">
        <v>9.5100000000000004E-2</v>
      </c>
      <c r="AQ624" s="2">
        <v>7.7799999999999994E-2</v>
      </c>
      <c r="AR624" s="2">
        <v>6.3009999999999997E-2</v>
      </c>
      <c r="AS624" s="2">
        <v>4.947E-2</v>
      </c>
      <c r="AT624" s="2">
        <v>3.9199999999999999E-2</v>
      </c>
      <c r="AU624" s="2">
        <v>3.005E-2</v>
      </c>
      <c r="AV624" s="2">
        <v>2.3300000000000001E-2</v>
      </c>
      <c r="AW624" s="2">
        <v>1.7430000000000001E-2</v>
      </c>
      <c r="AX624" s="2">
        <v>1.321E-2</v>
      </c>
      <c r="AY624" s="2">
        <v>9.6399999999999993E-3</v>
      </c>
      <c r="AZ624" s="2">
        <v>7.1399999999999996E-3</v>
      </c>
      <c r="BA624" s="2">
        <v>5.0800000000000003E-3</v>
      </c>
      <c r="BB624" s="2">
        <v>3.6800000000000001E-3</v>
      </c>
      <c r="BC624" s="2">
        <v>2.64E-3</v>
      </c>
      <c r="BD624" s="2">
        <v>1.81E-3</v>
      </c>
      <c r="BE624" s="2">
        <v>1.2600000000000001E-3</v>
      </c>
      <c r="BF624" s="2">
        <v>8.4000000000000003E-4</v>
      </c>
      <c r="BG624" s="2">
        <v>5.8E-4</v>
      </c>
      <c r="BH624" s="2">
        <v>3.8000000000000002E-4</v>
      </c>
      <c r="BI624" s="2">
        <v>2.5000000000000001E-4</v>
      </c>
      <c r="BJ624" s="2">
        <v>1.6000000000000001E-4</v>
      </c>
      <c r="BK624" s="2">
        <v>1E-4</v>
      </c>
      <c r="BL624" s="2">
        <v>6.0000000000000002E-5</v>
      </c>
      <c r="BM624" s="2">
        <v>4.0000000000000003E-5</v>
      </c>
      <c r="BN624" s="2">
        <v>0</v>
      </c>
      <c r="BO624" s="2">
        <v>0</v>
      </c>
      <c r="BP624" s="2">
        <v>0</v>
      </c>
    </row>
    <row r="625" spans="1:68" hidden="1" x14ac:dyDescent="0.25">
      <c r="A625">
        <v>22400625</v>
      </c>
      <c r="B625" t="s">
        <v>77</v>
      </c>
      <c r="C625" t="s">
        <v>78</v>
      </c>
      <c r="D625" s="1">
        <v>45680.833333333336</v>
      </c>
      <c r="E625" t="str">
        <f>HYPERLINK("https://www.nba.com/stats/player/1630702/boxscores-traditional", "Jaden Hardy")</f>
        <v>Jaden Hardy</v>
      </c>
      <c r="F625" t="s">
        <v>87</v>
      </c>
      <c r="G625">
        <v>16.2</v>
      </c>
      <c r="H625">
        <v>8.7949999999999999</v>
      </c>
      <c r="I625" s="2">
        <v>0.95818000000000003</v>
      </c>
      <c r="J625" s="2">
        <v>0.94630000000000003</v>
      </c>
      <c r="K625" s="2">
        <v>0.93318999999999996</v>
      </c>
      <c r="L625" s="2">
        <v>0.91774</v>
      </c>
      <c r="M625" s="2">
        <v>0.89795999999999998</v>
      </c>
      <c r="N625" s="2">
        <v>0.87697999999999998</v>
      </c>
      <c r="O625" s="2">
        <v>0.85314000000000001</v>
      </c>
      <c r="P625" s="2">
        <v>0.82381000000000004</v>
      </c>
      <c r="Q625" s="2">
        <v>0.79388999999999998</v>
      </c>
      <c r="R625" s="2">
        <v>0.75804000000000005</v>
      </c>
      <c r="S625" s="2">
        <v>0.72240000000000004</v>
      </c>
      <c r="T625" s="2">
        <v>0.68439000000000005</v>
      </c>
      <c r="U625" s="2">
        <v>0.64058000000000004</v>
      </c>
      <c r="V625" s="2">
        <v>0.59870999999999996</v>
      </c>
      <c r="W625" s="2">
        <v>0.55567</v>
      </c>
      <c r="X625" s="2">
        <v>0.50797999999999999</v>
      </c>
      <c r="Y625" s="2">
        <v>0.46414</v>
      </c>
      <c r="Z625" s="2">
        <v>0.42074</v>
      </c>
      <c r="AA625" s="2">
        <v>0.37447999999999998</v>
      </c>
      <c r="AB625" s="2">
        <v>0.33360000000000001</v>
      </c>
      <c r="AC625" s="2">
        <v>0.29115999999999997</v>
      </c>
      <c r="AD625" s="2">
        <v>0.25463000000000002</v>
      </c>
      <c r="AE625" s="2">
        <v>0.22065000000000001</v>
      </c>
      <c r="AF625" s="2">
        <v>0.18673000000000001</v>
      </c>
      <c r="AG625" s="2">
        <v>0.15866</v>
      </c>
      <c r="AH625" s="2">
        <v>0.13350000000000001</v>
      </c>
      <c r="AI625" s="2">
        <v>0.10935</v>
      </c>
      <c r="AJ625" s="2">
        <v>9.0120000000000006E-2</v>
      </c>
      <c r="AK625" s="2">
        <v>7.2150000000000006E-2</v>
      </c>
      <c r="AL625" s="2">
        <v>5.8209999999999998E-2</v>
      </c>
      <c r="AM625" s="2">
        <v>4.648E-2</v>
      </c>
      <c r="AN625" s="2">
        <v>3.5929999999999997E-2</v>
      </c>
      <c r="AO625" s="2">
        <v>2.8070000000000001E-2</v>
      </c>
      <c r="AP625" s="2">
        <v>2.1690000000000001E-2</v>
      </c>
      <c r="AQ625" s="2">
        <v>1.618E-2</v>
      </c>
      <c r="AR625" s="2">
        <v>1.222E-2</v>
      </c>
      <c r="AS625" s="2">
        <v>9.1400000000000006E-3</v>
      </c>
      <c r="AT625" s="2">
        <v>6.5700000000000003E-3</v>
      </c>
      <c r="AU625" s="2">
        <v>4.7999999999999996E-3</v>
      </c>
      <c r="AV625" s="2">
        <v>3.3600000000000001E-3</v>
      </c>
      <c r="AW625" s="2">
        <v>2.3999999999999998E-3</v>
      </c>
      <c r="AX625" s="2">
        <v>1.6900000000000001E-3</v>
      </c>
      <c r="AY625" s="2">
        <v>1.14E-3</v>
      </c>
      <c r="AZ625" s="2">
        <v>7.9000000000000001E-4</v>
      </c>
      <c r="BA625" s="2">
        <v>5.4000000000000001E-4</v>
      </c>
      <c r="BB625" s="2">
        <v>3.5E-4</v>
      </c>
      <c r="BC625" s="2">
        <v>2.3000000000000001E-4</v>
      </c>
      <c r="BD625" s="2">
        <v>1.4999999999999999E-4</v>
      </c>
      <c r="BE625" s="2">
        <v>1E-4</v>
      </c>
      <c r="BF625" s="2">
        <v>6.0000000000000002E-5</v>
      </c>
      <c r="BG625" s="2">
        <v>4.0000000000000003E-5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</row>
    <row r="626" spans="1:68" hidden="1" x14ac:dyDescent="0.25">
      <c r="A626">
        <v>22400625</v>
      </c>
      <c r="B626" t="s">
        <v>77</v>
      </c>
      <c r="C626" t="s">
        <v>78</v>
      </c>
      <c r="D626" s="1">
        <v>45680.833333333336</v>
      </c>
      <c r="E626" t="str">
        <f>HYPERLINK("https://www.nba.com/stats/player/1629655/boxscores-traditional", "Daniel Gafford")</f>
        <v>Daniel Gafford</v>
      </c>
      <c r="F626" t="s">
        <v>93</v>
      </c>
      <c r="G626">
        <v>18.600000000000001</v>
      </c>
      <c r="H626">
        <v>8.8230000000000004</v>
      </c>
      <c r="I626" s="2">
        <v>0.97670000000000001</v>
      </c>
      <c r="J626" s="2">
        <v>0.96994999999999998</v>
      </c>
      <c r="K626" s="2">
        <v>0.96164000000000005</v>
      </c>
      <c r="L626" s="2">
        <v>0.95052999999999999</v>
      </c>
      <c r="M626" s="2">
        <v>0.93822000000000005</v>
      </c>
      <c r="N626" s="2">
        <v>0.92364000000000002</v>
      </c>
      <c r="O626" s="2">
        <v>0.90490000000000004</v>
      </c>
      <c r="P626" s="2">
        <v>0.88492999999999999</v>
      </c>
      <c r="Q626" s="2">
        <v>0.86214000000000002</v>
      </c>
      <c r="R626" s="2">
        <v>0.83398000000000005</v>
      </c>
      <c r="S626" s="2">
        <v>0.80510999999999999</v>
      </c>
      <c r="T626" s="2">
        <v>0.77337</v>
      </c>
      <c r="U626" s="2">
        <v>0.73565000000000003</v>
      </c>
      <c r="V626" s="2">
        <v>0.69847000000000004</v>
      </c>
      <c r="W626" s="2">
        <v>0.65910000000000002</v>
      </c>
      <c r="X626" s="2">
        <v>0.61409000000000002</v>
      </c>
      <c r="Y626" s="2">
        <v>0.57142000000000004</v>
      </c>
      <c r="Z626" s="2">
        <v>0.52790000000000004</v>
      </c>
      <c r="AA626" s="2">
        <v>0.48005999999999999</v>
      </c>
      <c r="AB626" s="2">
        <v>0.43643999999999999</v>
      </c>
      <c r="AC626" s="2">
        <v>0.39357999999999999</v>
      </c>
      <c r="AD626" s="2">
        <v>0.34827000000000002</v>
      </c>
      <c r="AE626" s="2">
        <v>0.30853999999999998</v>
      </c>
      <c r="AF626" s="2">
        <v>0.27093</v>
      </c>
      <c r="AG626" s="2">
        <v>0.23269999999999999</v>
      </c>
      <c r="AH626" s="2">
        <v>0.20044999999999999</v>
      </c>
      <c r="AI626" s="2">
        <v>0.17105999999999999</v>
      </c>
      <c r="AJ626" s="2">
        <v>0.14230999999999999</v>
      </c>
      <c r="AK626" s="2">
        <v>0.11899999999999999</v>
      </c>
      <c r="AL626" s="2">
        <v>9.8530000000000006E-2</v>
      </c>
      <c r="AM626" s="2">
        <v>7.9269999999999993E-2</v>
      </c>
      <c r="AN626" s="2">
        <v>6.4259999999999998E-2</v>
      </c>
      <c r="AO626" s="2">
        <v>5.1549999999999999E-2</v>
      </c>
      <c r="AP626" s="2">
        <v>4.0059999999999998E-2</v>
      </c>
      <c r="AQ626" s="2">
        <v>3.1440000000000003E-2</v>
      </c>
      <c r="AR626" s="2">
        <v>2.4420000000000001E-2</v>
      </c>
      <c r="AS626" s="2">
        <v>1.831E-2</v>
      </c>
      <c r="AT626" s="2">
        <v>1.3899999999999999E-2</v>
      </c>
      <c r="AU626" s="2">
        <v>1.044E-2</v>
      </c>
      <c r="AV626" s="2">
        <v>7.5500000000000003E-3</v>
      </c>
      <c r="AW626" s="2">
        <v>5.5399999999999998E-3</v>
      </c>
      <c r="AX626" s="2">
        <v>4.0200000000000001E-3</v>
      </c>
      <c r="AY626" s="2">
        <v>2.8E-3</v>
      </c>
      <c r="AZ626" s="2">
        <v>1.99E-3</v>
      </c>
      <c r="BA626" s="2">
        <v>1.39E-3</v>
      </c>
      <c r="BB626" s="2">
        <v>9.3999999999999997E-4</v>
      </c>
      <c r="BC626" s="2">
        <v>6.4000000000000005E-4</v>
      </c>
      <c r="BD626" s="2">
        <v>4.2999999999999999E-4</v>
      </c>
      <c r="BE626" s="2">
        <v>2.7999999999999998E-4</v>
      </c>
      <c r="BF626" s="2">
        <v>1.9000000000000001E-4</v>
      </c>
      <c r="BG626" s="2">
        <v>1.2E-4</v>
      </c>
      <c r="BH626" s="2">
        <v>8.0000000000000007E-5</v>
      </c>
      <c r="BI626" s="2">
        <v>5.0000000000000002E-5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</row>
    <row r="627" spans="1:68" hidden="1" x14ac:dyDescent="0.25">
      <c r="A627">
        <v>22400625</v>
      </c>
      <c r="B627" t="s">
        <v>77</v>
      </c>
      <c r="C627" t="s">
        <v>78</v>
      </c>
      <c r="D627" s="1">
        <v>45680.833333333336</v>
      </c>
      <c r="E627" t="str">
        <f>HYPERLINK("https://www.nba.com/stats/player/202681/boxscores-traditional", "Kyrie Irving")</f>
        <v>Kyrie Irving</v>
      </c>
      <c r="F627" t="s">
        <v>87</v>
      </c>
      <c r="G627">
        <v>29</v>
      </c>
      <c r="H627">
        <v>9.1430000000000007</v>
      </c>
      <c r="I627" s="2">
        <v>0.99888999999999994</v>
      </c>
      <c r="J627" s="2">
        <v>0.99841000000000002</v>
      </c>
      <c r="K627" s="2">
        <v>0.99773999999999996</v>
      </c>
      <c r="L627" s="2">
        <v>0.99682999999999999</v>
      </c>
      <c r="M627" s="2">
        <v>0.99560000000000004</v>
      </c>
      <c r="N627" s="2">
        <v>0.99412999999999996</v>
      </c>
      <c r="O627" s="2">
        <v>0.99202000000000001</v>
      </c>
      <c r="P627" s="2">
        <v>0.98928000000000005</v>
      </c>
      <c r="Q627" s="2">
        <v>0.98573999999999995</v>
      </c>
      <c r="R627" s="2">
        <v>0.98124</v>
      </c>
      <c r="S627" s="2">
        <v>0.97558</v>
      </c>
      <c r="T627" s="2">
        <v>0.96855999999999998</v>
      </c>
      <c r="U627" s="2">
        <v>0.95994000000000002</v>
      </c>
      <c r="V627" s="2">
        <v>0.94950000000000001</v>
      </c>
      <c r="W627" s="2">
        <v>0.93698999999999999</v>
      </c>
      <c r="X627" s="2">
        <v>0.92220000000000002</v>
      </c>
      <c r="Y627" s="2">
        <v>0.90490000000000004</v>
      </c>
      <c r="Z627" s="2">
        <v>0.88492999999999999</v>
      </c>
      <c r="AA627" s="2">
        <v>0.86214000000000002</v>
      </c>
      <c r="AB627" s="2">
        <v>0.83645999999999998</v>
      </c>
      <c r="AC627" s="2">
        <v>0.80784999999999996</v>
      </c>
      <c r="AD627" s="2">
        <v>0.77934999999999999</v>
      </c>
      <c r="AE627" s="2">
        <v>0.74536999999999998</v>
      </c>
      <c r="AF627" s="2">
        <v>0.70884000000000003</v>
      </c>
      <c r="AG627" s="2">
        <v>0.67003000000000001</v>
      </c>
      <c r="AH627" s="2">
        <v>0.62929999999999997</v>
      </c>
      <c r="AI627" s="2">
        <v>0.58706000000000003</v>
      </c>
      <c r="AJ627" s="2">
        <v>0.54379999999999995</v>
      </c>
      <c r="AK627" s="2">
        <v>0.5</v>
      </c>
      <c r="AL627" s="2">
        <v>0.45619999999999999</v>
      </c>
      <c r="AM627" s="2">
        <v>0.41293999999999997</v>
      </c>
      <c r="AN627" s="2">
        <v>0.37069999999999997</v>
      </c>
      <c r="AO627" s="2">
        <v>0.32996999999999999</v>
      </c>
      <c r="AP627" s="2">
        <v>0.29115999999999997</v>
      </c>
      <c r="AQ627" s="2">
        <v>0.25463000000000002</v>
      </c>
      <c r="AR627" s="2">
        <v>0.22065000000000001</v>
      </c>
      <c r="AS627" s="2">
        <v>0.19214999999999999</v>
      </c>
      <c r="AT627" s="2">
        <v>0.16353999999999999</v>
      </c>
      <c r="AU627" s="2">
        <v>0.13786000000000001</v>
      </c>
      <c r="AV627" s="2">
        <v>0.11507000000000001</v>
      </c>
      <c r="AW627" s="2">
        <v>9.5100000000000004E-2</v>
      </c>
      <c r="AX627" s="2">
        <v>7.7799999999999994E-2</v>
      </c>
      <c r="AY627" s="2">
        <v>6.3009999999999997E-2</v>
      </c>
      <c r="AZ627" s="2">
        <v>5.0500000000000003E-2</v>
      </c>
      <c r="BA627" s="2">
        <v>4.0059999999999998E-2</v>
      </c>
      <c r="BB627" s="2">
        <v>3.1440000000000003E-2</v>
      </c>
      <c r="BC627" s="2">
        <v>2.4420000000000001E-2</v>
      </c>
      <c r="BD627" s="2">
        <v>1.8759999999999999E-2</v>
      </c>
      <c r="BE627" s="2">
        <v>1.426E-2</v>
      </c>
      <c r="BF627" s="2">
        <v>1.072E-2</v>
      </c>
      <c r="BG627" s="2">
        <v>7.9799999999999992E-3</v>
      </c>
      <c r="BH627" s="2">
        <v>5.8700000000000002E-3</v>
      </c>
      <c r="BI627" s="2">
        <v>4.4000000000000003E-3</v>
      </c>
      <c r="BJ627" s="2">
        <v>3.1700000000000001E-3</v>
      </c>
      <c r="BK627" s="2">
        <v>2.2599999999999999E-3</v>
      </c>
      <c r="BL627" s="2">
        <v>1.5900000000000001E-3</v>
      </c>
      <c r="BM627" s="2">
        <v>1.1100000000000001E-3</v>
      </c>
      <c r="BN627" s="2">
        <v>7.6000000000000004E-4</v>
      </c>
      <c r="BO627" s="2">
        <v>5.1999999999999995E-4</v>
      </c>
      <c r="BP627" s="2">
        <v>3.5E-4</v>
      </c>
    </row>
    <row r="628" spans="1:68" hidden="1" x14ac:dyDescent="0.25">
      <c r="A628">
        <v>22400625</v>
      </c>
      <c r="B628" t="s">
        <v>77</v>
      </c>
      <c r="C628" t="s">
        <v>78</v>
      </c>
      <c r="D628" s="1">
        <v>45680.833333333336</v>
      </c>
      <c r="E628" t="str">
        <f>HYPERLINK("https://www.nba.com/stats/player/1629655/boxscores-traditional", "Daniel Gafford")</f>
        <v>Daniel Gafford</v>
      </c>
      <c r="F628" t="s">
        <v>92</v>
      </c>
      <c r="G628">
        <v>20.6</v>
      </c>
      <c r="H628">
        <v>9.2430000000000003</v>
      </c>
      <c r="I628" s="2">
        <v>0.98299999999999998</v>
      </c>
      <c r="J628" s="2">
        <v>0.97777999999999998</v>
      </c>
      <c r="K628" s="2">
        <v>0.97128000000000003</v>
      </c>
      <c r="L628" s="2">
        <v>0.96406999999999998</v>
      </c>
      <c r="M628" s="2">
        <v>0.95448999999999995</v>
      </c>
      <c r="N628" s="2">
        <v>0.94294999999999995</v>
      </c>
      <c r="O628" s="2">
        <v>0.92922000000000005</v>
      </c>
      <c r="P628" s="2">
        <v>0.91308999999999996</v>
      </c>
      <c r="Q628" s="2">
        <v>0.89617000000000002</v>
      </c>
      <c r="R628" s="2">
        <v>0.87492999999999999</v>
      </c>
      <c r="S628" s="2">
        <v>0.85082999999999998</v>
      </c>
      <c r="T628" s="2">
        <v>0.82381000000000004</v>
      </c>
      <c r="U628" s="2">
        <v>0.79388999999999998</v>
      </c>
      <c r="V628" s="2">
        <v>0.76114999999999999</v>
      </c>
      <c r="W628" s="2">
        <v>0.72907</v>
      </c>
      <c r="X628" s="2">
        <v>0.69145999999999996</v>
      </c>
      <c r="Y628" s="2">
        <v>0.65173000000000003</v>
      </c>
      <c r="Z628" s="2">
        <v>0.61026000000000002</v>
      </c>
      <c r="AA628" s="2">
        <v>0.56749000000000005</v>
      </c>
      <c r="AB628" s="2">
        <v>0.52392000000000005</v>
      </c>
      <c r="AC628" s="2">
        <v>0.48404999999999998</v>
      </c>
      <c r="AD628" s="2">
        <v>0.44037999999999999</v>
      </c>
      <c r="AE628" s="2">
        <v>0.39743000000000001</v>
      </c>
      <c r="AF628" s="2">
        <v>0.35569000000000001</v>
      </c>
      <c r="AG628" s="2">
        <v>0.31561</v>
      </c>
      <c r="AH628" s="2">
        <v>0.28095999999999999</v>
      </c>
      <c r="AI628" s="2">
        <v>0.24510000000000001</v>
      </c>
      <c r="AJ628" s="2">
        <v>0.21185999999999999</v>
      </c>
      <c r="AK628" s="2">
        <v>0.18140999999999999</v>
      </c>
      <c r="AL628" s="2">
        <v>0.15386</v>
      </c>
      <c r="AM628" s="2">
        <v>0.12923999999999999</v>
      </c>
      <c r="AN628" s="2">
        <v>0.10935</v>
      </c>
      <c r="AO628" s="2">
        <v>9.0120000000000006E-2</v>
      </c>
      <c r="AP628" s="2">
        <v>7.3529999999999998E-2</v>
      </c>
      <c r="AQ628" s="2">
        <v>5.9380000000000002E-2</v>
      </c>
      <c r="AR628" s="2">
        <v>4.7460000000000002E-2</v>
      </c>
      <c r="AS628" s="2">
        <v>3.8359999999999998E-2</v>
      </c>
      <c r="AT628" s="2">
        <v>3.005E-2</v>
      </c>
      <c r="AU628" s="2">
        <v>2.3300000000000001E-2</v>
      </c>
      <c r="AV628" s="2">
        <v>1.7860000000000001E-2</v>
      </c>
      <c r="AW628" s="2">
        <v>1.355E-2</v>
      </c>
      <c r="AX628" s="2">
        <v>1.017E-2</v>
      </c>
      <c r="AY628" s="2">
        <v>7.7600000000000004E-3</v>
      </c>
      <c r="AZ628" s="2">
        <v>5.7000000000000002E-3</v>
      </c>
      <c r="BA628" s="2">
        <v>4.15E-3</v>
      </c>
      <c r="BB628" s="2">
        <v>2.98E-3</v>
      </c>
      <c r="BC628" s="2">
        <v>2.1199999999999999E-3</v>
      </c>
      <c r="BD628" s="2">
        <v>1.5399999999999999E-3</v>
      </c>
      <c r="BE628" s="2">
        <v>1.07E-3</v>
      </c>
      <c r="BF628" s="2">
        <v>7.3999999999999999E-4</v>
      </c>
      <c r="BG628" s="2">
        <v>5.0000000000000001E-4</v>
      </c>
      <c r="BH628" s="2">
        <v>3.4000000000000002E-4</v>
      </c>
      <c r="BI628" s="2">
        <v>2.2000000000000001E-4</v>
      </c>
      <c r="BJ628" s="2">
        <v>1.4999999999999999E-4</v>
      </c>
      <c r="BK628" s="2">
        <v>1E-4</v>
      </c>
      <c r="BL628" s="2">
        <v>6.0000000000000002E-5</v>
      </c>
      <c r="BM628" s="2">
        <v>4.0000000000000003E-5</v>
      </c>
      <c r="BN628" s="2">
        <v>0</v>
      </c>
      <c r="BO628" s="2">
        <v>0</v>
      </c>
      <c r="BP628" s="2">
        <v>0</v>
      </c>
    </row>
    <row r="629" spans="1:68" hidden="1" x14ac:dyDescent="0.25">
      <c r="A629">
        <v>22400625</v>
      </c>
      <c r="B629" t="s">
        <v>77</v>
      </c>
      <c r="C629" t="s">
        <v>78</v>
      </c>
      <c r="D629" s="1">
        <v>45680.833333333336</v>
      </c>
      <c r="E629" t="str">
        <f>HYPERLINK("https://www.nba.com/stats/player/202681/boxscores-traditional", "Kyrie Irving")</f>
        <v>Kyrie Irving</v>
      </c>
      <c r="F629" t="s">
        <v>93</v>
      </c>
      <c r="G629">
        <v>24.2</v>
      </c>
      <c r="H629">
        <v>9.5790000000000006</v>
      </c>
      <c r="I629" s="2">
        <v>0.99224000000000001</v>
      </c>
      <c r="J629" s="2">
        <v>0.98982999999999999</v>
      </c>
      <c r="K629" s="2">
        <v>0.98645000000000005</v>
      </c>
      <c r="L629" s="2">
        <v>0.98257000000000005</v>
      </c>
      <c r="M629" s="2">
        <v>0.97724999999999995</v>
      </c>
      <c r="N629" s="2">
        <v>0.97128000000000003</v>
      </c>
      <c r="O629" s="2">
        <v>0.96406999999999998</v>
      </c>
      <c r="P629" s="2">
        <v>0.95448999999999995</v>
      </c>
      <c r="Q629" s="2">
        <v>0.94408000000000003</v>
      </c>
      <c r="R629" s="2">
        <v>0.93056000000000005</v>
      </c>
      <c r="S629" s="2">
        <v>0.91620999999999997</v>
      </c>
      <c r="T629" s="2">
        <v>0.89795999999999998</v>
      </c>
      <c r="U629" s="2">
        <v>0.879</v>
      </c>
      <c r="V629" s="2">
        <v>0.85543000000000002</v>
      </c>
      <c r="W629" s="2">
        <v>0.83147000000000004</v>
      </c>
      <c r="X629" s="2">
        <v>0.80510999999999999</v>
      </c>
      <c r="Y629" s="2">
        <v>0.77337</v>
      </c>
      <c r="Z629" s="2">
        <v>0.74214999999999998</v>
      </c>
      <c r="AA629" s="2">
        <v>0.70540000000000003</v>
      </c>
      <c r="AB629" s="2">
        <v>0.67003000000000001</v>
      </c>
      <c r="AC629" s="2">
        <v>0.62929999999999997</v>
      </c>
      <c r="AD629" s="2">
        <v>0.59094999999999998</v>
      </c>
      <c r="AE629" s="2">
        <v>0.55171999999999999</v>
      </c>
      <c r="AF629" s="2">
        <v>0.50797999999999999</v>
      </c>
      <c r="AG629" s="2">
        <v>0.46811999999999998</v>
      </c>
      <c r="AH629" s="2">
        <v>0.42465000000000003</v>
      </c>
      <c r="AI629" s="2">
        <v>0.38590999999999998</v>
      </c>
      <c r="AJ629" s="2">
        <v>0.34458</v>
      </c>
      <c r="AK629" s="2">
        <v>0.30853999999999998</v>
      </c>
      <c r="AL629" s="2">
        <v>0.27093</v>
      </c>
      <c r="AM629" s="2">
        <v>0.23885000000000001</v>
      </c>
      <c r="AN629" s="2">
        <v>0.20896999999999999</v>
      </c>
      <c r="AO629" s="2">
        <v>0.17879</v>
      </c>
      <c r="AP629" s="2">
        <v>0.15386</v>
      </c>
      <c r="AQ629" s="2">
        <v>0.12923999999999999</v>
      </c>
      <c r="AR629" s="2">
        <v>0.10935</v>
      </c>
      <c r="AS629" s="2">
        <v>9.0120000000000006E-2</v>
      </c>
      <c r="AT629" s="2">
        <v>7.4929999999999997E-2</v>
      </c>
      <c r="AU629" s="2">
        <v>6.0569999999999999E-2</v>
      </c>
      <c r="AV629" s="2">
        <v>4.947E-2</v>
      </c>
      <c r="AW629" s="2">
        <v>4.0059999999999998E-2</v>
      </c>
      <c r="AX629" s="2">
        <v>3.1440000000000003E-2</v>
      </c>
      <c r="AY629" s="2">
        <v>2.5000000000000001E-2</v>
      </c>
      <c r="AZ629" s="2">
        <v>1.9230000000000001E-2</v>
      </c>
      <c r="BA629" s="2">
        <v>1.4999999999999999E-2</v>
      </c>
      <c r="BB629" s="2">
        <v>1.1299999999999999E-2</v>
      </c>
      <c r="BC629" s="2">
        <v>8.6599999999999993E-3</v>
      </c>
      <c r="BD629" s="2">
        <v>6.5700000000000003E-3</v>
      </c>
      <c r="BE629" s="2">
        <v>4.7999999999999996E-3</v>
      </c>
      <c r="BF629" s="2">
        <v>3.5699999999999998E-3</v>
      </c>
      <c r="BG629" s="2">
        <v>2.5600000000000002E-3</v>
      </c>
      <c r="BH629" s="2">
        <v>1.8699999999999999E-3</v>
      </c>
      <c r="BI629" s="2">
        <v>1.31E-3</v>
      </c>
      <c r="BJ629" s="2">
        <v>9.3999999999999997E-4</v>
      </c>
      <c r="BK629" s="2">
        <v>6.4000000000000005E-4</v>
      </c>
      <c r="BL629" s="2">
        <v>4.4999999999999999E-4</v>
      </c>
      <c r="BM629" s="2">
        <v>3.1E-4</v>
      </c>
      <c r="BN629" s="2">
        <v>2.1000000000000001E-4</v>
      </c>
      <c r="BO629" s="2">
        <v>1.3999999999999999E-4</v>
      </c>
      <c r="BP629" s="2">
        <v>9.0000000000000006E-5</v>
      </c>
    </row>
    <row r="630" spans="1:68" hidden="1" x14ac:dyDescent="0.25">
      <c r="A630">
        <v>22400625</v>
      </c>
      <c r="B630" t="s">
        <v>78</v>
      </c>
      <c r="C630" t="s">
        <v>77</v>
      </c>
      <c r="D630" s="1">
        <v>45680.833333333336</v>
      </c>
      <c r="E630" t="str">
        <f>HYPERLINK("https://www.nba.com/stats/player/1628983/boxscores-traditional", "Shai Gilgeous-Alexander")</f>
        <v>Shai Gilgeous-Alexander</v>
      </c>
      <c r="F630" t="s">
        <v>92</v>
      </c>
      <c r="G630">
        <v>43.2</v>
      </c>
      <c r="H630">
        <v>9.6419999999999995</v>
      </c>
      <c r="I630" s="2">
        <v>1</v>
      </c>
      <c r="J630" s="2">
        <v>1</v>
      </c>
      <c r="K630" s="2">
        <v>1</v>
      </c>
      <c r="L630" s="2">
        <v>1</v>
      </c>
      <c r="M630" s="2">
        <v>0.99995999999999996</v>
      </c>
      <c r="N630" s="2">
        <v>0.99994000000000005</v>
      </c>
      <c r="O630" s="2">
        <v>0.99990999999999997</v>
      </c>
      <c r="P630" s="2">
        <v>0.99987000000000004</v>
      </c>
      <c r="Q630" s="2">
        <v>0.99980999999999998</v>
      </c>
      <c r="R630" s="2">
        <v>0.99970999999999999</v>
      </c>
      <c r="S630" s="2">
        <v>0.99958000000000002</v>
      </c>
      <c r="T630" s="2">
        <v>0.99939999999999996</v>
      </c>
      <c r="U630" s="2">
        <v>0.99912999999999996</v>
      </c>
      <c r="V630" s="2">
        <v>0.99878</v>
      </c>
      <c r="W630" s="2">
        <v>0.99824999999999997</v>
      </c>
      <c r="X630" s="2">
        <v>0.99760000000000004</v>
      </c>
      <c r="Y630" s="2">
        <v>0.99673999999999996</v>
      </c>
      <c r="Z630" s="2">
        <v>0.99546999999999997</v>
      </c>
      <c r="AA630" s="2">
        <v>0.99395999999999995</v>
      </c>
      <c r="AB630" s="2">
        <v>0.99202000000000001</v>
      </c>
      <c r="AC630" s="2">
        <v>0.98928000000000005</v>
      </c>
      <c r="AD630" s="2">
        <v>0.98609999999999998</v>
      </c>
      <c r="AE630" s="2">
        <v>0.98214000000000001</v>
      </c>
      <c r="AF630" s="2">
        <v>0.97670000000000001</v>
      </c>
      <c r="AG630" s="2">
        <v>0.97062000000000004</v>
      </c>
      <c r="AH630" s="2">
        <v>0.96245999999999998</v>
      </c>
      <c r="AI630" s="2">
        <v>0.95352000000000003</v>
      </c>
      <c r="AJ630" s="2">
        <v>0.94294999999999995</v>
      </c>
      <c r="AK630" s="2">
        <v>0.92922000000000005</v>
      </c>
      <c r="AL630" s="2">
        <v>0.91466000000000003</v>
      </c>
      <c r="AM630" s="2">
        <v>0.89795999999999998</v>
      </c>
      <c r="AN630" s="2">
        <v>0.87697999999999998</v>
      </c>
      <c r="AO630" s="2">
        <v>0.85543000000000002</v>
      </c>
      <c r="AP630" s="2">
        <v>0.82894000000000001</v>
      </c>
      <c r="AQ630" s="2">
        <v>0.80234000000000005</v>
      </c>
      <c r="AR630" s="2">
        <v>0.77337</v>
      </c>
      <c r="AS630" s="2">
        <v>0.73890999999999996</v>
      </c>
      <c r="AT630" s="2">
        <v>0.70540000000000003</v>
      </c>
      <c r="AU630" s="2">
        <v>0.67003000000000001</v>
      </c>
      <c r="AV630" s="2">
        <v>0.62929999999999997</v>
      </c>
      <c r="AW630" s="2">
        <v>0.59094999999999998</v>
      </c>
      <c r="AX630" s="2">
        <v>0.54776000000000002</v>
      </c>
      <c r="AY630" s="2">
        <v>0.50797999999999999</v>
      </c>
      <c r="AZ630" s="2">
        <v>0.46811999999999998</v>
      </c>
      <c r="BA630" s="2">
        <v>0.42465000000000003</v>
      </c>
      <c r="BB630" s="2">
        <v>0.38590999999999998</v>
      </c>
      <c r="BC630" s="2">
        <v>0.34827000000000002</v>
      </c>
      <c r="BD630" s="2">
        <v>0.30853999999999998</v>
      </c>
      <c r="BE630" s="2">
        <v>0.27424999999999999</v>
      </c>
      <c r="BF630" s="2">
        <v>0.23885000000000001</v>
      </c>
      <c r="BG630" s="2">
        <v>0.20896999999999999</v>
      </c>
      <c r="BH630" s="2">
        <v>0.18140999999999999</v>
      </c>
      <c r="BI630" s="2">
        <v>0.15386</v>
      </c>
      <c r="BJ630" s="2">
        <v>0.13136</v>
      </c>
      <c r="BK630" s="2">
        <v>0.11123</v>
      </c>
      <c r="BL630" s="2">
        <v>9.1759999999999994E-2</v>
      </c>
      <c r="BM630" s="2">
        <v>7.6359999999999997E-2</v>
      </c>
      <c r="BN630" s="2">
        <v>6.3009999999999997E-2</v>
      </c>
      <c r="BO630" s="2">
        <v>5.0500000000000003E-2</v>
      </c>
      <c r="BP630" s="2">
        <v>4.0930000000000001E-2</v>
      </c>
    </row>
    <row r="631" spans="1:68" hidden="1" x14ac:dyDescent="0.25">
      <c r="A631">
        <v>22400625</v>
      </c>
      <c r="B631" t="s">
        <v>77</v>
      </c>
      <c r="C631" t="s">
        <v>78</v>
      </c>
      <c r="D631" s="1">
        <v>45680.833333333336</v>
      </c>
      <c r="E631" t="str">
        <f>HYPERLINK("https://www.nba.com/stats/player/1629029/boxscores-traditional", "Luka Doncic")</f>
        <v>Luka Doncic</v>
      </c>
      <c r="F631" t="s">
        <v>93</v>
      </c>
      <c r="G631">
        <v>27.8</v>
      </c>
      <c r="H631">
        <v>9.8670000000000009</v>
      </c>
      <c r="I631" s="2">
        <v>0.99673999999999996</v>
      </c>
      <c r="J631" s="2">
        <v>0.99546999999999997</v>
      </c>
      <c r="K631" s="2">
        <v>0.99395999999999995</v>
      </c>
      <c r="L631" s="2">
        <v>0.99202000000000001</v>
      </c>
      <c r="M631" s="2">
        <v>0.98956</v>
      </c>
      <c r="N631" s="2">
        <v>0.98645000000000005</v>
      </c>
      <c r="O631" s="2">
        <v>0.98257000000000005</v>
      </c>
      <c r="P631" s="2">
        <v>0.97777999999999998</v>
      </c>
      <c r="Q631" s="2">
        <v>0.97192999999999996</v>
      </c>
      <c r="R631" s="2">
        <v>0.96406999999999998</v>
      </c>
      <c r="S631" s="2">
        <v>0.95543</v>
      </c>
      <c r="T631" s="2">
        <v>0.94520000000000004</v>
      </c>
      <c r="U631" s="2">
        <v>0.93318999999999996</v>
      </c>
      <c r="V631" s="2">
        <v>0.91923999999999995</v>
      </c>
      <c r="W631" s="2">
        <v>0.9032</v>
      </c>
      <c r="X631" s="2">
        <v>0.88492999999999999</v>
      </c>
      <c r="Y631" s="2">
        <v>0.86214000000000002</v>
      </c>
      <c r="Z631" s="2">
        <v>0.83891000000000004</v>
      </c>
      <c r="AA631" s="2">
        <v>0.81327000000000005</v>
      </c>
      <c r="AB631" s="2">
        <v>0.78524000000000005</v>
      </c>
      <c r="AC631" s="2">
        <v>0.75490000000000002</v>
      </c>
      <c r="AD631" s="2">
        <v>0.72240000000000004</v>
      </c>
      <c r="AE631" s="2">
        <v>0.68793000000000004</v>
      </c>
      <c r="AF631" s="2">
        <v>0.65173000000000003</v>
      </c>
      <c r="AG631" s="2">
        <v>0.61026000000000002</v>
      </c>
      <c r="AH631" s="2">
        <v>0.57142000000000004</v>
      </c>
      <c r="AI631" s="2">
        <v>0.53188000000000002</v>
      </c>
      <c r="AJ631" s="2">
        <v>0.49202000000000001</v>
      </c>
      <c r="AK631" s="2">
        <v>0.45223999999999998</v>
      </c>
      <c r="AL631" s="2">
        <v>0.41293999999999997</v>
      </c>
      <c r="AM631" s="2">
        <v>0.37447999999999998</v>
      </c>
      <c r="AN631" s="2">
        <v>0.33360000000000001</v>
      </c>
      <c r="AO631" s="2">
        <v>0.29805999999999999</v>
      </c>
      <c r="AP631" s="2">
        <v>0.26434999999999997</v>
      </c>
      <c r="AQ631" s="2">
        <v>0.23269999999999999</v>
      </c>
      <c r="AR631" s="2">
        <v>0.20327000000000001</v>
      </c>
      <c r="AS631" s="2">
        <v>0.17619000000000001</v>
      </c>
      <c r="AT631" s="2">
        <v>0.15151000000000001</v>
      </c>
      <c r="AU631" s="2">
        <v>0.12714</v>
      </c>
      <c r="AV631" s="2">
        <v>0.10749</v>
      </c>
      <c r="AW631" s="2">
        <v>9.0120000000000006E-2</v>
      </c>
      <c r="AX631" s="2">
        <v>7.4929999999999997E-2</v>
      </c>
      <c r="AY631" s="2">
        <v>6.1780000000000002E-2</v>
      </c>
      <c r="AZ631" s="2">
        <v>5.0500000000000003E-2</v>
      </c>
      <c r="BA631" s="2">
        <v>4.0930000000000001E-2</v>
      </c>
      <c r="BB631" s="2">
        <v>3.288E-2</v>
      </c>
      <c r="BC631" s="2">
        <v>2.5590000000000002E-2</v>
      </c>
      <c r="BD631" s="2">
        <v>2.018E-2</v>
      </c>
      <c r="BE631" s="2">
        <v>1.5779999999999999E-2</v>
      </c>
      <c r="BF631" s="2">
        <v>1.222E-2</v>
      </c>
      <c r="BG631" s="2">
        <v>9.3900000000000008E-3</v>
      </c>
      <c r="BH631" s="2">
        <v>7.1399999999999996E-3</v>
      </c>
      <c r="BI631" s="2">
        <v>5.3899999999999998E-3</v>
      </c>
      <c r="BJ631" s="2">
        <v>3.9100000000000003E-3</v>
      </c>
      <c r="BK631" s="2">
        <v>2.8900000000000002E-3</v>
      </c>
      <c r="BL631" s="2">
        <v>2.1199999999999999E-3</v>
      </c>
      <c r="BM631" s="2">
        <v>1.5399999999999999E-3</v>
      </c>
      <c r="BN631" s="2">
        <v>1.1100000000000001E-3</v>
      </c>
      <c r="BO631" s="2">
        <v>7.9000000000000001E-4</v>
      </c>
      <c r="BP631" s="2">
        <v>5.5999999999999995E-4</v>
      </c>
    </row>
    <row r="632" spans="1:68" hidden="1" x14ac:dyDescent="0.25">
      <c r="A632">
        <v>22400625</v>
      </c>
      <c r="B632" t="s">
        <v>78</v>
      </c>
      <c r="C632" t="s">
        <v>77</v>
      </c>
      <c r="D632" s="1">
        <v>45680.833333333336</v>
      </c>
      <c r="E632" t="str">
        <f>HYPERLINK("https://www.nba.com/stats/player/1628983/boxscores-traditional", "Shai Gilgeous-Alexander")</f>
        <v>Shai Gilgeous-Alexander</v>
      </c>
      <c r="F632" t="s">
        <v>93</v>
      </c>
      <c r="G632">
        <v>36</v>
      </c>
      <c r="H632">
        <v>10.178000000000001</v>
      </c>
      <c r="I632" s="2">
        <v>0.99970999999999999</v>
      </c>
      <c r="J632" s="2">
        <v>0.99958000000000002</v>
      </c>
      <c r="K632" s="2">
        <v>0.99939999999999996</v>
      </c>
      <c r="L632" s="2">
        <v>0.99916000000000005</v>
      </c>
      <c r="M632" s="2">
        <v>0.99885999999999997</v>
      </c>
      <c r="N632" s="2">
        <v>0.99841000000000002</v>
      </c>
      <c r="O632" s="2">
        <v>0.99780999999999997</v>
      </c>
      <c r="P632" s="2">
        <v>0.99702000000000002</v>
      </c>
      <c r="Q632" s="2">
        <v>0.99597999999999998</v>
      </c>
      <c r="R632" s="2">
        <v>0.99460999999999999</v>
      </c>
      <c r="S632" s="2">
        <v>0.99304999999999999</v>
      </c>
      <c r="T632" s="2">
        <v>0.99085999999999996</v>
      </c>
      <c r="U632" s="2">
        <v>0.98809000000000002</v>
      </c>
      <c r="V632" s="2">
        <v>0.98460999999999999</v>
      </c>
      <c r="W632" s="2">
        <v>0.98029999999999995</v>
      </c>
      <c r="X632" s="2">
        <v>0.97558</v>
      </c>
      <c r="Y632" s="2">
        <v>0.96926000000000001</v>
      </c>
      <c r="Z632" s="2">
        <v>0.96164000000000005</v>
      </c>
      <c r="AA632" s="2">
        <v>0.95254000000000005</v>
      </c>
      <c r="AB632" s="2">
        <v>0.94179000000000002</v>
      </c>
      <c r="AC632" s="2">
        <v>0.92922000000000005</v>
      </c>
      <c r="AD632" s="2">
        <v>0.91620999999999997</v>
      </c>
      <c r="AE632" s="2">
        <v>0.89973000000000003</v>
      </c>
      <c r="AF632" s="2">
        <v>0.88100000000000001</v>
      </c>
      <c r="AG632" s="2">
        <v>0.85992999999999997</v>
      </c>
      <c r="AH632" s="2">
        <v>0.83645999999999998</v>
      </c>
      <c r="AI632" s="2">
        <v>0.81057000000000001</v>
      </c>
      <c r="AJ632" s="2">
        <v>0.78524000000000005</v>
      </c>
      <c r="AK632" s="2">
        <v>0.75490000000000002</v>
      </c>
      <c r="AL632" s="2">
        <v>0.72240000000000004</v>
      </c>
      <c r="AM632" s="2">
        <v>0.68793000000000004</v>
      </c>
      <c r="AN632" s="2">
        <v>0.65173000000000003</v>
      </c>
      <c r="AO632" s="2">
        <v>0.61409000000000002</v>
      </c>
      <c r="AP632" s="2">
        <v>0.57926</v>
      </c>
      <c r="AQ632" s="2">
        <v>0.53983000000000003</v>
      </c>
      <c r="AR632" s="2">
        <v>0.5</v>
      </c>
      <c r="AS632" s="2">
        <v>0.46017000000000002</v>
      </c>
      <c r="AT632" s="2">
        <v>0.42074</v>
      </c>
      <c r="AU632" s="2">
        <v>0.38590999999999998</v>
      </c>
      <c r="AV632" s="2">
        <v>0.34827000000000002</v>
      </c>
      <c r="AW632" s="2">
        <v>0.31207000000000001</v>
      </c>
      <c r="AX632" s="2">
        <v>0.27760000000000001</v>
      </c>
      <c r="AY632" s="2">
        <v>0.24510000000000001</v>
      </c>
      <c r="AZ632" s="2">
        <v>0.21476000000000001</v>
      </c>
      <c r="BA632" s="2">
        <v>0.18942999999999999</v>
      </c>
      <c r="BB632" s="2">
        <v>0.16353999999999999</v>
      </c>
      <c r="BC632" s="2">
        <v>0.14007</v>
      </c>
      <c r="BD632" s="2">
        <v>0.11899999999999999</v>
      </c>
      <c r="BE632" s="2">
        <v>0.10027</v>
      </c>
      <c r="BF632" s="2">
        <v>8.3790000000000003E-2</v>
      </c>
      <c r="BG632" s="2">
        <v>7.0779999999999996E-2</v>
      </c>
      <c r="BH632" s="2">
        <v>5.8209999999999998E-2</v>
      </c>
      <c r="BI632" s="2">
        <v>4.7460000000000002E-2</v>
      </c>
      <c r="BJ632" s="2">
        <v>3.8359999999999998E-2</v>
      </c>
      <c r="BK632" s="2">
        <v>3.074E-2</v>
      </c>
      <c r="BL632" s="2">
        <v>2.4420000000000001E-2</v>
      </c>
      <c r="BM632" s="2">
        <v>1.9699999999999999E-2</v>
      </c>
      <c r="BN632" s="2">
        <v>1.5389999999999999E-2</v>
      </c>
      <c r="BO632" s="2">
        <v>1.191E-2</v>
      </c>
      <c r="BP632" s="2">
        <v>9.1400000000000006E-3</v>
      </c>
    </row>
    <row r="633" spans="1:68" hidden="1" x14ac:dyDescent="0.25">
      <c r="A633">
        <v>22400625</v>
      </c>
      <c r="B633" t="s">
        <v>77</v>
      </c>
      <c r="C633" t="s">
        <v>78</v>
      </c>
      <c r="D633" s="1">
        <v>45680.833333333336</v>
      </c>
      <c r="E633" t="str">
        <f>HYPERLINK("https://www.nba.com/stats/player/1629029/boxscores-traditional", "Luka Doncic")</f>
        <v>Luka Doncic</v>
      </c>
      <c r="F633" t="s">
        <v>87</v>
      </c>
      <c r="G633">
        <v>38.200000000000003</v>
      </c>
      <c r="H633">
        <v>10.342000000000001</v>
      </c>
      <c r="I633" s="2">
        <v>0.99983999999999995</v>
      </c>
      <c r="J633" s="2">
        <v>0.99977000000000005</v>
      </c>
      <c r="K633" s="2">
        <v>0.99965999999999999</v>
      </c>
      <c r="L633" s="2">
        <v>0.99953000000000003</v>
      </c>
      <c r="M633" s="2">
        <v>0.99934000000000001</v>
      </c>
      <c r="N633" s="2">
        <v>0.99905999999999995</v>
      </c>
      <c r="O633" s="2">
        <v>0.99873999999999996</v>
      </c>
      <c r="P633" s="2">
        <v>0.99824999999999997</v>
      </c>
      <c r="Q633" s="2">
        <v>0.99760000000000004</v>
      </c>
      <c r="R633" s="2">
        <v>0.99682999999999999</v>
      </c>
      <c r="S633" s="2">
        <v>0.99573</v>
      </c>
      <c r="T633" s="2">
        <v>0.99429999999999996</v>
      </c>
      <c r="U633" s="2">
        <v>0.99265999999999999</v>
      </c>
      <c r="V633" s="2">
        <v>0.99036000000000002</v>
      </c>
      <c r="W633" s="2">
        <v>0.98745000000000005</v>
      </c>
      <c r="X633" s="2">
        <v>0.98421999999999998</v>
      </c>
      <c r="Y633" s="2">
        <v>0.97982000000000002</v>
      </c>
      <c r="Z633" s="2">
        <v>0.97441</v>
      </c>
      <c r="AA633" s="2">
        <v>0.96855999999999998</v>
      </c>
      <c r="AB633" s="2">
        <v>0.96079999999999999</v>
      </c>
      <c r="AC633" s="2">
        <v>0.95154000000000005</v>
      </c>
      <c r="AD633" s="2">
        <v>0.94179000000000002</v>
      </c>
      <c r="AE633" s="2">
        <v>0.92922000000000005</v>
      </c>
      <c r="AF633" s="2">
        <v>0.91466000000000003</v>
      </c>
      <c r="AG633" s="2">
        <v>0.89973000000000003</v>
      </c>
      <c r="AH633" s="2">
        <v>0.88100000000000001</v>
      </c>
      <c r="AI633" s="2">
        <v>0.85992999999999997</v>
      </c>
      <c r="AJ633" s="2">
        <v>0.83891000000000004</v>
      </c>
      <c r="AK633" s="2">
        <v>0.81327000000000005</v>
      </c>
      <c r="AL633" s="2">
        <v>0.78524000000000005</v>
      </c>
      <c r="AM633" s="2">
        <v>0.75804000000000005</v>
      </c>
      <c r="AN633" s="2">
        <v>0.72575000000000001</v>
      </c>
      <c r="AO633" s="2">
        <v>0.69145999999999996</v>
      </c>
      <c r="AP633" s="2">
        <v>0.65910000000000002</v>
      </c>
      <c r="AQ633" s="2">
        <v>0.62172000000000005</v>
      </c>
      <c r="AR633" s="2">
        <v>0.58316999999999997</v>
      </c>
      <c r="AS633" s="2">
        <v>0.54776000000000002</v>
      </c>
      <c r="AT633" s="2">
        <v>0.50797999999999999</v>
      </c>
      <c r="AU633" s="2">
        <v>0.46811999999999998</v>
      </c>
      <c r="AV633" s="2">
        <v>0.43251000000000001</v>
      </c>
      <c r="AW633" s="2">
        <v>0.39357999999999999</v>
      </c>
      <c r="AX633" s="2">
        <v>0.35569000000000001</v>
      </c>
      <c r="AY633" s="2">
        <v>0.32275999999999999</v>
      </c>
      <c r="AZ633" s="2">
        <v>0.28774</v>
      </c>
      <c r="BA633" s="2">
        <v>0.25463000000000002</v>
      </c>
      <c r="BB633" s="2">
        <v>0.22663</v>
      </c>
      <c r="BC633" s="2">
        <v>0.19766</v>
      </c>
      <c r="BD633" s="2">
        <v>0.17105999999999999</v>
      </c>
      <c r="BE633" s="2">
        <v>0.14917</v>
      </c>
      <c r="BF633" s="2">
        <v>0.12714</v>
      </c>
      <c r="BG633" s="2">
        <v>0.10749</v>
      </c>
      <c r="BH633" s="2">
        <v>9.1759999999999994E-2</v>
      </c>
      <c r="BI633" s="2">
        <v>7.6359999999999997E-2</v>
      </c>
      <c r="BJ633" s="2">
        <v>6.3009999999999997E-2</v>
      </c>
      <c r="BK633" s="2">
        <v>5.262E-2</v>
      </c>
      <c r="BL633" s="2">
        <v>4.2720000000000001E-2</v>
      </c>
      <c r="BM633" s="2">
        <v>3.4380000000000001E-2</v>
      </c>
      <c r="BN633" s="2">
        <v>2.8070000000000001E-2</v>
      </c>
      <c r="BO633" s="2">
        <v>2.222E-2</v>
      </c>
      <c r="BP633" s="2">
        <v>1.7430000000000001E-2</v>
      </c>
    </row>
    <row r="634" spans="1:68" hidden="1" x14ac:dyDescent="0.25">
      <c r="A634">
        <v>22400625</v>
      </c>
      <c r="B634" t="s">
        <v>78</v>
      </c>
      <c r="C634" t="s">
        <v>77</v>
      </c>
      <c r="D634" s="1">
        <v>45680.833333333336</v>
      </c>
      <c r="E634" t="str">
        <f>HYPERLINK("https://www.nba.com/stats/player/1628983/boxscores-traditional", "Shai Gilgeous-Alexander")</f>
        <v>Shai Gilgeous-Alexander</v>
      </c>
      <c r="F634" t="s">
        <v>91</v>
      </c>
      <c r="G634">
        <v>48</v>
      </c>
      <c r="H634">
        <v>10.488</v>
      </c>
      <c r="I634" s="2">
        <v>1</v>
      </c>
      <c r="J634" s="2">
        <v>1</v>
      </c>
      <c r="K634" s="2">
        <v>1</v>
      </c>
      <c r="L634" s="2">
        <v>1</v>
      </c>
      <c r="M634" s="2">
        <v>1</v>
      </c>
      <c r="N634" s="2">
        <v>1</v>
      </c>
      <c r="O634" s="2">
        <v>0.99995000000000001</v>
      </c>
      <c r="P634" s="2">
        <v>0.99992999999999999</v>
      </c>
      <c r="Q634" s="2">
        <v>0.99990000000000001</v>
      </c>
      <c r="R634" s="2">
        <v>0.99985000000000002</v>
      </c>
      <c r="S634" s="2">
        <v>0.99978999999999996</v>
      </c>
      <c r="T634" s="2">
        <v>0.99970000000000003</v>
      </c>
      <c r="U634" s="2">
        <v>0.99958000000000002</v>
      </c>
      <c r="V634" s="2">
        <v>0.99939999999999996</v>
      </c>
      <c r="W634" s="2">
        <v>0.99917999999999996</v>
      </c>
      <c r="X634" s="2">
        <v>0.99885999999999997</v>
      </c>
      <c r="Y634" s="2">
        <v>0.99846000000000001</v>
      </c>
      <c r="Z634" s="2">
        <v>0.99787999999999999</v>
      </c>
      <c r="AA634" s="2">
        <v>0.99719999999999998</v>
      </c>
      <c r="AB634" s="2">
        <v>0.99621000000000004</v>
      </c>
      <c r="AC634" s="2">
        <v>0.99492000000000003</v>
      </c>
      <c r="AD634" s="2">
        <v>0.99343000000000004</v>
      </c>
      <c r="AE634" s="2">
        <v>0.99134</v>
      </c>
      <c r="AF634" s="2">
        <v>0.98899000000000004</v>
      </c>
      <c r="AG634" s="2">
        <v>0.98573999999999995</v>
      </c>
      <c r="AH634" s="2">
        <v>0.98214000000000001</v>
      </c>
      <c r="AI634" s="2">
        <v>0.97724999999999995</v>
      </c>
      <c r="AJ634" s="2">
        <v>0.97192999999999996</v>
      </c>
      <c r="AK634" s="2">
        <v>0.96484999999999999</v>
      </c>
      <c r="AL634" s="2">
        <v>0.95728000000000002</v>
      </c>
      <c r="AM634" s="2">
        <v>0.94738</v>
      </c>
      <c r="AN634" s="2">
        <v>0.93698999999999999</v>
      </c>
      <c r="AO634" s="2">
        <v>0.92364000000000002</v>
      </c>
      <c r="AP634" s="2">
        <v>0.90824000000000005</v>
      </c>
      <c r="AQ634" s="2">
        <v>0.89251000000000003</v>
      </c>
      <c r="AR634" s="2">
        <v>0.87285999999999997</v>
      </c>
      <c r="AS634" s="2">
        <v>0.85314000000000001</v>
      </c>
      <c r="AT634" s="2">
        <v>0.82894000000000001</v>
      </c>
      <c r="AU634" s="2">
        <v>0.80510999999999999</v>
      </c>
      <c r="AV634" s="2">
        <v>0.77637</v>
      </c>
      <c r="AW634" s="2">
        <v>0.74856999999999996</v>
      </c>
      <c r="AX634" s="2">
        <v>0.71565999999999996</v>
      </c>
      <c r="AY634" s="2">
        <v>0.68439000000000005</v>
      </c>
      <c r="AZ634" s="2">
        <v>0.64802999999999999</v>
      </c>
      <c r="BA634" s="2">
        <v>0.61409000000000002</v>
      </c>
      <c r="BB634" s="2">
        <v>0.57535000000000003</v>
      </c>
      <c r="BC634" s="2">
        <v>0.53983000000000003</v>
      </c>
      <c r="BD634" s="2">
        <v>0.5</v>
      </c>
      <c r="BE634" s="2">
        <v>0.46017000000000002</v>
      </c>
      <c r="BF634" s="2">
        <v>0.42465000000000003</v>
      </c>
      <c r="BG634" s="2">
        <v>0.38590999999999998</v>
      </c>
      <c r="BH634" s="2">
        <v>0.35197000000000001</v>
      </c>
      <c r="BI634" s="2">
        <v>0.31561</v>
      </c>
      <c r="BJ634" s="2">
        <v>0.28433999999999998</v>
      </c>
      <c r="BK634" s="2">
        <v>0.25142999999999999</v>
      </c>
      <c r="BL634" s="2">
        <v>0.22363</v>
      </c>
      <c r="BM634" s="2">
        <v>0.19489000000000001</v>
      </c>
      <c r="BN634" s="2">
        <v>0.17105999999999999</v>
      </c>
      <c r="BO634" s="2">
        <v>0.14685999999999999</v>
      </c>
      <c r="BP634" s="2">
        <v>0.12714</v>
      </c>
    </row>
    <row r="635" spans="1:68" hidden="1" x14ac:dyDescent="0.25">
      <c r="A635">
        <v>22400625</v>
      </c>
      <c r="B635" t="s">
        <v>77</v>
      </c>
      <c r="C635" t="s">
        <v>78</v>
      </c>
      <c r="D635" s="1">
        <v>45680.833333333336</v>
      </c>
      <c r="E635" t="str">
        <f>HYPERLINK("https://www.nba.com/stats/player/202681/boxscores-traditional", "Kyrie Irving")</f>
        <v>Kyrie Irving</v>
      </c>
      <c r="F635" t="s">
        <v>91</v>
      </c>
      <c r="G635">
        <v>33.200000000000003</v>
      </c>
      <c r="H635">
        <v>11.214</v>
      </c>
      <c r="I635" s="2">
        <v>0.99795</v>
      </c>
      <c r="J635" s="2">
        <v>0.99728000000000006</v>
      </c>
      <c r="K635" s="2">
        <v>0.99643000000000004</v>
      </c>
      <c r="L635" s="2">
        <v>0.99534</v>
      </c>
      <c r="M635" s="2">
        <v>0.99395999999999995</v>
      </c>
      <c r="N635" s="2">
        <v>0.99245000000000005</v>
      </c>
      <c r="O635" s="2">
        <v>0.99036000000000002</v>
      </c>
      <c r="P635" s="2">
        <v>0.98777999999999999</v>
      </c>
      <c r="Q635" s="2">
        <v>0.98460999999999999</v>
      </c>
      <c r="R635" s="2">
        <v>0.98077000000000003</v>
      </c>
      <c r="S635" s="2">
        <v>0.97614999999999996</v>
      </c>
      <c r="T635" s="2">
        <v>0.97062000000000004</v>
      </c>
      <c r="U635" s="2">
        <v>0.96406999999999998</v>
      </c>
      <c r="V635" s="2">
        <v>0.95637000000000005</v>
      </c>
      <c r="W635" s="2">
        <v>0.94738</v>
      </c>
      <c r="X635" s="2">
        <v>0.93698999999999999</v>
      </c>
      <c r="Y635" s="2">
        <v>0.92506999999999995</v>
      </c>
      <c r="Z635" s="2">
        <v>0.91308999999999996</v>
      </c>
      <c r="AA635" s="2">
        <v>0.89795999999999998</v>
      </c>
      <c r="AB635" s="2">
        <v>0.88100000000000001</v>
      </c>
      <c r="AC635" s="2">
        <v>0.86214000000000002</v>
      </c>
      <c r="AD635" s="2">
        <v>0.84133999999999998</v>
      </c>
      <c r="AE635" s="2">
        <v>0.81859000000000004</v>
      </c>
      <c r="AF635" s="2">
        <v>0.79388999999999998</v>
      </c>
      <c r="AG635" s="2">
        <v>0.76729999999999998</v>
      </c>
      <c r="AH635" s="2">
        <v>0.73890999999999996</v>
      </c>
      <c r="AI635" s="2">
        <v>0.70884000000000003</v>
      </c>
      <c r="AJ635" s="2">
        <v>0.67723999999999995</v>
      </c>
      <c r="AK635" s="2">
        <v>0.64431000000000005</v>
      </c>
      <c r="AL635" s="2">
        <v>0.61409000000000002</v>
      </c>
      <c r="AM635" s="2">
        <v>0.57926</v>
      </c>
      <c r="AN635" s="2">
        <v>0.54379999999999995</v>
      </c>
      <c r="AO635" s="2">
        <v>0.50797999999999999</v>
      </c>
      <c r="AP635" s="2">
        <v>0.47210000000000002</v>
      </c>
      <c r="AQ635" s="2">
        <v>0.43643999999999999</v>
      </c>
      <c r="AR635" s="2">
        <v>0.40128999999999998</v>
      </c>
      <c r="AS635" s="2">
        <v>0.36692999999999998</v>
      </c>
      <c r="AT635" s="2">
        <v>0.33360000000000001</v>
      </c>
      <c r="AU635" s="2">
        <v>0.30153000000000002</v>
      </c>
      <c r="AV635" s="2">
        <v>0.27093</v>
      </c>
      <c r="AW635" s="2">
        <v>0.24196000000000001</v>
      </c>
      <c r="AX635" s="2">
        <v>0.2177</v>
      </c>
      <c r="AY635" s="2">
        <v>0.19214999999999999</v>
      </c>
      <c r="AZ635" s="2">
        <v>0.16853000000000001</v>
      </c>
      <c r="BA635" s="2">
        <v>0.14685999999999999</v>
      </c>
      <c r="BB635" s="2">
        <v>0.12714</v>
      </c>
      <c r="BC635" s="2">
        <v>0.10935</v>
      </c>
      <c r="BD635" s="2">
        <v>9.3420000000000003E-2</v>
      </c>
      <c r="BE635" s="2">
        <v>7.9269999999999993E-2</v>
      </c>
      <c r="BF635" s="2">
        <v>6.6809999999999994E-2</v>
      </c>
      <c r="BG635" s="2">
        <v>5.5919999999999997E-2</v>
      </c>
      <c r="BH635" s="2">
        <v>4.648E-2</v>
      </c>
      <c r="BI635" s="2">
        <v>3.8359999999999998E-2</v>
      </c>
      <c r="BJ635" s="2">
        <v>3.2160000000000001E-2</v>
      </c>
      <c r="BK635" s="2">
        <v>2.6190000000000001E-2</v>
      </c>
      <c r="BL635" s="2">
        <v>2.1180000000000001E-2</v>
      </c>
      <c r="BM635" s="2">
        <v>1.7000000000000001E-2</v>
      </c>
      <c r="BN635" s="2">
        <v>1.355E-2</v>
      </c>
      <c r="BO635" s="2">
        <v>1.072E-2</v>
      </c>
      <c r="BP635" s="2">
        <v>8.4200000000000004E-3</v>
      </c>
    </row>
    <row r="636" spans="1:68" hidden="1" x14ac:dyDescent="0.25">
      <c r="A636">
        <v>22400621</v>
      </c>
      <c r="B636" t="s">
        <v>69</v>
      </c>
      <c r="C636" t="s">
        <v>68</v>
      </c>
      <c r="D636" s="1">
        <v>45680.583333333336</v>
      </c>
      <c r="E636" t="str">
        <f>HYPERLINK("https://www.nba.com/stats/player/204456/boxscores-traditional", "T.J. McConnell")</f>
        <v>T.J. McConnell</v>
      </c>
      <c r="F636" t="s">
        <v>92</v>
      </c>
      <c r="G636">
        <v>12</v>
      </c>
      <c r="H636">
        <v>4.05</v>
      </c>
      <c r="I636">
        <v>0.99673999999999996</v>
      </c>
      <c r="J636">
        <v>0.99324000000000001</v>
      </c>
      <c r="K636">
        <v>0.98678999999999994</v>
      </c>
      <c r="L636">
        <v>0.97614999999999996</v>
      </c>
      <c r="M636">
        <v>0.95818000000000003</v>
      </c>
      <c r="N636">
        <v>0.93056000000000005</v>
      </c>
      <c r="O636">
        <v>0.89065000000000005</v>
      </c>
      <c r="P636">
        <v>0.83891000000000004</v>
      </c>
      <c r="Q636">
        <v>0.77034999999999998</v>
      </c>
      <c r="R636">
        <v>0.68793000000000004</v>
      </c>
      <c r="S636">
        <v>0.59870999999999996</v>
      </c>
      <c r="T636">
        <v>0.5</v>
      </c>
      <c r="U636">
        <v>0.40128999999999998</v>
      </c>
      <c r="V636">
        <v>0.31207000000000001</v>
      </c>
      <c r="W636">
        <v>0.22964999999999999</v>
      </c>
      <c r="X636">
        <v>0.16109000000000001</v>
      </c>
      <c r="Y636">
        <v>0.10935</v>
      </c>
      <c r="Z636">
        <v>6.9440000000000002E-2</v>
      </c>
      <c r="AA636">
        <v>4.1820000000000003E-2</v>
      </c>
      <c r="AB636">
        <v>2.385E-2</v>
      </c>
      <c r="AC636">
        <v>1.321E-2</v>
      </c>
      <c r="AD636">
        <v>6.7600000000000004E-3</v>
      </c>
      <c r="AE636">
        <v>3.2599999999999999E-3</v>
      </c>
      <c r="AF636">
        <v>1.5399999999999999E-3</v>
      </c>
      <c r="AG636">
        <v>6.6E-4</v>
      </c>
      <c r="AH636">
        <v>2.7E-4</v>
      </c>
      <c r="AI636">
        <v>1.1E-4</v>
      </c>
      <c r="AJ636">
        <v>4.0000000000000003E-5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</row>
    <row r="637" spans="1:68" hidden="1" x14ac:dyDescent="0.25">
      <c r="A637">
        <v>22400625</v>
      </c>
      <c r="B637" t="s">
        <v>78</v>
      </c>
      <c r="C637" t="s">
        <v>77</v>
      </c>
      <c r="D637" s="1">
        <v>45680.833333333336</v>
      </c>
      <c r="E637" t="str">
        <f>HYPERLINK("https://www.nba.com/stats/player/1628983/boxscores-traditional", "Shai Gilgeous-Alexander")</f>
        <v>Shai Gilgeous-Alexander</v>
      </c>
      <c r="F637" t="s">
        <v>87</v>
      </c>
      <c r="G637">
        <v>40.799999999999997</v>
      </c>
      <c r="H637">
        <v>11.409000000000001</v>
      </c>
      <c r="I637" s="2">
        <v>0.99975999999999998</v>
      </c>
      <c r="J637" s="2">
        <v>0.99965999999999999</v>
      </c>
      <c r="K637" s="2">
        <v>0.99953000000000003</v>
      </c>
      <c r="L637" s="2">
        <v>0.99938000000000005</v>
      </c>
      <c r="M637" s="2">
        <v>0.99916000000000005</v>
      </c>
      <c r="N637" s="2">
        <v>0.99885999999999997</v>
      </c>
      <c r="O637" s="2">
        <v>0.99846000000000001</v>
      </c>
      <c r="P637" s="2">
        <v>0.99795</v>
      </c>
      <c r="Q637" s="2">
        <v>0.99736000000000002</v>
      </c>
      <c r="R637" s="2">
        <v>0.99653000000000003</v>
      </c>
      <c r="S637" s="2">
        <v>0.99546999999999997</v>
      </c>
      <c r="T637" s="2">
        <v>0.99412999999999996</v>
      </c>
      <c r="U637" s="2">
        <v>0.99265999999999999</v>
      </c>
      <c r="V637" s="2">
        <v>0.99060999999999999</v>
      </c>
      <c r="W637" s="2">
        <v>0.98809000000000002</v>
      </c>
      <c r="X637" s="2">
        <v>0.98499999999999999</v>
      </c>
      <c r="Y637" s="2">
        <v>0.98168999999999995</v>
      </c>
      <c r="Z637" s="2">
        <v>0.97724999999999995</v>
      </c>
      <c r="AA637" s="2">
        <v>0.97192999999999996</v>
      </c>
      <c r="AB637" s="2">
        <v>0.96562000000000003</v>
      </c>
      <c r="AC637" s="2">
        <v>0.95906999999999998</v>
      </c>
      <c r="AD637" s="2">
        <v>0.95052999999999999</v>
      </c>
      <c r="AE637" s="2">
        <v>0.94062000000000001</v>
      </c>
      <c r="AF637" s="2">
        <v>0.92922000000000005</v>
      </c>
      <c r="AG637" s="2">
        <v>0.91620999999999997</v>
      </c>
      <c r="AH637" s="2">
        <v>0.9032</v>
      </c>
      <c r="AI637" s="2">
        <v>0.88685999999999998</v>
      </c>
      <c r="AJ637" s="2">
        <v>0.86863999999999997</v>
      </c>
      <c r="AK637" s="2">
        <v>0.84848999999999997</v>
      </c>
      <c r="AL637" s="2">
        <v>0.82894000000000001</v>
      </c>
      <c r="AM637" s="2">
        <v>0.80510999999999999</v>
      </c>
      <c r="AN637" s="2">
        <v>0.77934999999999999</v>
      </c>
      <c r="AO637" s="2">
        <v>0.75175000000000003</v>
      </c>
      <c r="AP637" s="2">
        <v>0.72575000000000001</v>
      </c>
      <c r="AQ637" s="2">
        <v>0.69496999999999998</v>
      </c>
      <c r="AR637" s="2">
        <v>0.66276000000000002</v>
      </c>
      <c r="AS637" s="2">
        <v>0.62929999999999997</v>
      </c>
      <c r="AT637" s="2">
        <v>0.59870999999999996</v>
      </c>
      <c r="AU637" s="2">
        <v>0.56355999999999995</v>
      </c>
      <c r="AV637" s="2">
        <v>0.52790000000000004</v>
      </c>
      <c r="AW637" s="2">
        <v>0.49202000000000001</v>
      </c>
      <c r="AX637" s="2">
        <v>0.45619999999999999</v>
      </c>
      <c r="AY637" s="2">
        <v>0.42465000000000003</v>
      </c>
      <c r="AZ637" s="2">
        <v>0.38973999999999998</v>
      </c>
      <c r="BA637" s="2">
        <v>0.35569000000000001</v>
      </c>
      <c r="BB637" s="2">
        <v>0.32275999999999999</v>
      </c>
      <c r="BC637" s="2">
        <v>0.29459999999999997</v>
      </c>
      <c r="BD637" s="2">
        <v>0.26434999999999997</v>
      </c>
      <c r="BE637" s="2">
        <v>0.23576</v>
      </c>
      <c r="BF637" s="2">
        <v>0.20896999999999999</v>
      </c>
      <c r="BG637" s="2">
        <v>0.18673000000000001</v>
      </c>
      <c r="BH637" s="2">
        <v>0.16353999999999999</v>
      </c>
      <c r="BI637" s="2">
        <v>0.14230999999999999</v>
      </c>
      <c r="BJ637" s="2">
        <v>0.12302</v>
      </c>
      <c r="BK637" s="2">
        <v>0.10749</v>
      </c>
      <c r="BL637" s="2">
        <v>9.1759999999999994E-2</v>
      </c>
      <c r="BM637" s="2">
        <v>7.7799999999999994E-2</v>
      </c>
      <c r="BN637" s="2">
        <v>6.5519999999999995E-2</v>
      </c>
      <c r="BO637" s="2">
        <v>5.4800000000000001E-2</v>
      </c>
      <c r="BP637" s="2">
        <v>4.648E-2</v>
      </c>
    </row>
    <row r="638" spans="1:68" hidden="1" x14ac:dyDescent="0.25">
      <c r="A638">
        <v>22400625</v>
      </c>
      <c r="B638" t="s">
        <v>77</v>
      </c>
      <c r="C638" t="s">
        <v>78</v>
      </c>
      <c r="D638" s="1">
        <v>45680.833333333336</v>
      </c>
      <c r="E638" t="str">
        <f>HYPERLINK("https://www.nba.com/stats/player/202681/boxscores-traditional", "Kyrie Irving")</f>
        <v>Kyrie Irving</v>
      </c>
      <c r="F638" t="s">
        <v>92</v>
      </c>
      <c r="G638">
        <v>28.4</v>
      </c>
      <c r="H638">
        <v>11.672000000000001</v>
      </c>
      <c r="I638" s="2">
        <v>0.99060999999999999</v>
      </c>
      <c r="J638" s="2">
        <v>0.98809000000000002</v>
      </c>
      <c r="K638" s="2">
        <v>0.98536999999999997</v>
      </c>
      <c r="L638" s="2">
        <v>0.98168999999999995</v>
      </c>
      <c r="M638" s="2">
        <v>0.97724999999999995</v>
      </c>
      <c r="N638" s="2">
        <v>0.97257000000000005</v>
      </c>
      <c r="O638" s="2">
        <v>0.96638000000000002</v>
      </c>
      <c r="P638" s="2">
        <v>0.95994000000000002</v>
      </c>
      <c r="Q638" s="2">
        <v>0.95154000000000005</v>
      </c>
      <c r="R638" s="2">
        <v>0.94294999999999995</v>
      </c>
      <c r="S638" s="2">
        <v>0.93189</v>
      </c>
      <c r="T638" s="2">
        <v>0.92073000000000005</v>
      </c>
      <c r="U638" s="2">
        <v>0.90658000000000005</v>
      </c>
      <c r="V638" s="2">
        <v>0.89065000000000005</v>
      </c>
      <c r="W638" s="2">
        <v>0.87492999999999999</v>
      </c>
      <c r="X638" s="2">
        <v>0.85543000000000002</v>
      </c>
      <c r="Y638" s="2">
        <v>0.83645999999999998</v>
      </c>
      <c r="Z638" s="2">
        <v>0.81327000000000005</v>
      </c>
      <c r="AA638" s="2">
        <v>0.79103000000000001</v>
      </c>
      <c r="AB638" s="2">
        <v>0.76424000000000003</v>
      </c>
      <c r="AC638" s="2">
        <v>0.73565000000000003</v>
      </c>
      <c r="AD638" s="2">
        <v>0.70884000000000003</v>
      </c>
      <c r="AE638" s="2">
        <v>0.67723999999999995</v>
      </c>
      <c r="AF638" s="2">
        <v>0.64802999999999999</v>
      </c>
      <c r="AG638" s="2">
        <v>0.61409000000000002</v>
      </c>
      <c r="AH638" s="2">
        <v>0.58316999999999997</v>
      </c>
      <c r="AI638" s="2">
        <v>0.54776000000000002</v>
      </c>
      <c r="AJ638" s="2">
        <v>0.51197000000000004</v>
      </c>
      <c r="AK638" s="2">
        <v>0.48005999999999999</v>
      </c>
      <c r="AL638" s="2">
        <v>0.44433</v>
      </c>
      <c r="AM638" s="2">
        <v>0.41293999999999997</v>
      </c>
      <c r="AN638" s="2">
        <v>0.37828000000000001</v>
      </c>
      <c r="AO638" s="2">
        <v>0.34827000000000002</v>
      </c>
      <c r="AP638" s="2">
        <v>0.31561</v>
      </c>
      <c r="AQ638" s="2">
        <v>0.28433999999999998</v>
      </c>
      <c r="AR638" s="2">
        <v>0.25785000000000002</v>
      </c>
      <c r="AS638" s="2">
        <v>0.22964999999999999</v>
      </c>
      <c r="AT638" s="2">
        <v>0.20610999999999999</v>
      </c>
      <c r="AU638" s="2">
        <v>0.18140999999999999</v>
      </c>
      <c r="AV638" s="2">
        <v>0.16109000000000001</v>
      </c>
      <c r="AW638" s="2">
        <v>0.14007</v>
      </c>
      <c r="AX638" s="2">
        <v>0.121</v>
      </c>
      <c r="AY638" s="2">
        <v>0.10564999999999999</v>
      </c>
      <c r="AZ638" s="2">
        <v>9.0120000000000006E-2</v>
      </c>
      <c r="BA638" s="2">
        <v>7.7799999999999994E-2</v>
      </c>
      <c r="BB638" s="2">
        <v>6.5519999999999995E-2</v>
      </c>
      <c r="BC638" s="2">
        <v>5.5919999999999997E-2</v>
      </c>
      <c r="BD638" s="2">
        <v>4.648E-2</v>
      </c>
      <c r="BE638" s="2">
        <v>3.9199999999999999E-2</v>
      </c>
      <c r="BF638" s="2">
        <v>3.2160000000000001E-2</v>
      </c>
      <c r="BG638" s="2">
        <v>2.6190000000000001E-2</v>
      </c>
      <c r="BH638" s="2">
        <v>2.1690000000000001E-2</v>
      </c>
      <c r="BI638" s="2">
        <v>1.7430000000000001E-2</v>
      </c>
      <c r="BJ638" s="2">
        <v>1.426E-2</v>
      </c>
      <c r="BK638" s="2">
        <v>1.1299999999999999E-2</v>
      </c>
      <c r="BL638" s="2">
        <v>9.1400000000000006E-3</v>
      </c>
      <c r="BM638" s="2">
        <v>7.1399999999999996E-3</v>
      </c>
      <c r="BN638" s="2">
        <v>5.5399999999999998E-3</v>
      </c>
      <c r="BO638" s="2">
        <v>4.4000000000000003E-3</v>
      </c>
      <c r="BP638" s="2">
        <v>3.3600000000000001E-3</v>
      </c>
    </row>
    <row r="639" spans="1:68" hidden="1" x14ac:dyDescent="0.25">
      <c r="A639">
        <v>22400625</v>
      </c>
      <c r="B639" t="s">
        <v>77</v>
      </c>
      <c r="C639" t="s">
        <v>78</v>
      </c>
      <c r="D639" s="1">
        <v>45680.833333333336</v>
      </c>
      <c r="E639" t="str">
        <f>HYPERLINK("https://www.nba.com/stats/player/1629029/boxscores-traditional", "Luka Doncic")</f>
        <v>Luka Doncic</v>
      </c>
      <c r="F639" t="s">
        <v>92</v>
      </c>
      <c r="G639">
        <v>37</v>
      </c>
      <c r="H639">
        <v>12.313000000000001</v>
      </c>
      <c r="I639" s="2">
        <v>0.99824999999999997</v>
      </c>
      <c r="J639" s="2">
        <v>0.99773999999999996</v>
      </c>
      <c r="K639" s="2">
        <v>0.99711000000000005</v>
      </c>
      <c r="L639" s="2">
        <v>0.99631999999999998</v>
      </c>
      <c r="M639" s="2">
        <v>0.99534</v>
      </c>
      <c r="N639" s="2">
        <v>0.99412999999999996</v>
      </c>
      <c r="O639" s="2">
        <v>0.99265999999999999</v>
      </c>
      <c r="P639" s="2">
        <v>0.99085999999999996</v>
      </c>
      <c r="Q639" s="2">
        <v>0.98839999999999995</v>
      </c>
      <c r="R639" s="2">
        <v>0.98573999999999995</v>
      </c>
      <c r="S639" s="2">
        <v>0.98257000000000005</v>
      </c>
      <c r="T639" s="2">
        <v>0.97882000000000002</v>
      </c>
      <c r="U639" s="2">
        <v>0.97441</v>
      </c>
      <c r="V639" s="2">
        <v>0.96926000000000001</v>
      </c>
      <c r="W639" s="2">
        <v>0.96326999999999996</v>
      </c>
      <c r="X639" s="2">
        <v>0.95637000000000005</v>
      </c>
      <c r="Y639" s="2">
        <v>0.94738</v>
      </c>
      <c r="Z639" s="2">
        <v>0.93822000000000005</v>
      </c>
      <c r="AA639" s="2">
        <v>0.92784999999999995</v>
      </c>
      <c r="AB639" s="2">
        <v>0.91620999999999997</v>
      </c>
      <c r="AC639" s="2">
        <v>0.9032</v>
      </c>
      <c r="AD639" s="2">
        <v>0.88876999999999995</v>
      </c>
      <c r="AE639" s="2">
        <v>0.87285999999999997</v>
      </c>
      <c r="AF639" s="2">
        <v>0.85543000000000002</v>
      </c>
      <c r="AG639" s="2">
        <v>0.83398000000000005</v>
      </c>
      <c r="AH639" s="2">
        <v>0.81327000000000005</v>
      </c>
      <c r="AI639" s="2">
        <v>0.79103000000000001</v>
      </c>
      <c r="AJ639" s="2">
        <v>0.76729999999999998</v>
      </c>
      <c r="AK639" s="2">
        <v>0.74214999999999998</v>
      </c>
      <c r="AL639" s="2">
        <v>0.71565999999999996</v>
      </c>
      <c r="AM639" s="2">
        <v>0.68793000000000004</v>
      </c>
      <c r="AN639" s="2">
        <v>0.65910000000000002</v>
      </c>
      <c r="AO639" s="2">
        <v>0.62551999999999996</v>
      </c>
      <c r="AP639" s="2">
        <v>0.59482999999999997</v>
      </c>
      <c r="AQ639" s="2">
        <v>0.56355999999999995</v>
      </c>
      <c r="AR639" s="2">
        <v>0.53188000000000002</v>
      </c>
      <c r="AS639" s="2">
        <v>0.5</v>
      </c>
      <c r="AT639" s="2">
        <v>0.46811999999999998</v>
      </c>
      <c r="AU639" s="2">
        <v>0.43643999999999999</v>
      </c>
      <c r="AV639" s="2">
        <v>0.40516999999999997</v>
      </c>
      <c r="AW639" s="2">
        <v>0.37447999999999998</v>
      </c>
      <c r="AX639" s="2">
        <v>0.34089999999999998</v>
      </c>
      <c r="AY639" s="2">
        <v>0.31207000000000001</v>
      </c>
      <c r="AZ639" s="2">
        <v>0.28433999999999998</v>
      </c>
      <c r="BA639" s="2">
        <v>0.25785000000000002</v>
      </c>
      <c r="BB639" s="2">
        <v>0.23269999999999999</v>
      </c>
      <c r="BC639" s="2">
        <v>0.20896999999999999</v>
      </c>
      <c r="BD639" s="2">
        <v>0.18673000000000001</v>
      </c>
      <c r="BE639" s="2">
        <v>0.16602</v>
      </c>
      <c r="BF639" s="2">
        <v>0.14457</v>
      </c>
      <c r="BG639" s="2">
        <v>0.12714</v>
      </c>
      <c r="BH639" s="2">
        <v>0.11123</v>
      </c>
      <c r="BI639" s="2">
        <v>9.6799999999999997E-2</v>
      </c>
      <c r="BJ639" s="2">
        <v>8.3790000000000003E-2</v>
      </c>
      <c r="BK639" s="2">
        <v>7.2150000000000006E-2</v>
      </c>
      <c r="BL639" s="2">
        <v>6.1780000000000002E-2</v>
      </c>
      <c r="BM639" s="2">
        <v>5.262E-2</v>
      </c>
      <c r="BN639" s="2">
        <v>4.3630000000000002E-2</v>
      </c>
      <c r="BO639" s="2">
        <v>3.6729999999999999E-2</v>
      </c>
      <c r="BP639" s="2">
        <v>3.074E-2</v>
      </c>
    </row>
    <row r="640" spans="1:68" hidden="1" x14ac:dyDescent="0.25">
      <c r="A640">
        <v>22400625</v>
      </c>
      <c r="B640" t="s">
        <v>77</v>
      </c>
      <c r="C640" t="s">
        <v>78</v>
      </c>
      <c r="D640" s="1">
        <v>45680.833333333336</v>
      </c>
      <c r="E640" t="str">
        <f>HYPERLINK("https://www.nba.com/stats/player/1629655/boxscores-traditional", "Daniel Gafford")</f>
        <v>Daniel Gafford</v>
      </c>
      <c r="F640" t="s">
        <v>87</v>
      </c>
      <c r="G640">
        <v>28.4</v>
      </c>
      <c r="H640">
        <v>12.371</v>
      </c>
      <c r="I640" s="2">
        <v>0.98645000000000005</v>
      </c>
      <c r="J640" s="2">
        <v>0.98341000000000001</v>
      </c>
      <c r="K640" s="2">
        <v>0.97982000000000002</v>
      </c>
      <c r="L640" s="2">
        <v>0.97558</v>
      </c>
      <c r="M640" s="2">
        <v>0.97062000000000004</v>
      </c>
      <c r="N640" s="2">
        <v>0.96484999999999999</v>
      </c>
      <c r="O640" s="2">
        <v>0.95818000000000003</v>
      </c>
      <c r="P640" s="2">
        <v>0.95052999999999999</v>
      </c>
      <c r="Q640" s="2">
        <v>0.94179000000000002</v>
      </c>
      <c r="R640" s="2">
        <v>0.93189</v>
      </c>
      <c r="S640" s="2">
        <v>0.92073000000000005</v>
      </c>
      <c r="T640" s="2">
        <v>0.90824000000000005</v>
      </c>
      <c r="U640" s="2">
        <v>0.89251000000000003</v>
      </c>
      <c r="V640" s="2">
        <v>0.87697999999999998</v>
      </c>
      <c r="W640" s="2">
        <v>0.85992999999999997</v>
      </c>
      <c r="X640" s="2">
        <v>0.84133999999999998</v>
      </c>
      <c r="Y640" s="2">
        <v>0.82121</v>
      </c>
      <c r="Z640" s="2">
        <v>0.79954999999999998</v>
      </c>
      <c r="AA640" s="2">
        <v>0.77637</v>
      </c>
      <c r="AB640" s="2">
        <v>0.75175000000000003</v>
      </c>
      <c r="AC640" s="2">
        <v>0.72575000000000001</v>
      </c>
      <c r="AD640" s="2">
        <v>0.69847000000000004</v>
      </c>
      <c r="AE640" s="2">
        <v>0.67003000000000001</v>
      </c>
      <c r="AF640" s="2">
        <v>0.64058000000000004</v>
      </c>
      <c r="AG640" s="2">
        <v>0.60641999999999996</v>
      </c>
      <c r="AH640" s="2">
        <v>0.57535000000000003</v>
      </c>
      <c r="AI640" s="2">
        <v>0.54379999999999995</v>
      </c>
      <c r="AJ640" s="2">
        <v>0.51197000000000004</v>
      </c>
      <c r="AK640" s="2">
        <v>0.48005999999999999</v>
      </c>
      <c r="AL640" s="2">
        <v>0.44828000000000001</v>
      </c>
      <c r="AM640" s="2">
        <v>0.41682999999999998</v>
      </c>
      <c r="AN640" s="2">
        <v>0.38590999999999998</v>
      </c>
      <c r="AO640" s="2">
        <v>0.35569000000000001</v>
      </c>
      <c r="AP640" s="2">
        <v>0.32635999999999998</v>
      </c>
      <c r="AQ640" s="2">
        <v>0.29805999999999999</v>
      </c>
      <c r="AR640" s="2">
        <v>0.27093</v>
      </c>
      <c r="AS640" s="2">
        <v>0.24196000000000001</v>
      </c>
      <c r="AT640" s="2">
        <v>0.2177</v>
      </c>
      <c r="AU640" s="2">
        <v>0.19489000000000001</v>
      </c>
      <c r="AV640" s="2">
        <v>0.17360999999999999</v>
      </c>
      <c r="AW640" s="2">
        <v>0.15386</v>
      </c>
      <c r="AX640" s="2">
        <v>0.13567000000000001</v>
      </c>
      <c r="AY640" s="2">
        <v>0.11899999999999999</v>
      </c>
      <c r="AZ640" s="2">
        <v>0.10383000000000001</v>
      </c>
      <c r="BA640" s="2">
        <v>9.0120000000000006E-2</v>
      </c>
      <c r="BB640" s="2">
        <v>7.7799999999999994E-2</v>
      </c>
      <c r="BC640" s="2">
        <v>6.6809999999999994E-2</v>
      </c>
      <c r="BD640" s="2">
        <v>5.7049999999999997E-2</v>
      </c>
      <c r="BE640" s="2">
        <v>4.7460000000000002E-2</v>
      </c>
      <c r="BF640" s="2">
        <v>4.0059999999999998E-2</v>
      </c>
      <c r="BG640" s="2">
        <v>3.3619999999999997E-2</v>
      </c>
      <c r="BH640" s="2">
        <v>2.8070000000000001E-2</v>
      </c>
      <c r="BI640" s="2">
        <v>2.3300000000000001E-2</v>
      </c>
      <c r="BJ640" s="2">
        <v>1.9230000000000001E-2</v>
      </c>
      <c r="BK640" s="2">
        <v>1.5779999999999999E-2</v>
      </c>
      <c r="BL640" s="2">
        <v>1.2869999999999999E-2</v>
      </c>
      <c r="BM640" s="2">
        <v>1.044E-2</v>
      </c>
      <c r="BN640" s="2">
        <v>8.4200000000000004E-3</v>
      </c>
      <c r="BO640" s="2">
        <v>6.7600000000000004E-3</v>
      </c>
      <c r="BP640" s="2">
        <v>5.3899999999999998E-3</v>
      </c>
    </row>
    <row r="641" spans="1:68" hidden="1" x14ac:dyDescent="0.25">
      <c r="A641">
        <v>22400625</v>
      </c>
      <c r="B641" t="s">
        <v>77</v>
      </c>
      <c r="C641" t="s">
        <v>78</v>
      </c>
      <c r="D641" s="1">
        <v>45680.833333333336</v>
      </c>
      <c r="E641" t="str">
        <f>HYPERLINK("https://www.nba.com/stats/player/1629655/boxscores-traditional", "Daniel Gafford")</f>
        <v>Daniel Gafford</v>
      </c>
      <c r="F641" t="s">
        <v>91</v>
      </c>
      <c r="G641">
        <v>30.4</v>
      </c>
      <c r="H641">
        <v>12.847</v>
      </c>
      <c r="I641" s="2">
        <v>0.98899000000000004</v>
      </c>
      <c r="J641" s="2">
        <v>0.98645000000000005</v>
      </c>
      <c r="K641" s="2">
        <v>0.98341000000000001</v>
      </c>
      <c r="L641" s="2">
        <v>0.97982000000000002</v>
      </c>
      <c r="M641" s="2">
        <v>0.97614999999999996</v>
      </c>
      <c r="N641" s="2">
        <v>0.97128000000000003</v>
      </c>
      <c r="O641" s="2">
        <v>0.96562000000000003</v>
      </c>
      <c r="P641" s="2">
        <v>0.95906999999999998</v>
      </c>
      <c r="Q641" s="2">
        <v>0.95254000000000005</v>
      </c>
      <c r="R641" s="2">
        <v>0.94408000000000003</v>
      </c>
      <c r="S641" s="2">
        <v>0.93447999999999998</v>
      </c>
      <c r="T641" s="2">
        <v>0.92364000000000002</v>
      </c>
      <c r="U641" s="2">
        <v>0.91149000000000002</v>
      </c>
      <c r="V641" s="2">
        <v>0.89973000000000003</v>
      </c>
      <c r="W641" s="2">
        <v>0.88492999999999999</v>
      </c>
      <c r="X641" s="2">
        <v>0.86863999999999997</v>
      </c>
      <c r="Y641" s="2">
        <v>0.85082999999999998</v>
      </c>
      <c r="Z641" s="2">
        <v>0.83398000000000005</v>
      </c>
      <c r="AA641" s="2">
        <v>0.81327000000000005</v>
      </c>
      <c r="AB641" s="2">
        <v>0.79103000000000001</v>
      </c>
      <c r="AC641" s="2">
        <v>0.76729999999999998</v>
      </c>
      <c r="AD641" s="2">
        <v>0.74214999999999998</v>
      </c>
      <c r="AE641" s="2">
        <v>0.71904000000000001</v>
      </c>
      <c r="AF641" s="2">
        <v>0.69145999999999996</v>
      </c>
      <c r="AG641" s="2">
        <v>0.66276000000000002</v>
      </c>
      <c r="AH641" s="2">
        <v>0.63307000000000002</v>
      </c>
      <c r="AI641" s="2">
        <v>0.60257000000000005</v>
      </c>
      <c r="AJ641" s="2">
        <v>0.57535000000000003</v>
      </c>
      <c r="AK641" s="2">
        <v>0.54379999999999995</v>
      </c>
      <c r="AL641" s="2">
        <v>0.51197000000000004</v>
      </c>
      <c r="AM641" s="2">
        <v>0.48005999999999999</v>
      </c>
      <c r="AN641" s="2">
        <v>0.45223999999999998</v>
      </c>
      <c r="AO641" s="2">
        <v>0.42074</v>
      </c>
      <c r="AP641" s="2">
        <v>0.38973999999999998</v>
      </c>
      <c r="AQ641" s="2">
        <v>0.35942000000000002</v>
      </c>
      <c r="AR641" s="2">
        <v>0.32996999999999999</v>
      </c>
      <c r="AS641" s="2">
        <v>0.30503000000000002</v>
      </c>
      <c r="AT641" s="2">
        <v>0.27760000000000001</v>
      </c>
      <c r="AU641" s="2">
        <v>0.25142999999999999</v>
      </c>
      <c r="AV641" s="2">
        <v>0.22663</v>
      </c>
      <c r="AW641" s="2">
        <v>0.20327000000000001</v>
      </c>
      <c r="AX641" s="2">
        <v>0.18406</v>
      </c>
      <c r="AY641" s="2">
        <v>0.16353999999999999</v>
      </c>
      <c r="AZ641" s="2">
        <v>0.14457</v>
      </c>
      <c r="BA641" s="2">
        <v>0.12714</v>
      </c>
      <c r="BB641" s="2">
        <v>0.11314</v>
      </c>
      <c r="BC641" s="2">
        <v>9.8530000000000006E-2</v>
      </c>
      <c r="BD641" s="2">
        <v>8.5339999999999999E-2</v>
      </c>
      <c r="BE641" s="2">
        <v>7.3529999999999998E-2</v>
      </c>
      <c r="BF641" s="2">
        <v>6.3009999999999997E-2</v>
      </c>
      <c r="BG641" s="2">
        <v>5.4800000000000001E-2</v>
      </c>
      <c r="BH641" s="2">
        <v>4.648E-2</v>
      </c>
      <c r="BI641" s="2">
        <v>3.9199999999999999E-2</v>
      </c>
      <c r="BJ641" s="2">
        <v>3.288E-2</v>
      </c>
      <c r="BK641" s="2">
        <v>2.8070000000000001E-2</v>
      </c>
      <c r="BL641" s="2">
        <v>2.3300000000000001E-2</v>
      </c>
      <c r="BM641" s="2">
        <v>1.9230000000000001E-2</v>
      </c>
      <c r="BN641" s="2">
        <v>1.5779999999999999E-2</v>
      </c>
      <c r="BO641" s="2">
        <v>1.2869999999999999E-2</v>
      </c>
      <c r="BP641" s="2">
        <v>1.072E-2</v>
      </c>
    </row>
    <row r="642" spans="1:68" hidden="1" x14ac:dyDescent="0.25">
      <c r="A642">
        <v>22400625</v>
      </c>
      <c r="B642" t="s">
        <v>77</v>
      </c>
      <c r="C642" t="s">
        <v>78</v>
      </c>
      <c r="D642" s="1">
        <v>45680.833333333336</v>
      </c>
      <c r="E642" t="str">
        <f>HYPERLINK("https://www.nba.com/stats/player/1629029/boxscores-traditional", "Luka Doncic")</f>
        <v>Luka Doncic</v>
      </c>
      <c r="F642" t="s">
        <v>91</v>
      </c>
      <c r="G642">
        <v>47.4</v>
      </c>
      <c r="H642">
        <v>12.878</v>
      </c>
      <c r="I642" s="2">
        <v>0.99983999999999995</v>
      </c>
      <c r="J642" s="2">
        <v>0.99978999999999996</v>
      </c>
      <c r="K642" s="2">
        <v>0.99972000000000005</v>
      </c>
      <c r="L642" s="2">
        <v>0.99961999999999995</v>
      </c>
      <c r="M642" s="2">
        <v>0.99950000000000006</v>
      </c>
      <c r="N642" s="2">
        <v>0.99934000000000001</v>
      </c>
      <c r="O642" s="2">
        <v>0.99916000000000005</v>
      </c>
      <c r="P642" s="2">
        <v>0.99888999999999994</v>
      </c>
      <c r="Q642" s="2">
        <v>0.99856</v>
      </c>
      <c r="R642" s="2">
        <v>0.99812999999999996</v>
      </c>
      <c r="S642" s="2">
        <v>0.99766999999999995</v>
      </c>
      <c r="T642" s="2">
        <v>0.99702000000000002</v>
      </c>
      <c r="U642" s="2">
        <v>0.99621000000000004</v>
      </c>
      <c r="V642" s="2">
        <v>0.99519999999999997</v>
      </c>
      <c r="W642" s="2">
        <v>0.99412999999999996</v>
      </c>
      <c r="X642" s="2">
        <v>0.99265999999999999</v>
      </c>
      <c r="Y642" s="2">
        <v>0.99085999999999996</v>
      </c>
      <c r="Z642" s="2">
        <v>0.98870000000000002</v>
      </c>
      <c r="AA642" s="2">
        <v>0.98645000000000005</v>
      </c>
      <c r="AB642" s="2">
        <v>0.98341000000000001</v>
      </c>
      <c r="AC642" s="2">
        <v>0.97982000000000002</v>
      </c>
      <c r="AD642" s="2">
        <v>0.97558</v>
      </c>
      <c r="AE642" s="2">
        <v>0.97062000000000004</v>
      </c>
      <c r="AF642" s="2">
        <v>0.96562000000000003</v>
      </c>
      <c r="AG642" s="2">
        <v>0.95906999999999998</v>
      </c>
      <c r="AH642" s="2">
        <v>0.95154000000000005</v>
      </c>
      <c r="AI642" s="2">
        <v>0.94294999999999995</v>
      </c>
      <c r="AJ642" s="2">
        <v>0.93447999999999998</v>
      </c>
      <c r="AK642" s="2">
        <v>0.92364000000000002</v>
      </c>
      <c r="AL642" s="2">
        <v>0.91149000000000002</v>
      </c>
      <c r="AM642" s="2">
        <v>0.89795999999999998</v>
      </c>
      <c r="AN642" s="2">
        <v>0.88492999999999999</v>
      </c>
      <c r="AO642" s="2">
        <v>0.86863999999999997</v>
      </c>
      <c r="AP642" s="2">
        <v>0.85082999999999998</v>
      </c>
      <c r="AQ642" s="2">
        <v>0.83147000000000004</v>
      </c>
      <c r="AR642" s="2">
        <v>0.81327000000000005</v>
      </c>
      <c r="AS642" s="2">
        <v>0.79103000000000001</v>
      </c>
      <c r="AT642" s="2">
        <v>0.76729999999999998</v>
      </c>
      <c r="AU642" s="2">
        <v>0.74214999999999998</v>
      </c>
      <c r="AV642" s="2">
        <v>0.71565999999999996</v>
      </c>
      <c r="AW642" s="2">
        <v>0.69145999999999996</v>
      </c>
      <c r="AX642" s="2">
        <v>0.66276000000000002</v>
      </c>
      <c r="AY642" s="2">
        <v>0.63307000000000002</v>
      </c>
      <c r="AZ642" s="2">
        <v>0.60257000000000005</v>
      </c>
      <c r="BA642" s="2">
        <v>0.57535000000000003</v>
      </c>
      <c r="BB642" s="2">
        <v>0.54379999999999995</v>
      </c>
      <c r="BC642" s="2">
        <v>0.51197000000000004</v>
      </c>
      <c r="BD642" s="2">
        <v>0.48005999999999999</v>
      </c>
      <c r="BE642" s="2">
        <v>0.45223999999999998</v>
      </c>
      <c r="BF642" s="2">
        <v>0.42074</v>
      </c>
      <c r="BG642" s="2">
        <v>0.38973999999999998</v>
      </c>
      <c r="BH642" s="2">
        <v>0.35942000000000002</v>
      </c>
      <c r="BI642" s="2">
        <v>0.33360000000000001</v>
      </c>
      <c r="BJ642" s="2">
        <v>0.30503000000000002</v>
      </c>
      <c r="BK642" s="2">
        <v>0.27760000000000001</v>
      </c>
      <c r="BL642" s="2">
        <v>0.25142999999999999</v>
      </c>
      <c r="BM642" s="2">
        <v>0.22663</v>
      </c>
      <c r="BN642" s="2">
        <v>0.20610999999999999</v>
      </c>
      <c r="BO642" s="2">
        <v>0.18406</v>
      </c>
      <c r="BP642" s="2">
        <v>0.16353999999999999</v>
      </c>
    </row>
    <row r="643" spans="1:68" hidden="1" x14ac:dyDescent="0.25">
      <c r="A643">
        <v>22400626</v>
      </c>
      <c r="B643" t="s">
        <v>79</v>
      </c>
      <c r="C643" t="s">
        <v>80</v>
      </c>
      <c r="D643" s="1">
        <v>45680.875</v>
      </c>
      <c r="E643" t="str">
        <f>HYPERLINK("https://www.nba.com/stats/player/203999/boxscores-traditional", "Nikola Jokic")</f>
        <v>Nikola Jokic</v>
      </c>
      <c r="F643" t="s">
        <v>73</v>
      </c>
      <c r="G643">
        <v>9.8000000000000007</v>
      </c>
      <c r="H643">
        <v>0.4</v>
      </c>
      <c r="I643" s="2">
        <v>1</v>
      </c>
      <c r="J643" s="2">
        <v>1</v>
      </c>
      <c r="K643" s="2">
        <v>1</v>
      </c>
      <c r="L643" s="2">
        <v>1</v>
      </c>
      <c r="M643" s="2">
        <v>1</v>
      </c>
      <c r="N643" s="2">
        <v>1</v>
      </c>
      <c r="O643" s="2">
        <v>1</v>
      </c>
      <c r="P643" s="2">
        <v>1</v>
      </c>
      <c r="Q643" s="2">
        <v>0.97724999999999995</v>
      </c>
      <c r="R643" s="2">
        <v>0.30853999999999998</v>
      </c>
      <c r="S643" s="2">
        <v>1.3500000000000001E-3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</row>
    <row r="644" spans="1:68" hidden="1" x14ac:dyDescent="0.25">
      <c r="A644">
        <v>22400626</v>
      </c>
      <c r="B644" t="s">
        <v>80</v>
      </c>
      <c r="C644" t="s">
        <v>79</v>
      </c>
      <c r="D644" s="1">
        <v>45680.875</v>
      </c>
      <c r="E644" t="str">
        <f>HYPERLINK("https://www.nba.com/stats/player/1627734/boxscores-traditional", "Domantas Sabonis")</f>
        <v>Domantas Sabonis</v>
      </c>
      <c r="F644" t="s">
        <v>70</v>
      </c>
      <c r="G644">
        <v>1.6</v>
      </c>
      <c r="H644">
        <v>0.49</v>
      </c>
      <c r="I644" s="2">
        <v>0.88876999999999995</v>
      </c>
      <c r="J644" s="2">
        <v>0.20610999999999999</v>
      </c>
      <c r="K644" s="2">
        <v>2.1199999999999999E-3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</row>
    <row r="645" spans="1:68" hidden="1" x14ac:dyDescent="0.25">
      <c r="A645">
        <v>22400626</v>
      </c>
      <c r="B645" t="s">
        <v>79</v>
      </c>
      <c r="C645" t="s">
        <v>80</v>
      </c>
      <c r="D645" s="1">
        <v>45680.875</v>
      </c>
      <c r="E645" t="str">
        <f>HYPERLINK("https://www.nba.com/stats/player/1631212/boxscores-traditional", "Peyton Watson")</f>
        <v>Peyton Watson</v>
      </c>
      <c r="F645" t="s">
        <v>70</v>
      </c>
      <c r="G645">
        <v>1</v>
      </c>
      <c r="H645">
        <v>0.63200000000000001</v>
      </c>
      <c r="I645" s="2">
        <v>0.5</v>
      </c>
      <c r="J645" s="2">
        <v>5.7049999999999997E-2</v>
      </c>
      <c r="K645" s="2">
        <v>7.9000000000000001E-4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</row>
    <row r="646" spans="1:68" hidden="1" x14ac:dyDescent="0.25">
      <c r="A646">
        <v>22400626</v>
      </c>
      <c r="B646" t="s">
        <v>80</v>
      </c>
      <c r="C646" t="s">
        <v>79</v>
      </c>
      <c r="D646" s="1">
        <v>45680.875</v>
      </c>
      <c r="E646" t="str">
        <f>HYPERLINK("https://www.nba.com/stats/player/1628370/boxscores-traditional", "Malik Monk")</f>
        <v>Malik Monk</v>
      </c>
      <c r="F646" t="s">
        <v>70</v>
      </c>
      <c r="G646">
        <v>2.2000000000000002</v>
      </c>
      <c r="H646">
        <v>0.748</v>
      </c>
      <c r="I646" s="2">
        <v>0.94520000000000004</v>
      </c>
      <c r="J646" s="2">
        <v>0.60641999999999996</v>
      </c>
      <c r="K646" s="2">
        <v>0.14230999999999999</v>
      </c>
      <c r="L646" s="2">
        <v>7.9799999999999992E-3</v>
      </c>
      <c r="M646" s="2">
        <v>9.0000000000000006E-5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</row>
    <row r="647" spans="1:68" hidden="1" x14ac:dyDescent="0.25">
      <c r="A647">
        <v>22400626</v>
      </c>
      <c r="B647" t="s">
        <v>79</v>
      </c>
      <c r="C647" t="s">
        <v>80</v>
      </c>
      <c r="D647" s="1">
        <v>45680.875</v>
      </c>
      <c r="E647" t="str">
        <f>HYPERLINK("https://www.nba.com/stats/player/1631124/boxscores-traditional", "Julian Strawther")</f>
        <v>Julian Strawther</v>
      </c>
      <c r="F647" t="s">
        <v>73</v>
      </c>
      <c r="G647">
        <v>2</v>
      </c>
      <c r="H647">
        <v>0.89400000000000002</v>
      </c>
      <c r="I647" s="2">
        <v>0.86863999999999997</v>
      </c>
      <c r="J647" s="2">
        <v>0.5</v>
      </c>
      <c r="K647" s="2">
        <v>0.13136</v>
      </c>
      <c r="L647" s="2">
        <v>1.255E-2</v>
      </c>
      <c r="M647" s="2">
        <v>3.8999999999999999E-4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</row>
    <row r="648" spans="1:68" hidden="1" x14ac:dyDescent="0.25">
      <c r="A648">
        <v>22400626</v>
      </c>
      <c r="B648" t="s">
        <v>79</v>
      </c>
      <c r="C648" t="s">
        <v>80</v>
      </c>
      <c r="D648" s="1">
        <v>45680.875</v>
      </c>
      <c r="E648" t="str">
        <f>HYPERLINK("https://www.nba.com/stats/player/203967/boxscores-traditional", "Dario Šaric")</f>
        <v>Dario Šaric</v>
      </c>
      <c r="F648" t="s">
        <v>70</v>
      </c>
      <c r="G648">
        <v>1</v>
      </c>
      <c r="H648">
        <v>0.89400000000000002</v>
      </c>
      <c r="I648" s="2">
        <v>0.5</v>
      </c>
      <c r="J648" s="2">
        <v>0.13136</v>
      </c>
      <c r="K648" s="2">
        <v>1.255E-2</v>
      </c>
      <c r="L648" s="2">
        <v>3.8999999999999999E-4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</row>
    <row r="649" spans="1:68" hidden="1" x14ac:dyDescent="0.25">
      <c r="A649">
        <v>22400626</v>
      </c>
      <c r="B649" t="s">
        <v>79</v>
      </c>
      <c r="C649" t="s">
        <v>80</v>
      </c>
      <c r="D649" s="1">
        <v>45680.875</v>
      </c>
      <c r="E649" t="str">
        <f>HYPERLINK("https://www.nba.com/stats/player/201566/boxscores-traditional", "Russell Westbrook")</f>
        <v>Russell Westbrook</v>
      </c>
      <c r="F649" t="s">
        <v>70</v>
      </c>
      <c r="G649">
        <v>1.8</v>
      </c>
      <c r="H649">
        <v>0.98</v>
      </c>
      <c r="I649" s="2">
        <v>0.79388999999999998</v>
      </c>
      <c r="J649" s="2">
        <v>0.42074</v>
      </c>
      <c r="K649" s="2">
        <v>0.11123</v>
      </c>
      <c r="L649" s="2">
        <v>1.255E-2</v>
      </c>
      <c r="M649" s="2">
        <v>5.4000000000000001E-4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</row>
    <row r="650" spans="1:68" hidden="1" x14ac:dyDescent="0.25">
      <c r="A650">
        <v>22400626</v>
      </c>
      <c r="B650" t="s">
        <v>80</v>
      </c>
      <c r="C650" t="s">
        <v>79</v>
      </c>
      <c r="D650" s="1">
        <v>45680.875</v>
      </c>
      <c r="E650" t="str">
        <f>HYPERLINK("https://www.nba.com/stats/player/201942/boxscores-traditional", "DeMar DeRozan")</f>
        <v>DeMar DeRozan</v>
      </c>
      <c r="F650" t="s">
        <v>70</v>
      </c>
      <c r="G650">
        <v>1.6</v>
      </c>
      <c r="H650">
        <v>1.02</v>
      </c>
      <c r="I650" s="2">
        <v>0.72240000000000004</v>
      </c>
      <c r="J650" s="2">
        <v>0.34827000000000002</v>
      </c>
      <c r="K650" s="2">
        <v>8.5339999999999999E-2</v>
      </c>
      <c r="L650" s="2">
        <v>9.3900000000000008E-3</v>
      </c>
      <c r="M650" s="2">
        <v>4.2999999999999999E-4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</row>
    <row r="651" spans="1:68" hidden="1" x14ac:dyDescent="0.25">
      <c r="A651">
        <v>22400626</v>
      </c>
      <c r="B651" t="s">
        <v>79</v>
      </c>
      <c r="C651" t="s">
        <v>80</v>
      </c>
      <c r="D651" s="1">
        <v>45680.875</v>
      </c>
      <c r="E651" t="str">
        <f>HYPERLINK("https://www.nba.com/stats/player/203932/boxscores-traditional", "Aaron Gordon")</f>
        <v>Aaron Gordon</v>
      </c>
      <c r="F651" t="s">
        <v>70</v>
      </c>
      <c r="G651">
        <v>1</v>
      </c>
      <c r="H651">
        <v>1.095</v>
      </c>
      <c r="I651" s="2">
        <v>0.5</v>
      </c>
      <c r="J651" s="2">
        <v>0.18140999999999999</v>
      </c>
      <c r="K651" s="2">
        <v>3.3619999999999997E-2</v>
      </c>
      <c r="L651" s="2">
        <v>3.0699999999999998E-3</v>
      </c>
      <c r="M651" s="2">
        <v>1.2999999999999999E-4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</row>
    <row r="652" spans="1:68" hidden="1" x14ac:dyDescent="0.25">
      <c r="A652">
        <v>22400626</v>
      </c>
      <c r="B652" t="s">
        <v>80</v>
      </c>
      <c r="C652" t="s">
        <v>79</v>
      </c>
      <c r="D652" s="1">
        <v>45680.875</v>
      </c>
      <c r="E652" t="str">
        <f>HYPERLINK("https://www.nba.com/stats/player/201942/boxscores-traditional", "DeMar DeRozan")</f>
        <v>DeMar DeRozan</v>
      </c>
      <c r="F652" t="s">
        <v>73</v>
      </c>
      <c r="G652">
        <v>2.8</v>
      </c>
      <c r="H652">
        <v>1.1659999999999999</v>
      </c>
      <c r="I652" s="2">
        <v>0.93822000000000005</v>
      </c>
      <c r="J652" s="2">
        <v>0.75490000000000002</v>
      </c>
      <c r="K652" s="2">
        <v>0.43251000000000001</v>
      </c>
      <c r="L652" s="2">
        <v>0.15151000000000001</v>
      </c>
      <c r="M652" s="2">
        <v>2.938E-2</v>
      </c>
      <c r="N652" s="2">
        <v>3.0699999999999998E-3</v>
      </c>
      <c r="O652" s="2">
        <v>1.6000000000000001E-4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</row>
    <row r="653" spans="1:68" hidden="1" x14ac:dyDescent="0.25">
      <c r="A653">
        <v>22400626</v>
      </c>
      <c r="B653" t="s">
        <v>80</v>
      </c>
      <c r="C653" t="s">
        <v>79</v>
      </c>
      <c r="D653" s="1">
        <v>45680.875</v>
      </c>
      <c r="E653" t="str">
        <f>HYPERLINK("https://www.nba.com/stats/player/1631099/boxscores-traditional", "Keegan Murray")</f>
        <v>Keegan Murray</v>
      </c>
      <c r="F653" t="s">
        <v>70</v>
      </c>
      <c r="G653">
        <v>2</v>
      </c>
      <c r="H653">
        <v>1.2649999999999999</v>
      </c>
      <c r="I653" s="2">
        <v>0.78524000000000005</v>
      </c>
      <c r="J653" s="2">
        <v>0.5</v>
      </c>
      <c r="K653" s="2">
        <v>0.21476000000000001</v>
      </c>
      <c r="L653" s="2">
        <v>5.7049999999999997E-2</v>
      </c>
      <c r="M653" s="2">
        <v>8.8900000000000003E-3</v>
      </c>
      <c r="N653" s="2">
        <v>7.9000000000000001E-4</v>
      </c>
      <c r="O653" s="2">
        <v>4.0000000000000003E-5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</row>
    <row r="654" spans="1:68" hidden="1" x14ac:dyDescent="0.25">
      <c r="A654">
        <v>22400626</v>
      </c>
      <c r="B654" t="s">
        <v>80</v>
      </c>
      <c r="C654" t="s">
        <v>79</v>
      </c>
      <c r="D654" s="1">
        <v>45680.875</v>
      </c>
      <c r="E654" t="str">
        <f>HYPERLINK("https://www.nba.com/stats/player/1627734/boxscores-traditional", "Domantas Sabonis")</f>
        <v>Domantas Sabonis</v>
      </c>
      <c r="F654" t="s">
        <v>90</v>
      </c>
      <c r="G654">
        <v>21.2</v>
      </c>
      <c r="H654">
        <v>1.327</v>
      </c>
      <c r="I654" s="2">
        <v>1</v>
      </c>
      <c r="J654" s="2">
        <v>1</v>
      </c>
      <c r="K654" s="2">
        <v>1</v>
      </c>
      <c r="L654" s="2">
        <v>1</v>
      </c>
      <c r="M654" s="2">
        <v>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  <c r="S654" s="2">
        <v>1</v>
      </c>
      <c r="T654" s="2">
        <v>1</v>
      </c>
      <c r="U654" s="2">
        <v>1</v>
      </c>
      <c r="V654" s="2">
        <v>1</v>
      </c>
      <c r="W654" s="2">
        <v>1</v>
      </c>
      <c r="X654" s="2">
        <v>0.99995999999999996</v>
      </c>
      <c r="Y654" s="2">
        <v>0.99924000000000002</v>
      </c>
      <c r="Z654" s="2">
        <v>0.99202000000000001</v>
      </c>
      <c r="AA654" s="2">
        <v>0.95154000000000005</v>
      </c>
      <c r="AB654" s="2">
        <v>0.81594</v>
      </c>
      <c r="AC654" s="2">
        <v>0.55962000000000001</v>
      </c>
      <c r="AD654" s="2">
        <v>0.27424999999999999</v>
      </c>
      <c r="AE654" s="2">
        <v>8.6910000000000001E-2</v>
      </c>
      <c r="AF654" s="2">
        <v>1.7430000000000001E-2</v>
      </c>
      <c r="AG654" s="2">
        <v>2.1199999999999999E-3</v>
      </c>
      <c r="AH654" s="2">
        <v>1.4999999999999999E-4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</row>
    <row r="655" spans="1:68" hidden="1" x14ac:dyDescent="0.25">
      <c r="A655">
        <v>22400626</v>
      </c>
      <c r="B655" t="s">
        <v>80</v>
      </c>
      <c r="C655" t="s">
        <v>79</v>
      </c>
      <c r="D655" s="1">
        <v>45680.875</v>
      </c>
      <c r="E655" t="str">
        <f>HYPERLINK("https://www.nba.com/stats/player/1628989/boxscores-traditional", "Kevin Huerter")</f>
        <v>Kevin Huerter</v>
      </c>
      <c r="F655" t="s">
        <v>70</v>
      </c>
      <c r="G655">
        <v>1.4</v>
      </c>
      <c r="H655">
        <v>1.3560000000000001</v>
      </c>
      <c r="I655" s="2">
        <v>0.61409000000000002</v>
      </c>
      <c r="J655" s="2">
        <v>0.32996999999999999</v>
      </c>
      <c r="K655" s="2">
        <v>0.11899999999999999</v>
      </c>
      <c r="L655" s="2">
        <v>2.743E-2</v>
      </c>
      <c r="M655" s="2">
        <v>4.0200000000000001E-3</v>
      </c>
      <c r="N655" s="2">
        <v>3.5E-4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</row>
    <row r="656" spans="1:68" hidden="1" x14ac:dyDescent="0.25">
      <c r="A656">
        <v>22400626</v>
      </c>
      <c r="B656" t="s">
        <v>79</v>
      </c>
      <c r="C656" t="s">
        <v>80</v>
      </c>
      <c r="D656" s="1">
        <v>45680.875</v>
      </c>
      <c r="E656" t="str">
        <f>HYPERLINK("https://www.nba.com/stats/player/1629008/boxscores-traditional", "Michael Porter Jr.")</f>
        <v>Michael Porter Jr.</v>
      </c>
      <c r="F656" t="s">
        <v>70</v>
      </c>
      <c r="G656">
        <v>2.6</v>
      </c>
      <c r="H656">
        <v>1.3560000000000001</v>
      </c>
      <c r="I656" s="2">
        <v>0.88100000000000001</v>
      </c>
      <c r="J656" s="2">
        <v>0.67003000000000001</v>
      </c>
      <c r="K656" s="2">
        <v>0.38590999999999998</v>
      </c>
      <c r="L656" s="2">
        <v>0.15151000000000001</v>
      </c>
      <c r="M656" s="2">
        <v>3.8359999999999998E-2</v>
      </c>
      <c r="N656" s="2">
        <v>6.0400000000000002E-3</v>
      </c>
      <c r="O656" s="2">
        <v>5.9999999999999995E-4</v>
      </c>
      <c r="P656" s="2">
        <v>3.0000000000000001E-5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</row>
    <row r="657" spans="1:68" hidden="1" x14ac:dyDescent="0.25">
      <c r="A657">
        <v>22400626</v>
      </c>
      <c r="B657" t="s">
        <v>79</v>
      </c>
      <c r="C657" t="s">
        <v>80</v>
      </c>
      <c r="D657" s="1">
        <v>45680.875</v>
      </c>
      <c r="E657" t="str">
        <f>HYPERLINK("https://www.nba.com/stats/player/1627750/boxscores-traditional", "Jamal Murray")</f>
        <v>Jamal Murray</v>
      </c>
      <c r="F657" t="s">
        <v>73</v>
      </c>
      <c r="G657">
        <v>6</v>
      </c>
      <c r="H657">
        <v>1.4139999999999999</v>
      </c>
      <c r="I657" s="2">
        <v>0.99980000000000002</v>
      </c>
      <c r="J657" s="2">
        <v>0.99766999999999995</v>
      </c>
      <c r="K657" s="2">
        <v>0.98299999999999998</v>
      </c>
      <c r="L657" s="2">
        <v>0.92073000000000005</v>
      </c>
      <c r="M657" s="2">
        <v>0.76114999999999999</v>
      </c>
      <c r="N657" s="2">
        <v>0.5</v>
      </c>
      <c r="O657" s="2">
        <v>0.23885000000000001</v>
      </c>
      <c r="P657" s="2">
        <v>7.9269999999999993E-2</v>
      </c>
      <c r="Q657" s="2">
        <v>1.7000000000000001E-2</v>
      </c>
      <c r="R657" s="2">
        <v>2.33E-3</v>
      </c>
      <c r="S657" s="2">
        <v>2.0000000000000001E-4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</row>
    <row r="658" spans="1:68" hidden="1" x14ac:dyDescent="0.25">
      <c r="A658">
        <v>22400626</v>
      </c>
      <c r="B658" t="s">
        <v>80</v>
      </c>
      <c r="C658" t="s">
        <v>79</v>
      </c>
      <c r="D658" s="1">
        <v>45680.875</v>
      </c>
      <c r="E658" t="str">
        <f>HYPERLINK("https://www.nba.com/stats/player/203109/boxscores-traditional", "Jae Crowder")</f>
        <v>Jae Crowder</v>
      </c>
      <c r="F658" t="s">
        <v>76</v>
      </c>
      <c r="G658">
        <v>3</v>
      </c>
      <c r="H658">
        <v>1.4139999999999999</v>
      </c>
      <c r="I658" s="2">
        <v>0.92073000000000005</v>
      </c>
      <c r="J658" s="2">
        <v>0.76114999999999999</v>
      </c>
      <c r="K658" s="2">
        <v>0.5</v>
      </c>
      <c r="L658" s="2">
        <v>0.23885000000000001</v>
      </c>
      <c r="M658" s="2">
        <v>7.9269999999999993E-2</v>
      </c>
      <c r="N658" s="2">
        <v>1.7000000000000001E-2</v>
      </c>
      <c r="O658" s="2">
        <v>2.33E-3</v>
      </c>
      <c r="P658" s="2">
        <v>2.0000000000000001E-4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</row>
    <row r="659" spans="1:68" hidden="1" x14ac:dyDescent="0.25">
      <c r="A659">
        <v>22400621</v>
      </c>
      <c r="B659" t="s">
        <v>69</v>
      </c>
      <c r="C659" t="s">
        <v>68</v>
      </c>
      <c r="D659" s="1">
        <v>45680.583333333336</v>
      </c>
      <c r="E659" t="str">
        <f>HYPERLINK("https://www.nba.com/stats/player/1627783/boxscores-traditional", "Pascal Siakam")</f>
        <v>Pascal Siakam</v>
      </c>
      <c r="F659" t="s">
        <v>92</v>
      </c>
      <c r="G659">
        <v>26</v>
      </c>
      <c r="H659">
        <v>4.2430000000000003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0.99992000000000003</v>
      </c>
      <c r="S659">
        <v>0.99980000000000002</v>
      </c>
      <c r="T659">
        <v>0.99951999999999996</v>
      </c>
      <c r="U659">
        <v>0.99888999999999994</v>
      </c>
      <c r="V659">
        <v>0.99766999999999995</v>
      </c>
      <c r="W659">
        <v>0.99519999999999997</v>
      </c>
      <c r="X659">
        <v>0.99085999999999996</v>
      </c>
      <c r="Y659">
        <v>0.98299999999999998</v>
      </c>
      <c r="Z659">
        <v>0.97062000000000004</v>
      </c>
      <c r="AA659">
        <v>0.95052999999999999</v>
      </c>
      <c r="AB659">
        <v>0.92073000000000005</v>
      </c>
      <c r="AC659">
        <v>0.88100000000000001</v>
      </c>
      <c r="AD659">
        <v>0.82638999999999996</v>
      </c>
      <c r="AE659">
        <v>0.76114999999999999</v>
      </c>
      <c r="AF659">
        <v>0.68081999999999998</v>
      </c>
      <c r="AG659">
        <v>0.59482999999999997</v>
      </c>
      <c r="AH659">
        <v>0.5</v>
      </c>
      <c r="AI659">
        <v>0.40516999999999997</v>
      </c>
      <c r="AJ659">
        <v>0.31918000000000002</v>
      </c>
      <c r="AK659">
        <v>0.23885000000000001</v>
      </c>
      <c r="AL659">
        <v>0.17360999999999999</v>
      </c>
      <c r="AM659">
        <v>0.11899999999999999</v>
      </c>
      <c r="AN659">
        <v>7.9269999999999993E-2</v>
      </c>
      <c r="AO659">
        <v>4.947E-2</v>
      </c>
      <c r="AP659">
        <v>2.938E-2</v>
      </c>
      <c r="AQ659">
        <v>1.7000000000000001E-2</v>
      </c>
      <c r="AR659">
        <v>9.1400000000000006E-3</v>
      </c>
      <c r="AS659">
        <v>4.7999999999999996E-3</v>
      </c>
      <c r="AT659">
        <v>2.33E-3</v>
      </c>
      <c r="AU659">
        <v>1.1100000000000001E-3</v>
      </c>
      <c r="AV659">
        <v>4.8000000000000001E-4</v>
      </c>
      <c r="AW659">
        <v>2.0000000000000001E-4</v>
      </c>
      <c r="AX659">
        <v>8.0000000000000007E-5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</row>
    <row r="660" spans="1:68" hidden="1" x14ac:dyDescent="0.25">
      <c r="A660">
        <v>22400621</v>
      </c>
      <c r="B660" t="s">
        <v>69</v>
      </c>
      <c r="C660" t="s">
        <v>68</v>
      </c>
      <c r="D660" s="1">
        <v>45680.583333333336</v>
      </c>
      <c r="E660" t="str">
        <f>HYPERLINK("https://www.nba.com/stats/player/1628418/boxscores-traditional", "Thomas Bryant")</f>
        <v>Thomas Bryant</v>
      </c>
      <c r="F660" t="s">
        <v>93</v>
      </c>
      <c r="G660">
        <v>8</v>
      </c>
      <c r="H660">
        <v>4.2430000000000003</v>
      </c>
      <c r="I660">
        <v>0.95052999999999999</v>
      </c>
      <c r="J660">
        <v>0.92073000000000005</v>
      </c>
      <c r="K660">
        <v>0.88100000000000001</v>
      </c>
      <c r="L660">
        <v>0.82638999999999996</v>
      </c>
      <c r="M660">
        <v>0.76114999999999999</v>
      </c>
      <c r="N660">
        <v>0.68081999999999998</v>
      </c>
      <c r="O660">
        <v>0.59482999999999997</v>
      </c>
      <c r="P660">
        <v>0.5</v>
      </c>
      <c r="Q660">
        <v>0.40516999999999997</v>
      </c>
      <c r="R660">
        <v>0.31918000000000002</v>
      </c>
      <c r="S660">
        <v>0.23885000000000001</v>
      </c>
      <c r="T660">
        <v>0.17360999999999999</v>
      </c>
      <c r="U660">
        <v>0.11899999999999999</v>
      </c>
      <c r="V660">
        <v>7.9269999999999993E-2</v>
      </c>
      <c r="W660">
        <v>4.947E-2</v>
      </c>
      <c r="X660">
        <v>2.938E-2</v>
      </c>
      <c r="Y660">
        <v>1.7000000000000001E-2</v>
      </c>
      <c r="Z660">
        <v>9.1400000000000006E-3</v>
      </c>
      <c r="AA660">
        <v>4.7999999999999996E-3</v>
      </c>
      <c r="AB660">
        <v>2.33E-3</v>
      </c>
      <c r="AC660">
        <v>1.1100000000000001E-3</v>
      </c>
      <c r="AD660">
        <v>4.8000000000000001E-4</v>
      </c>
      <c r="AE660">
        <v>2.0000000000000001E-4</v>
      </c>
      <c r="AF660">
        <v>8.0000000000000007E-5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</row>
    <row r="661" spans="1:68" hidden="1" x14ac:dyDescent="0.25">
      <c r="A661">
        <v>22400626</v>
      </c>
      <c r="B661" t="s">
        <v>79</v>
      </c>
      <c r="C661" t="s">
        <v>80</v>
      </c>
      <c r="D661" s="1">
        <v>45680.875</v>
      </c>
      <c r="E661" t="str">
        <f>HYPERLINK("https://www.nba.com/stats/player/203967/boxscores-traditional", "Dario Šaric")</f>
        <v>Dario Šaric</v>
      </c>
      <c r="F661" t="s">
        <v>73</v>
      </c>
      <c r="G661">
        <v>3</v>
      </c>
      <c r="H661">
        <v>1.4139999999999999</v>
      </c>
      <c r="I661" s="2">
        <v>0.92073000000000005</v>
      </c>
      <c r="J661" s="2">
        <v>0.76114999999999999</v>
      </c>
      <c r="K661" s="2">
        <v>0.5</v>
      </c>
      <c r="L661" s="2">
        <v>0.23885000000000001</v>
      </c>
      <c r="M661" s="2">
        <v>7.9269999999999993E-2</v>
      </c>
      <c r="N661" s="2">
        <v>1.7000000000000001E-2</v>
      </c>
      <c r="O661" s="2">
        <v>2.33E-3</v>
      </c>
      <c r="P661" s="2">
        <v>2.0000000000000001E-4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</row>
    <row r="662" spans="1:68" hidden="1" x14ac:dyDescent="0.25">
      <c r="A662">
        <v>22400626</v>
      </c>
      <c r="B662" t="s">
        <v>80</v>
      </c>
      <c r="C662" t="s">
        <v>79</v>
      </c>
      <c r="D662" s="1">
        <v>45680.875</v>
      </c>
      <c r="E662" t="str">
        <f>HYPERLINK("https://www.nba.com/stats/player/1628368/boxscores-traditional", "De'Aaron Fox")</f>
        <v>De'Aaron Fox</v>
      </c>
      <c r="F662" t="s">
        <v>70</v>
      </c>
      <c r="G662">
        <v>1.6</v>
      </c>
      <c r="H662">
        <v>1.4970000000000001</v>
      </c>
      <c r="I662" s="2">
        <v>0.65542</v>
      </c>
      <c r="J662" s="2">
        <v>0.39357999999999999</v>
      </c>
      <c r="K662" s="2">
        <v>0.17360999999999999</v>
      </c>
      <c r="L662" s="2">
        <v>5.4800000000000001E-2</v>
      </c>
      <c r="M662" s="2">
        <v>1.1599999999999999E-2</v>
      </c>
      <c r="N662" s="2">
        <v>1.64E-3</v>
      </c>
      <c r="O662" s="2">
        <v>1.4999999999999999E-4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</row>
    <row r="663" spans="1:68" hidden="1" x14ac:dyDescent="0.25">
      <c r="A663">
        <v>22400621</v>
      </c>
      <c r="B663" t="s">
        <v>69</v>
      </c>
      <c r="C663" t="s">
        <v>68</v>
      </c>
      <c r="D663" s="1">
        <v>45680.583333333336</v>
      </c>
      <c r="E663" t="str">
        <f>HYPERLINK("https://www.nba.com/stats/player/1628418/boxscores-traditional", "Thomas Bryant")</f>
        <v>Thomas Bryant</v>
      </c>
      <c r="F663" t="s">
        <v>91</v>
      </c>
      <c r="G663">
        <v>13.2</v>
      </c>
      <c r="H663">
        <v>4.2610000000000001</v>
      </c>
      <c r="I663">
        <v>0.99787999999999999</v>
      </c>
      <c r="J663">
        <v>0.99573</v>
      </c>
      <c r="K663">
        <v>0.99158000000000002</v>
      </c>
      <c r="L663">
        <v>0.98460999999999999</v>
      </c>
      <c r="M663">
        <v>0.97257000000000005</v>
      </c>
      <c r="N663">
        <v>0.95448999999999995</v>
      </c>
      <c r="O663">
        <v>0.92784999999999995</v>
      </c>
      <c r="P663">
        <v>0.88876999999999995</v>
      </c>
      <c r="Q663">
        <v>0.83891000000000004</v>
      </c>
      <c r="R663">
        <v>0.77337</v>
      </c>
      <c r="S663">
        <v>0.69847000000000004</v>
      </c>
      <c r="T663">
        <v>0.61026000000000002</v>
      </c>
      <c r="U663">
        <v>0.51993999999999996</v>
      </c>
      <c r="V663">
        <v>0.42465000000000003</v>
      </c>
      <c r="W663">
        <v>0.33723999999999998</v>
      </c>
      <c r="X663">
        <v>0.25463000000000002</v>
      </c>
      <c r="Y663">
        <v>0.18673000000000001</v>
      </c>
      <c r="Z663">
        <v>0.12923999999999999</v>
      </c>
      <c r="AA663">
        <v>8.6910000000000001E-2</v>
      </c>
      <c r="AB663">
        <v>5.4800000000000001E-2</v>
      </c>
      <c r="AC663">
        <v>3.3619999999999997E-2</v>
      </c>
      <c r="AD663">
        <v>1.9230000000000001E-2</v>
      </c>
      <c r="AE663">
        <v>1.072E-2</v>
      </c>
      <c r="AF663">
        <v>5.7000000000000002E-3</v>
      </c>
      <c r="AG663">
        <v>2.8E-3</v>
      </c>
      <c r="AH663">
        <v>1.3500000000000001E-3</v>
      </c>
      <c r="AI663">
        <v>5.9999999999999995E-4</v>
      </c>
      <c r="AJ663">
        <v>2.5999999999999998E-4</v>
      </c>
      <c r="AK663">
        <v>1E-4</v>
      </c>
      <c r="AL663">
        <v>4.0000000000000003E-5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</row>
    <row r="664" spans="1:68" hidden="1" x14ac:dyDescent="0.25">
      <c r="A664">
        <v>22400621</v>
      </c>
      <c r="B664" t="s">
        <v>69</v>
      </c>
      <c r="C664" t="s">
        <v>68</v>
      </c>
      <c r="D664" s="1">
        <v>45680.583333333336</v>
      </c>
      <c r="E664" t="str">
        <f>HYPERLINK("https://www.nba.com/stats/player/1629614/boxscores-traditional", "Andrew Nembhard")</f>
        <v>Andrew Nembhard</v>
      </c>
      <c r="F664" t="s">
        <v>92</v>
      </c>
      <c r="G664">
        <v>17.2</v>
      </c>
      <c r="H664">
        <v>4.2610000000000001</v>
      </c>
      <c r="I664">
        <v>0.99992999999999999</v>
      </c>
      <c r="J664">
        <v>0.99982000000000004</v>
      </c>
      <c r="K664">
        <v>0.99956999999999996</v>
      </c>
      <c r="L664">
        <v>0.99902999999999997</v>
      </c>
      <c r="M664">
        <v>0.99787999999999999</v>
      </c>
      <c r="N664">
        <v>0.99573</v>
      </c>
      <c r="O664">
        <v>0.99158000000000002</v>
      </c>
      <c r="P664">
        <v>0.98460999999999999</v>
      </c>
      <c r="Q664">
        <v>0.97257000000000005</v>
      </c>
      <c r="R664">
        <v>0.95448999999999995</v>
      </c>
      <c r="S664">
        <v>0.92784999999999995</v>
      </c>
      <c r="T664">
        <v>0.88876999999999995</v>
      </c>
      <c r="U664">
        <v>0.83891000000000004</v>
      </c>
      <c r="V664">
        <v>0.77337</v>
      </c>
      <c r="W664">
        <v>0.69847000000000004</v>
      </c>
      <c r="X664">
        <v>0.61026000000000002</v>
      </c>
      <c r="Y664">
        <v>0.51993999999999996</v>
      </c>
      <c r="Z664">
        <v>0.42465000000000003</v>
      </c>
      <c r="AA664">
        <v>0.33723999999999998</v>
      </c>
      <c r="AB664">
        <v>0.25463000000000002</v>
      </c>
      <c r="AC664">
        <v>0.18673000000000001</v>
      </c>
      <c r="AD664">
        <v>0.12923999999999999</v>
      </c>
      <c r="AE664">
        <v>8.6910000000000001E-2</v>
      </c>
      <c r="AF664">
        <v>5.4800000000000001E-2</v>
      </c>
      <c r="AG664">
        <v>3.3619999999999997E-2</v>
      </c>
      <c r="AH664">
        <v>1.9230000000000001E-2</v>
      </c>
      <c r="AI664">
        <v>1.072E-2</v>
      </c>
      <c r="AJ664">
        <v>5.7000000000000002E-3</v>
      </c>
      <c r="AK664">
        <v>2.8E-3</v>
      </c>
      <c r="AL664">
        <v>1.3500000000000001E-3</v>
      </c>
      <c r="AM664">
        <v>5.9999999999999995E-4</v>
      </c>
      <c r="AN664">
        <v>2.5999999999999998E-4</v>
      </c>
      <c r="AO664">
        <v>1E-4</v>
      </c>
      <c r="AP664">
        <v>4.0000000000000003E-5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</row>
    <row r="665" spans="1:68" hidden="1" x14ac:dyDescent="0.25">
      <c r="A665">
        <v>22400621</v>
      </c>
      <c r="B665" t="s">
        <v>69</v>
      </c>
      <c r="C665" t="s">
        <v>68</v>
      </c>
      <c r="D665" s="1">
        <v>45680.583333333336</v>
      </c>
      <c r="E665" t="str">
        <f>HYPERLINK("https://www.nba.com/stats/player/1629614/boxscores-traditional", "Andrew Nembhard")</f>
        <v>Andrew Nembhard</v>
      </c>
      <c r="F665" t="s">
        <v>93</v>
      </c>
      <c r="G665">
        <v>11.2</v>
      </c>
      <c r="H665">
        <v>4.2610000000000001</v>
      </c>
      <c r="I665">
        <v>0.99158000000000002</v>
      </c>
      <c r="J665">
        <v>0.98460999999999999</v>
      </c>
      <c r="K665">
        <v>0.97257000000000005</v>
      </c>
      <c r="L665">
        <v>0.95448999999999995</v>
      </c>
      <c r="M665">
        <v>0.92784999999999995</v>
      </c>
      <c r="N665">
        <v>0.88876999999999995</v>
      </c>
      <c r="O665">
        <v>0.83891000000000004</v>
      </c>
      <c r="P665">
        <v>0.77337</v>
      </c>
      <c r="Q665">
        <v>0.69847000000000004</v>
      </c>
      <c r="R665">
        <v>0.61026000000000002</v>
      </c>
      <c r="S665">
        <v>0.51993999999999996</v>
      </c>
      <c r="T665">
        <v>0.42465000000000003</v>
      </c>
      <c r="U665">
        <v>0.33723999999999998</v>
      </c>
      <c r="V665">
        <v>0.25463000000000002</v>
      </c>
      <c r="W665">
        <v>0.18673000000000001</v>
      </c>
      <c r="X665">
        <v>0.12923999999999999</v>
      </c>
      <c r="Y665">
        <v>8.6910000000000001E-2</v>
      </c>
      <c r="Z665">
        <v>5.4800000000000001E-2</v>
      </c>
      <c r="AA665">
        <v>3.3619999999999997E-2</v>
      </c>
      <c r="AB665">
        <v>1.9230000000000001E-2</v>
      </c>
      <c r="AC665">
        <v>1.072E-2</v>
      </c>
      <c r="AD665">
        <v>5.7000000000000002E-3</v>
      </c>
      <c r="AE665">
        <v>2.8E-3</v>
      </c>
      <c r="AF665">
        <v>1.3500000000000001E-3</v>
      </c>
      <c r="AG665">
        <v>5.9999999999999995E-4</v>
      </c>
      <c r="AH665">
        <v>2.5999999999999998E-4</v>
      </c>
      <c r="AI665">
        <v>1E-4</v>
      </c>
      <c r="AJ665">
        <v>4.0000000000000003E-5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</row>
    <row r="666" spans="1:68" hidden="1" x14ac:dyDescent="0.25">
      <c r="A666">
        <v>22400621</v>
      </c>
      <c r="B666" t="s">
        <v>68</v>
      </c>
      <c r="C666" t="s">
        <v>69</v>
      </c>
      <c r="D666" s="1">
        <v>45680.583333333336</v>
      </c>
      <c r="E666" t="str">
        <f>HYPERLINK("https://www.nba.com/stats/player/1629640/boxscores-traditional", "Keldon Johnson")</f>
        <v>Keldon Johnson</v>
      </c>
      <c r="F666" t="s">
        <v>91</v>
      </c>
      <c r="G666">
        <v>14.2</v>
      </c>
      <c r="H666">
        <v>4.2610000000000001</v>
      </c>
      <c r="I666">
        <v>0.99902999999999997</v>
      </c>
      <c r="J666">
        <v>0.99787999999999999</v>
      </c>
      <c r="K666">
        <v>0.99573</v>
      </c>
      <c r="L666">
        <v>0.99158000000000002</v>
      </c>
      <c r="M666">
        <v>0.98460999999999999</v>
      </c>
      <c r="N666">
        <v>0.97257000000000005</v>
      </c>
      <c r="O666">
        <v>0.95448999999999995</v>
      </c>
      <c r="P666">
        <v>0.92784999999999995</v>
      </c>
      <c r="Q666">
        <v>0.88876999999999995</v>
      </c>
      <c r="R666">
        <v>0.83891000000000004</v>
      </c>
      <c r="S666">
        <v>0.77337</v>
      </c>
      <c r="T666">
        <v>0.69847000000000004</v>
      </c>
      <c r="U666">
        <v>0.61026000000000002</v>
      </c>
      <c r="V666">
        <v>0.51993999999999996</v>
      </c>
      <c r="W666">
        <v>0.42465000000000003</v>
      </c>
      <c r="X666">
        <v>0.33723999999999998</v>
      </c>
      <c r="Y666">
        <v>0.25463000000000002</v>
      </c>
      <c r="Z666">
        <v>0.18673000000000001</v>
      </c>
      <c r="AA666">
        <v>0.12923999999999999</v>
      </c>
      <c r="AB666">
        <v>8.6910000000000001E-2</v>
      </c>
      <c r="AC666">
        <v>5.4800000000000001E-2</v>
      </c>
      <c r="AD666">
        <v>3.3619999999999997E-2</v>
      </c>
      <c r="AE666">
        <v>1.9230000000000001E-2</v>
      </c>
      <c r="AF666">
        <v>1.072E-2</v>
      </c>
      <c r="AG666">
        <v>5.7000000000000002E-3</v>
      </c>
      <c r="AH666">
        <v>2.8E-3</v>
      </c>
      <c r="AI666">
        <v>1.3500000000000001E-3</v>
      </c>
      <c r="AJ666">
        <v>5.9999999999999995E-4</v>
      </c>
      <c r="AK666">
        <v>2.5999999999999998E-4</v>
      </c>
      <c r="AL666">
        <v>1E-4</v>
      </c>
      <c r="AM666">
        <v>4.0000000000000003E-5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</row>
    <row r="667" spans="1:68" hidden="1" x14ac:dyDescent="0.25">
      <c r="A667">
        <v>22400626</v>
      </c>
      <c r="B667" t="s">
        <v>79</v>
      </c>
      <c r="C667" t="s">
        <v>80</v>
      </c>
      <c r="D667" s="1">
        <v>45680.875</v>
      </c>
      <c r="E667" t="str">
        <f>HYPERLINK("https://www.nba.com/stats/player/1631124/boxscores-traditional", "Julian Strawther")</f>
        <v>Julian Strawther</v>
      </c>
      <c r="F667" t="s">
        <v>70</v>
      </c>
      <c r="G667">
        <v>2.6</v>
      </c>
      <c r="H667">
        <v>1.625</v>
      </c>
      <c r="I667" s="2">
        <v>0.83645999999999998</v>
      </c>
      <c r="J667" s="2">
        <v>0.64431000000000005</v>
      </c>
      <c r="K667" s="2">
        <v>0.40128999999999998</v>
      </c>
      <c r="L667" s="2">
        <v>0.19489000000000001</v>
      </c>
      <c r="M667" s="2">
        <v>6.9440000000000002E-2</v>
      </c>
      <c r="N667" s="2">
        <v>1.831E-2</v>
      </c>
      <c r="O667" s="2">
        <v>3.3600000000000001E-3</v>
      </c>
      <c r="P667" s="2">
        <v>4.4999999999999999E-4</v>
      </c>
      <c r="Q667" s="2">
        <v>4.0000000000000003E-5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</row>
    <row r="668" spans="1:68" hidden="1" x14ac:dyDescent="0.25">
      <c r="A668">
        <v>22400626</v>
      </c>
      <c r="B668" t="s">
        <v>79</v>
      </c>
      <c r="C668" t="s">
        <v>80</v>
      </c>
      <c r="D668" s="1">
        <v>45680.875</v>
      </c>
      <c r="E668" t="str">
        <f>HYPERLINK("https://www.nba.com/stats/player/203999/boxscores-traditional", "Nikola Jokic")</f>
        <v>Nikola Jokic</v>
      </c>
      <c r="F668" t="s">
        <v>90</v>
      </c>
      <c r="G668">
        <v>24</v>
      </c>
      <c r="H668">
        <v>1.673</v>
      </c>
      <c r="I668" s="2">
        <v>1</v>
      </c>
      <c r="J668" s="2">
        <v>1</v>
      </c>
      <c r="K668" s="2">
        <v>1</v>
      </c>
      <c r="L668" s="2">
        <v>1</v>
      </c>
      <c r="M668" s="2">
        <v>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2">
        <v>0.99983</v>
      </c>
      <c r="AA668" s="2">
        <v>0.99861</v>
      </c>
      <c r="AB668" s="2">
        <v>0.99158000000000002</v>
      </c>
      <c r="AC668" s="2">
        <v>0.96326999999999996</v>
      </c>
      <c r="AD668" s="2">
        <v>0.88492999999999999</v>
      </c>
      <c r="AE668" s="2">
        <v>0.72575000000000001</v>
      </c>
      <c r="AF668" s="2">
        <v>0.5</v>
      </c>
      <c r="AG668" s="2">
        <v>0.27424999999999999</v>
      </c>
      <c r="AH668" s="2">
        <v>0.11507000000000001</v>
      </c>
      <c r="AI668" s="2">
        <v>3.6729999999999999E-2</v>
      </c>
      <c r="AJ668" s="2">
        <v>8.4200000000000004E-3</v>
      </c>
      <c r="AK668" s="2">
        <v>1.39E-3</v>
      </c>
      <c r="AL668" s="2">
        <v>1.7000000000000001E-4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</row>
    <row r="669" spans="1:68" hidden="1" x14ac:dyDescent="0.25">
      <c r="A669">
        <v>22400626</v>
      </c>
      <c r="B669" t="s">
        <v>80</v>
      </c>
      <c r="C669" t="s">
        <v>79</v>
      </c>
      <c r="D669" s="1">
        <v>45680.875</v>
      </c>
      <c r="E669" t="str">
        <f>HYPERLINK("https://www.nba.com/stats/player/1628370/boxscores-traditional", "Malik Monk")</f>
        <v>Malik Monk</v>
      </c>
      <c r="F669" t="s">
        <v>87</v>
      </c>
      <c r="G669">
        <v>25.6</v>
      </c>
      <c r="H669">
        <v>1.855</v>
      </c>
      <c r="I669" s="2">
        <v>1</v>
      </c>
      <c r="J669" s="2">
        <v>1</v>
      </c>
      <c r="K669" s="2">
        <v>1</v>
      </c>
      <c r="L669" s="2">
        <v>1</v>
      </c>
      <c r="M669" s="2">
        <v>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2">
        <v>1</v>
      </c>
      <c r="Y669" s="2">
        <v>1</v>
      </c>
      <c r="Z669" s="2">
        <v>1</v>
      </c>
      <c r="AA669" s="2">
        <v>0.99980999999999998</v>
      </c>
      <c r="AB669" s="2">
        <v>0.99873999999999996</v>
      </c>
      <c r="AC669" s="2">
        <v>0.99343000000000004</v>
      </c>
      <c r="AD669" s="2">
        <v>0.97380999999999995</v>
      </c>
      <c r="AE669" s="2">
        <v>0.91923999999999995</v>
      </c>
      <c r="AF669" s="2">
        <v>0.80510999999999999</v>
      </c>
      <c r="AG669" s="2">
        <v>0.62551999999999996</v>
      </c>
      <c r="AH669" s="2">
        <v>0.41293999999999997</v>
      </c>
      <c r="AI669" s="2">
        <v>0.22663</v>
      </c>
      <c r="AJ669" s="2">
        <v>9.8530000000000006E-2</v>
      </c>
      <c r="AK669" s="2">
        <v>3.3619999999999997E-2</v>
      </c>
      <c r="AL669" s="2">
        <v>8.8900000000000003E-3</v>
      </c>
      <c r="AM669" s="2">
        <v>1.81E-3</v>
      </c>
      <c r="AN669" s="2">
        <v>2.7999999999999998E-4</v>
      </c>
      <c r="AO669" s="2">
        <v>3.0000000000000001E-5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</row>
    <row r="670" spans="1:68" hidden="1" x14ac:dyDescent="0.25">
      <c r="A670">
        <v>22400621</v>
      </c>
      <c r="B670" t="s">
        <v>69</v>
      </c>
      <c r="C670" t="s">
        <v>68</v>
      </c>
      <c r="D670" s="1">
        <v>45680.583333333336</v>
      </c>
      <c r="E670" t="str">
        <f>HYPERLINK("https://www.nba.com/stats/player/1627783/boxscores-traditional", "Pascal Siakam")</f>
        <v>Pascal Siakam</v>
      </c>
      <c r="F670" t="s">
        <v>91</v>
      </c>
      <c r="G670">
        <v>33</v>
      </c>
      <c r="H670">
        <v>4.29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0.99995999999999996</v>
      </c>
      <c r="Y670">
        <v>0.99990000000000001</v>
      </c>
      <c r="Z670">
        <v>0.99977000000000005</v>
      </c>
      <c r="AA670">
        <v>0.99944</v>
      </c>
      <c r="AB670">
        <v>0.99878</v>
      </c>
      <c r="AC670">
        <v>0.99743999999999999</v>
      </c>
      <c r="AD670">
        <v>0.99477000000000004</v>
      </c>
      <c r="AE670">
        <v>0.99009999999999998</v>
      </c>
      <c r="AF670">
        <v>0.98214000000000001</v>
      </c>
      <c r="AG670">
        <v>0.96855999999999998</v>
      </c>
      <c r="AH670">
        <v>0.94845000000000002</v>
      </c>
      <c r="AI670">
        <v>0.91923999999999995</v>
      </c>
      <c r="AJ670">
        <v>0.879</v>
      </c>
      <c r="AK670">
        <v>0.82381000000000004</v>
      </c>
      <c r="AL670">
        <v>0.75804000000000005</v>
      </c>
      <c r="AM670">
        <v>0.68081999999999998</v>
      </c>
      <c r="AN670">
        <v>0.59094999999999998</v>
      </c>
      <c r="AO670">
        <v>0.5</v>
      </c>
      <c r="AP670">
        <v>0.40905000000000002</v>
      </c>
      <c r="AQ670">
        <v>0.31918000000000002</v>
      </c>
      <c r="AR670">
        <v>0.24196000000000001</v>
      </c>
      <c r="AS670">
        <v>0.17619000000000001</v>
      </c>
      <c r="AT670">
        <v>0.121</v>
      </c>
      <c r="AU670">
        <v>8.0759999999999998E-2</v>
      </c>
      <c r="AV670">
        <v>5.1549999999999999E-2</v>
      </c>
      <c r="AW670">
        <v>3.1440000000000003E-2</v>
      </c>
      <c r="AX670">
        <v>1.7860000000000001E-2</v>
      </c>
      <c r="AY670">
        <v>9.9000000000000008E-3</v>
      </c>
      <c r="AZ670">
        <v>5.2300000000000003E-3</v>
      </c>
      <c r="BA670">
        <v>2.5600000000000002E-3</v>
      </c>
      <c r="BB670">
        <v>1.2199999999999999E-3</v>
      </c>
      <c r="BC670">
        <v>5.5999999999999995E-4</v>
      </c>
      <c r="BD670">
        <v>2.3000000000000001E-4</v>
      </c>
      <c r="BE670">
        <v>1E-4</v>
      </c>
      <c r="BF670">
        <v>4.0000000000000003E-5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</row>
    <row r="671" spans="1:68" hidden="1" x14ac:dyDescent="0.25">
      <c r="A671">
        <v>22400621</v>
      </c>
      <c r="B671" t="s">
        <v>69</v>
      </c>
      <c r="C671" t="s">
        <v>68</v>
      </c>
      <c r="D671" s="1">
        <v>45680.583333333336</v>
      </c>
      <c r="E671" t="str">
        <f>HYPERLINK("https://www.nba.com/stats/player/1629614/boxscores-traditional", "Andrew Nembhard")</f>
        <v>Andrew Nembhard</v>
      </c>
      <c r="F671" t="s">
        <v>87</v>
      </c>
      <c r="G671">
        <v>14.2</v>
      </c>
      <c r="H671">
        <v>4.3079999999999998</v>
      </c>
      <c r="I671">
        <v>0.99888999999999994</v>
      </c>
      <c r="J671">
        <v>0.99766999999999995</v>
      </c>
      <c r="K671">
        <v>0.99534</v>
      </c>
      <c r="L671">
        <v>0.99111000000000005</v>
      </c>
      <c r="M671">
        <v>0.98382000000000003</v>
      </c>
      <c r="N671">
        <v>0.97128000000000003</v>
      </c>
      <c r="O671">
        <v>0.95254000000000005</v>
      </c>
      <c r="P671">
        <v>0.92506999999999995</v>
      </c>
      <c r="Q671">
        <v>0.88685999999999998</v>
      </c>
      <c r="R671">
        <v>0.83398000000000005</v>
      </c>
      <c r="S671">
        <v>0.77034999999999998</v>
      </c>
      <c r="T671">
        <v>0.69496999999999998</v>
      </c>
      <c r="U671">
        <v>0.61026000000000002</v>
      </c>
      <c r="V671">
        <v>0.51993999999999996</v>
      </c>
      <c r="W671">
        <v>0.42465000000000003</v>
      </c>
      <c r="X671">
        <v>0.33723999999999998</v>
      </c>
      <c r="Y671">
        <v>0.25785000000000002</v>
      </c>
      <c r="Z671">
        <v>0.18942999999999999</v>
      </c>
      <c r="AA671">
        <v>0.13350000000000001</v>
      </c>
      <c r="AB671">
        <v>8.8510000000000005E-2</v>
      </c>
      <c r="AC671">
        <v>5.7049999999999997E-2</v>
      </c>
      <c r="AD671">
        <v>3.5150000000000001E-2</v>
      </c>
      <c r="AE671">
        <v>2.068E-2</v>
      </c>
      <c r="AF671">
        <v>1.1599999999999999E-2</v>
      </c>
      <c r="AG671">
        <v>6.0400000000000002E-3</v>
      </c>
      <c r="AH671">
        <v>3.0699999999999998E-3</v>
      </c>
      <c r="AI671">
        <v>1.49E-3</v>
      </c>
      <c r="AJ671">
        <v>6.8999999999999997E-4</v>
      </c>
      <c r="AK671">
        <v>2.9E-4</v>
      </c>
      <c r="AL671">
        <v>1.2E-4</v>
      </c>
      <c r="AM671">
        <v>5.0000000000000002E-5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</row>
    <row r="672" spans="1:68" hidden="1" x14ac:dyDescent="0.25">
      <c r="A672">
        <v>22400626</v>
      </c>
      <c r="B672" t="s">
        <v>79</v>
      </c>
      <c r="C672" t="s">
        <v>80</v>
      </c>
      <c r="D672" s="1">
        <v>45680.875</v>
      </c>
      <c r="E672" t="str">
        <f>HYPERLINK("https://www.nba.com/stats/player/1627750/boxscores-traditional", "Jamal Murray")</f>
        <v>Jamal Murray</v>
      </c>
      <c r="F672" t="s">
        <v>70</v>
      </c>
      <c r="G672">
        <v>2.4</v>
      </c>
      <c r="H672">
        <v>1.855</v>
      </c>
      <c r="I672" s="2">
        <v>0.77337</v>
      </c>
      <c r="J672" s="2">
        <v>0.58706000000000003</v>
      </c>
      <c r="K672" s="2">
        <v>0.37447999999999998</v>
      </c>
      <c r="L672" s="2">
        <v>0.19489000000000001</v>
      </c>
      <c r="M672" s="2">
        <v>8.0759999999999998E-2</v>
      </c>
      <c r="N672" s="2">
        <v>2.6190000000000001E-2</v>
      </c>
      <c r="O672" s="2">
        <v>6.5700000000000003E-3</v>
      </c>
      <c r="P672" s="2">
        <v>1.2600000000000001E-3</v>
      </c>
      <c r="Q672" s="2">
        <v>1.9000000000000001E-4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</row>
    <row r="673" spans="1:68" hidden="1" x14ac:dyDescent="0.25">
      <c r="A673">
        <v>22400626</v>
      </c>
      <c r="B673" t="s">
        <v>79</v>
      </c>
      <c r="C673" t="s">
        <v>80</v>
      </c>
      <c r="D673" s="1">
        <v>45680.875</v>
      </c>
      <c r="E673" t="str">
        <f>HYPERLINK("https://www.nba.com/stats/player/1629008/boxscores-traditional", "Michael Porter Jr.")</f>
        <v>Michael Porter Jr.</v>
      </c>
      <c r="F673" t="s">
        <v>76</v>
      </c>
      <c r="G673">
        <v>6</v>
      </c>
      <c r="H673">
        <v>1.897</v>
      </c>
      <c r="I673" s="2">
        <v>0.99585000000000001</v>
      </c>
      <c r="J673" s="2">
        <v>0.98257000000000005</v>
      </c>
      <c r="K673" s="2">
        <v>0.94294999999999995</v>
      </c>
      <c r="L673" s="2">
        <v>0.85314000000000001</v>
      </c>
      <c r="M673" s="2">
        <v>0.70194000000000001</v>
      </c>
      <c r="N673" s="2">
        <v>0.5</v>
      </c>
      <c r="O673" s="2">
        <v>0.29805999999999999</v>
      </c>
      <c r="P673" s="2">
        <v>0.14685999999999999</v>
      </c>
      <c r="Q673" s="2">
        <v>5.7049999999999997E-2</v>
      </c>
      <c r="R673" s="2">
        <v>1.7430000000000001E-2</v>
      </c>
      <c r="S673" s="2">
        <v>4.15E-3</v>
      </c>
      <c r="T673" s="2">
        <v>7.9000000000000001E-4</v>
      </c>
      <c r="U673" s="2">
        <v>1.1E-4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</row>
    <row r="674" spans="1:68" hidden="1" x14ac:dyDescent="0.25">
      <c r="A674">
        <v>22400626</v>
      </c>
      <c r="B674" t="s">
        <v>80</v>
      </c>
      <c r="C674" t="s">
        <v>79</v>
      </c>
      <c r="D674" s="1">
        <v>45680.875</v>
      </c>
      <c r="E674" t="str">
        <f>HYPERLINK("https://www.nba.com/stats/player/1628370/boxscores-traditional", "Malik Monk")</f>
        <v>Malik Monk</v>
      </c>
      <c r="F674" t="s">
        <v>73</v>
      </c>
      <c r="G674">
        <v>7.8</v>
      </c>
      <c r="H674">
        <v>1.9390000000000001</v>
      </c>
      <c r="I674" s="2">
        <v>0.99978</v>
      </c>
      <c r="J674" s="2">
        <v>0.99861</v>
      </c>
      <c r="K674" s="2">
        <v>0.99343000000000004</v>
      </c>
      <c r="L674" s="2">
        <v>0.97499999999999998</v>
      </c>
      <c r="M674" s="2">
        <v>0.92506999999999995</v>
      </c>
      <c r="N674" s="2">
        <v>0.82381000000000004</v>
      </c>
      <c r="O674" s="2">
        <v>0.65910000000000002</v>
      </c>
      <c r="P674" s="2">
        <v>0.46017000000000002</v>
      </c>
      <c r="Q674" s="2">
        <v>0.26762999999999998</v>
      </c>
      <c r="R674" s="2">
        <v>0.12923999999999999</v>
      </c>
      <c r="S674" s="2">
        <v>4.947E-2</v>
      </c>
      <c r="T674" s="2">
        <v>1.4999999999999999E-2</v>
      </c>
      <c r="U674" s="2">
        <v>3.6800000000000001E-3</v>
      </c>
      <c r="V674" s="2">
        <v>6.8999999999999997E-4</v>
      </c>
      <c r="W674" s="2">
        <v>1E-4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</row>
    <row r="675" spans="1:68" hidden="1" x14ac:dyDescent="0.25">
      <c r="A675">
        <v>22400626</v>
      </c>
      <c r="B675" t="s">
        <v>80</v>
      </c>
      <c r="C675" t="s">
        <v>79</v>
      </c>
      <c r="D675" s="1">
        <v>45680.875</v>
      </c>
      <c r="E675" t="str">
        <f>HYPERLINK("https://www.nba.com/stats/player/1631165/boxscores-traditional", "Keon Ellis")</f>
        <v>Keon Ellis</v>
      </c>
      <c r="F675" t="s">
        <v>70</v>
      </c>
      <c r="G675">
        <v>3.2</v>
      </c>
      <c r="H675">
        <v>1.9390000000000001</v>
      </c>
      <c r="I675" s="2">
        <v>0.87075999999999998</v>
      </c>
      <c r="J675" s="2">
        <v>0.73236999999999997</v>
      </c>
      <c r="K675" s="2">
        <v>0.53983000000000003</v>
      </c>
      <c r="L675" s="2">
        <v>0.34089999999999998</v>
      </c>
      <c r="M675" s="2">
        <v>0.17619000000000001</v>
      </c>
      <c r="N675" s="2">
        <v>7.4929999999999997E-2</v>
      </c>
      <c r="O675" s="2">
        <v>2.5000000000000001E-2</v>
      </c>
      <c r="P675" s="2">
        <v>6.5700000000000003E-3</v>
      </c>
      <c r="Q675" s="2">
        <v>1.39E-3</v>
      </c>
      <c r="R675" s="2">
        <v>2.2000000000000001E-4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</row>
    <row r="676" spans="1:68" hidden="1" x14ac:dyDescent="0.25">
      <c r="A676">
        <v>22400626</v>
      </c>
      <c r="B676" t="s">
        <v>79</v>
      </c>
      <c r="C676" t="s">
        <v>80</v>
      </c>
      <c r="D676" s="1">
        <v>45680.875</v>
      </c>
      <c r="E676" t="str">
        <f>HYPERLINK("https://www.nba.com/stats/player/203999/boxscores-traditional", "Nikola Jokic")</f>
        <v>Nikola Jokic</v>
      </c>
      <c r="F676" t="s">
        <v>76</v>
      </c>
      <c r="G676">
        <v>14.2</v>
      </c>
      <c r="H676">
        <v>2.04</v>
      </c>
      <c r="I676" s="2">
        <v>1</v>
      </c>
      <c r="J676" s="2">
        <v>1</v>
      </c>
      <c r="K676" s="2">
        <v>1</v>
      </c>
      <c r="L676" s="2">
        <v>1</v>
      </c>
      <c r="M676" s="2">
        <v>1</v>
      </c>
      <c r="N676" s="2">
        <v>1</v>
      </c>
      <c r="O676" s="2">
        <v>0.99978999999999996</v>
      </c>
      <c r="P676" s="2">
        <v>0.99882000000000004</v>
      </c>
      <c r="Q676" s="2">
        <v>0.99460999999999999</v>
      </c>
      <c r="R676" s="2">
        <v>0.98029999999999995</v>
      </c>
      <c r="S676" s="2">
        <v>0.94179000000000002</v>
      </c>
      <c r="T676" s="2">
        <v>0.85992999999999997</v>
      </c>
      <c r="U676" s="2">
        <v>0.72240000000000004</v>
      </c>
      <c r="V676" s="2">
        <v>0.53983000000000003</v>
      </c>
      <c r="W676" s="2">
        <v>0.34827000000000002</v>
      </c>
      <c r="X676" s="2">
        <v>0.18942999999999999</v>
      </c>
      <c r="Y676" s="2">
        <v>8.5339999999999999E-2</v>
      </c>
      <c r="Z676" s="2">
        <v>3.1440000000000003E-2</v>
      </c>
      <c r="AA676" s="2">
        <v>9.3900000000000008E-3</v>
      </c>
      <c r="AB676" s="2">
        <v>2.2599999999999999E-3</v>
      </c>
      <c r="AC676" s="2">
        <v>4.2999999999999999E-4</v>
      </c>
      <c r="AD676" s="2">
        <v>6.9999999999999994E-5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</row>
    <row r="677" spans="1:68" hidden="1" x14ac:dyDescent="0.25">
      <c r="A677">
        <v>22400626</v>
      </c>
      <c r="B677" t="s">
        <v>79</v>
      </c>
      <c r="C677" t="s">
        <v>80</v>
      </c>
      <c r="D677" s="1">
        <v>45680.875</v>
      </c>
      <c r="E677" t="str">
        <f>HYPERLINK("https://www.nba.com/stats/player/201599/boxscores-traditional", "DeAndre Jordan")</f>
        <v>DeAndre Jordan</v>
      </c>
      <c r="F677" t="s">
        <v>76</v>
      </c>
      <c r="G677">
        <v>5.8</v>
      </c>
      <c r="H677">
        <v>2.04</v>
      </c>
      <c r="I677" s="2">
        <v>0.99060999999999999</v>
      </c>
      <c r="J677" s="2">
        <v>0.96855999999999998</v>
      </c>
      <c r="K677" s="2">
        <v>0.91466000000000003</v>
      </c>
      <c r="L677" s="2">
        <v>0.81057000000000001</v>
      </c>
      <c r="M677" s="2">
        <v>0.65173000000000003</v>
      </c>
      <c r="N677" s="2">
        <v>0.46017000000000002</v>
      </c>
      <c r="O677" s="2">
        <v>0.27760000000000001</v>
      </c>
      <c r="P677" s="2">
        <v>0.14007</v>
      </c>
      <c r="Q677" s="2">
        <v>5.8209999999999998E-2</v>
      </c>
      <c r="R677" s="2">
        <v>1.9699999999999999E-2</v>
      </c>
      <c r="S677" s="2">
        <v>5.3899999999999998E-3</v>
      </c>
      <c r="T677" s="2">
        <v>1.1800000000000001E-3</v>
      </c>
      <c r="U677" s="2">
        <v>2.1000000000000001E-4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</row>
    <row r="678" spans="1:68" hidden="1" x14ac:dyDescent="0.25">
      <c r="A678">
        <v>22400626</v>
      </c>
      <c r="B678" t="s">
        <v>79</v>
      </c>
      <c r="C678" t="s">
        <v>80</v>
      </c>
      <c r="D678" s="1">
        <v>45680.875</v>
      </c>
      <c r="E678" t="str">
        <f>HYPERLINK("https://www.nba.com/stats/player/1627750/boxscores-traditional", "Jamal Murray")</f>
        <v>Jamal Murray</v>
      </c>
      <c r="F678" t="s">
        <v>76</v>
      </c>
      <c r="G678">
        <v>4.2</v>
      </c>
      <c r="H678">
        <v>2.04</v>
      </c>
      <c r="I678" s="2">
        <v>0.94179000000000002</v>
      </c>
      <c r="J678" s="2">
        <v>0.85992999999999997</v>
      </c>
      <c r="K678" s="2">
        <v>0.72240000000000004</v>
      </c>
      <c r="L678" s="2">
        <v>0.53983000000000003</v>
      </c>
      <c r="M678" s="2">
        <v>0.34827000000000002</v>
      </c>
      <c r="N678" s="2">
        <v>0.18942999999999999</v>
      </c>
      <c r="O678" s="2">
        <v>8.5339999999999999E-2</v>
      </c>
      <c r="P678" s="2">
        <v>3.1440000000000003E-2</v>
      </c>
      <c r="Q678" s="2">
        <v>9.3900000000000008E-3</v>
      </c>
      <c r="R678" s="2">
        <v>2.2599999999999999E-3</v>
      </c>
      <c r="S678" s="2">
        <v>4.2999999999999999E-4</v>
      </c>
      <c r="T678" s="2">
        <v>6.9999999999999994E-5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</row>
    <row r="679" spans="1:68" hidden="1" x14ac:dyDescent="0.25">
      <c r="A679">
        <v>22400626</v>
      </c>
      <c r="B679" t="s">
        <v>79</v>
      </c>
      <c r="C679" t="s">
        <v>80</v>
      </c>
      <c r="D679" s="1">
        <v>45680.875</v>
      </c>
      <c r="E679" t="str">
        <f>HYPERLINK("https://www.nba.com/stats/player/1631212/boxscores-traditional", "Peyton Watson")</f>
        <v>Peyton Watson</v>
      </c>
      <c r="F679" t="s">
        <v>76</v>
      </c>
      <c r="G679">
        <v>3.2</v>
      </c>
      <c r="H679">
        <v>2.04</v>
      </c>
      <c r="I679" s="2">
        <v>0.85992999999999997</v>
      </c>
      <c r="J679" s="2">
        <v>0.72240000000000004</v>
      </c>
      <c r="K679" s="2">
        <v>0.53983000000000003</v>
      </c>
      <c r="L679" s="2">
        <v>0.34827000000000002</v>
      </c>
      <c r="M679" s="2">
        <v>0.18942999999999999</v>
      </c>
      <c r="N679" s="2">
        <v>8.5339999999999999E-2</v>
      </c>
      <c r="O679" s="2">
        <v>3.1440000000000003E-2</v>
      </c>
      <c r="P679" s="2">
        <v>9.3900000000000008E-3</v>
      </c>
      <c r="Q679" s="2">
        <v>2.2599999999999999E-3</v>
      </c>
      <c r="R679" s="2">
        <v>4.2999999999999999E-4</v>
      </c>
      <c r="S679" s="2">
        <v>6.9999999999999994E-5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</row>
    <row r="680" spans="1:68" hidden="1" x14ac:dyDescent="0.25">
      <c r="A680">
        <v>22400626</v>
      </c>
      <c r="B680" t="s">
        <v>79</v>
      </c>
      <c r="C680" t="s">
        <v>80</v>
      </c>
      <c r="D680" s="1">
        <v>45680.875</v>
      </c>
      <c r="E680" t="str">
        <f>HYPERLINK("https://www.nba.com/stats/player/201599/boxscores-traditional", "DeAndre Jordan")</f>
        <v>DeAndre Jordan</v>
      </c>
      <c r="F680" t="s">
        <v>87</v>
      </c>
      <c r="G680">
        <v>10.199999999999999</v>
      </c>
      <c r="H680">
        <v>2.2269999999999999</v>
      </c>
      <c r="I680" s="2">
        <v>1</v>
      </c>
      <c r="J680" s="2">
        <v>0.99987999999999999</v>
      </c>
      <c r="K680" s="2">
        <v>0.99938000000000005</v>
      </c>
      <c r="L680" s="2">
        <v>0.99728000000000006</v>
      </c>
      <c r="M680" s="2">
        <v>0.99009999999999998</v>
      </c>
      <c r="N680" s="2">
        <v>0.97062000000000004</v>
      </c>
      <c r="O680" s="2">
        <v>0.92506999999999995</v>
      </c>
      <c r="P680" s="2">
        <v>0.83891000000000004</v>
      </c>
      <c r="Q680" s="2">
        <v>0.70540000000000003</v>
      </c>
      <c r="R680" s="2">
        <v>0.53586</v>
      </c>
      <c r="S680" s="2">
        <v>0.35942000000000002</v>
      </c>
      <c r="T680" s="2">
        <v>0.20896999999999999</v>
      </c>
      <c r="U680" s="2">
        <v>0.10383000000000001</v>
      </c>
      <c r="V680" s="2">
        <v>4.3630000000000002E-2</v>
      </c>
      <c r="W680" s="2">
        <v>1.5389999999999999E-2</v>
      </c>
      <c r="X680" s="2">
        <v>4.6600000000000001E-3</v>
      </c>
      <c r="Y680" s="2">
        <v>1.14E-3</v>
      </c>
      <c r="Z680" s="2">
        <v>2.3000000000000001E-4</v>
      </c>
      <c r="AA680" s="2">
        <v>4.0000000000000003E-5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</row>
    <row r="681" spans="1:68" hidden="1" x14ac:dyDescent="0.25">
      <c r="A681">
        <v>22400626</v>
      </c>
      <c r="B681" t="s">
        <v>80</v>
      </c>
      <c r="C681" t="s">
        <v>79</v>
      </c>
      <c r="D681" s="1">
        <v>45680.875</v>
      </c>
      <c r="E681" t="str">
        <f>HYPERLINK("https://www.nba.com/stats/player/201942/boxscores-traditional", "DeMar DeRozan")</f>
        <v>DeMar DeRozan</v>
      </c>
      <c r="F681" t="s">
        <v>76</v>
      </c>
      <c r="G681">
        <v>4.4000000000000004</v>
      </c>
      <c r="H681">
        <v>2.2450000000000001</v>
      </c>
      <c r="I681" s="2">
        <v>0.93447999999999998</v>
      </c>
      <c r="J681" s="2">
        <v>0.85768999999999995</v>
      </c>
      <c r="K681" s="2">
        <v>0.73236999999999997</v>
      </c>
      <c r="L681" s="2">
        <v>0.57142000000000004</v>
      </c>
      <c r="M681" s="2">
        <v>0.39357999999999999</v>
      </c>
      <c r="N681" s="2">
        <v>0.23885000000000001</v>
      </c>
      <c r="O681" s="2">
        <v>0.12302</v>
      </c>
      <c r="P681" s="2">
        <v>5.4800000000000001E-2</v>
      </c>
      <c r="Q681" s="2">
        <v>2.018E-2</v>
      </c>
      <c r="R681" s="2">
        <v>6.3899999999999998E-3</v>
      </c>
      <c r="S681" s="2">
        <v>1.64E-3</v>
      </c>
      <c r="T681" s="2">
        <v>3.5E-4</v>
      </c>
      <c r="U681" s="2">
        <v>6.0000000000000002E-5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</row>
    <row r="682" spans="1:68" hidden="1" x14ac:dyDescent="0.25">
      <c r="A682">
        <v>22400626</v>
      </c>
      <c r="B682" t="s">
        <v>80</v>
      </c>
      <c r="C682" t="s">
        <v>79</v>
      </c>
      <c r="D682" s="1">
        <v>45680.875</v>
      </c>
      <c r="E682" t="str">
        <f>HYPERLINK("https://www.nba.com/stats/player/1627734/boxscores-traditional", "Domantas Sabonis")</f>
        <v>Domantas Sabonis</v>
      </c>
      <c r="F682" t="s">
        <v>73</v>
      </c>
      <c r="G682">
        <v>6.2</v>
      </c>
      <c r="H682">
        <v>2.3149999999999999</v>
      </c>
      <c r="I682" s="2">
        <v>0.98777999999999999</v>
      </c>
      <c r="J682" s="2">
        <v>0.96484999999999999</v>
      </c>
      <c r="K682" s="2">
        <v>0.91620999999999997</v>
      </c>
      <c r="L682" s="2">
        <v>0.82894000000000001</v>
      </c>
      <c r="M682" s="2">
        <v>0.69847000000000004</v>
      </c>
      <c r="N682" s="2">
        <v>0.53586</v>
      </c>
      <c r="O682" s="2">
        <v>0.36316999999999999</v>
      </c>
      <c r="P682" s="2">
        <v>0.2177</v>
      </c>
      <c r="Q682" s="2">
        <v>0.11314</v>
      </c>
      <c r="R682" s="2">
        <v>5.0500000000000003E-2</v>
      </c>
      <c r="S682" s="2">
        <v>1.9230000000000001E-2</v>
      </c>
      <c r="T682" s="2">
        <v>6.0400000000000002E-3</v>
      </c>
      <c r="U682" s="2">
        <v>1.64E-3</v>
      </c>
      <c r="V682" s="2">
        <v>3.8000000000000002E-4</v>
      </c>
      <c r="W682" s="2">
        <v>6.9999999999999994E-5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</row>
    <row r="683" spans="1:68" hidden="1" x14ac:dyDescent="0.25">
      <c r="A683">
        <v>22400626</v>
      </c>
      <c r="B683" t="s">
        <v>80</v>
      </c>
      <c r="C683" t="s">
        <v>79</v>
      </c>
      <c r="D683" s="1">
        <v>45680.875</v>
      </c>
      <c r="E683" t="str">
        <f>HYPERLINK("https://www.nba.com/stats/player/1628370/boxscores-traditional", "Malik Monk")</f>
        <v>Malik Monk</v>
      </c>
      <c r="F683" t="s">
        <v>76</v>
      </c>
      <c r="G683">
        <v>3.8</v>
      </c>
      <c r="H683">
        <v>2.3149999999999999</v>
      </c>
      <c r="I683" s="2">
        <v>0.88685999999999998</v>
      </c>
      <c r="J683" s="2">
        <v>0.7823</v>
      </c>
      <c r="K683" s="2">
        <v>0.63683000000000001</v>
      </c>
      <c r="L683" s="2">
        <v>0.46414</v>
      </c>
      <c r="M683" s="2">
        <v>0.30153000000000002</v>
      </c>
      <c r="N683" s="2">
        <v>0.17105999999999999</v>
      </c>
      <c r="O683" s="2">
        <v>8.3790000000000003E-2</v>
      </c>
      <c r="P683" s="2">
        <v>3.5150000000000001E-2</v>
      </c>
      <c r="Q683" s="2">
        <v>1.222E-2</v>
      </c>
      <c r="R683" s="2">
        <v>3.6800000000000001E-3</v>
      </c>
      <c r="S683" s="2">
        <v>9.3999999999999997E-4</v>
      </c>
      <c r="T683" s="2">
        <v>2.0000000000000001E-4</v>
      </c>
      <c r="U683" s="2">
        <v>4.0000000000000003E-5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</row>
    <row r="684" spans="1:68" hidden="1" x14ac:dyDescent="0.25">
      <c r="A684">
        <v>22400626</v>
      </c>
      <c r="B684" t="s">
        <v>79</v>
      </c>
      <c r="C684" t="s">
        <v>80</v>
      </c>
      <c r="D684" s="1">
        <v>45680.875</v>
      </c>
      <c r="E684" t="str">
        <f>HYPERLINK("https://www.nba.com/stats/player/203932/boxscores-traditional", "Aaron Gordon")</f>
        <v>Aaron Gordon</v>
      </c>
      <c r="F684" t="s">
        <v>76</v>
      </c>
      <c r="G684">
        <v>3.6</v>
      </c>
      <c r="H684">
        <v>2.3319999999999999</v>
      </c>
      <c r="I684" s="2">
        <v>0.86650000000000005</v>
      </c>
      <c r="J684" s="2">
        <v>0.75490000000000002</v>
      </c>
      <c r="K684" s="2">
        <v>0.60257000000000005</v>
      </c>
      <c r="L684" s="2">
        <v>0.43251000000000001</v>
      </c>
      <c r="M684" s="2">
        <v>0.27424999999999999</v>
      </c>
      <c r="N684" s="2">
        <v>0.15151000000000001</v>
      </c>
      <c r="O684" s="2">
        <v>7.2150000000000006E-2</v>
      </c>
      <c r="P684" s="2">
        <v>2.938E-2</v>
      </c>
      <c r="Q684" s="2">
        <v>1.017E-2</v>
      </c>
      <c r="R684" s="2">
        <v>3.0699999999999998E-3</v>
      </c>
      <c r="S684" s="2">
        <v>7.6000000000000004E-4</v>
      </c>
      <c r="T684" s="2">
        <v>1.6000000000000001E-4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</row>
    <row r="685" spans="1:68" hidden="1" x14ac:dyDescent="0.25">
      <c r="A685">
        <v>22400621</v>
      </c>
      <c r="B685" t="s">
        <v>68</v>
      </c>
      <c r="C685" t="s">
        <v>69</v>
      </c>
      <c r="D685" s="1">
        <v>45680.583333333336</v>
      </c>
      <c r="E685" t="str">
        <f>HYPERLINK("https://www.nba.com/stats/player/1630577/boxscores-traditional", "Julian Champagnie")</f>
        <v>Julian Champagnie</v>
      </c>
      <c r="F685" t="s">
        <v>91</v>
      </c>
      <c r="G685">
        <v>9.8000000000000007</v>
      </c>
      <c r="H685">
        <v>4.4450000000000003</v>
      </c>
      <c r="I685">
        <v>0.97614999999999996</v>
      </c>
      <c r="J685">
        <v>0.95994000000000002</v>
      </c>
      <c r="K685">
        <v>0.93698999999999999</v>
      </c>
      <c r="L685">
        <v>0.9032</v>
      </c>
      <c r="M685">
        <v>0.85992999999999997</v>
      </c>
      <c r="N685">
        <v>0.80234000000000005</v>
      </c>
      <c r="O685">
        <v>0.73565000000000003</v>
      </c>
      <c r="P685">
        <v>0.65542</v>
      </c>
      <c r="Q685">
        <v>0.57142000000000004</v>
      </c>
      <c r="R685">
        <v>0.48404999999999998</v>
      </c>
      <c r="S685">
        <v>0.39357999999999999</v>
      </c>
      <c r="T685">
        <v>0.31207000000000001</v>
      </c>
      <c r="U685">
        <v>0.23576</v>
      </c>
      <c r="V685">
        <v>0.17360999999999999</v>
      </c>
      <c r="W685">
        <v>0.121</v>
      </c>
      <c r="X685">
        <v>8.226E-2</v>
      </c>
      <c r="Y685">
        <v>5.262E-2</v>
      </c>
      <c r="Z685">
        <v>3.288E-2</v>
      </c>
      <c r="AA685">
        <v>1.9230000000000001E-2</v>
      </c>
      <c r="AB685">
        <v>1.1010000000000001E-2</v>
      </c>
      <c r="AC685">
        <v>5.8700000000000002E-3</v>
      </c>
      <c r="AD685">
        <v>3.0699999999999998E-3</v>
      </c>
      <c r="AE685">
        <v>1.49E-3</v>
      </c>
      <c r="AF685">
        <v>7.1000000000000002E-4</v>
      </c>
      <c r="AG685">
        <v>3.1E-4</v>
      </c>
      <c r="AH685">
        <v>1.3999999999999999E-4</v>
      </c>
      <c r="AI685">
        <v>5.0000000000000002E-5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</row>
    <row r="686" spans="1:68" hidden="1" x14ac:dyDescent="0.25">
      <c r="A686">
        <v>22400621</v>
      </c>
      <c r="B686" t="s">
        <v>68</v>
      </c>
      <c r="C686" t="s">
        <v>69</v>
      </c>
      <c r="D686" s="1">
        <v>45680.583333333336</v>
      </c>
      <c r="E686" t="str">
        <f>HYPERLINK("https://www.nba.com/stats/player/1631110/boxscores-traditional", "Jeremy Sochan")</f>
        <v>Jeremy Sochan</v>
      </c>
      <c r="F686" t="s">
        <v>92</v>
      </c>
      <c r="G686">
        <v>9.1999999999999993</v>
      </c>
      <c r="H686">
        <v>4.4450000000000003</v>
      </c>
      <c r="I686">
        <v>0.96711999999999998</v>
      </c>
      <c r="J686">
        <v>0.94738</v>
      </c>
      <c r="K686">
        <v>0.91774</v>
      </c>
      <c r="L686">
        <v>0.879</v>
      </c>
      <c r="M686">
        <v>0.82638999999999996</v>
      </c>
      <c r="N686">
        <v>0.76424000000000003</v>
      </c>
      <c r="O686">
        <v>0.68793000000000004</v>
      </c>
      <c r="P686">
        <v>0.60641999999999996</v>
      </c>
      <c r="Q686">
        <v>0.51595000000000002</v>
      </c>
      <c r="R686">
        <v>0.42858000000000002</v>
      </c>
      <c r="S686">
        <v>0.34458</v>
      </c>
      <c r="T686">
        <v>0.26434999999999997</v>
      </c>
      <c r="U686">
        <v>0.19766</v>
      </c>
      <c r="V686">
        <v>0.14007</v>
      </c>
      <c r="W686">
        <v>9.6799999999999997E-2</v>
      </c>
      <c r="X686">
        <v>6.3009999999999997E-2</v>
      </c>
      <c r="Y686">
        <v>4.0059999999999998E-2</v>
      </c>
      <c r="Z686">
        <v>2.385E-2</v>
      </c>
      <c r="AA686">
        <v>1.3899999999999999E-2</v>
      </c>
      <c r="AB686">
        <v>7.5500000000000003E-3</v>
      </c>
      <c r="AC686">
        <v>4.0200000000000001E-3</v>
      </c>
      <c r="AD686">
        <v>1.99E-3</v>
      </c>
      <c r="AE686">
        <v>9.7000000000000005E-4</v>
      </c>
      <c r="AF686">
        <v>4.2999999999999999E-4</v>
      </c>
      <c r="AG686">
        <v>1.9000000000000001E-4</v>
      </c>
      <c r="AH686">
        <v>8.0000000000000007E-5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</row>
    <row r="687" spans="1:68" hidden="1" x14ac:dyDescent="0.25">
      <c r="A687">
        <v>22400621</v>
      </c>
      <c r="B687" t="s">
        <v>68</v>
      </c>
      <c r="C687" t="s">
        <v>69</v>
      </c>
      <c r="D687" s="1">
        <v>45680.583333333336</v>
      </c>
      <c r="E687" t="str">
        <f>HYPERLINK("https://www.nba.com/stats/player/203084/boxscores-traditional", "Harrison Barnes")</f>
        <v>Harrison Barnes</v>
      </c>
      <c r="F687" t="s">
        <v>92</v>
      </c>
      <c r="G687">
        <v>17.2</v>
      </c>
      <c r="H687">
        <v>4.4450000000000003</v>
      </c>
      <c r="I687">
        <v>0.99985999999999997</v>
      </c>
      <c r="J687">
        <v>0.99968999999999997</v>
      </c>
      <c r="K687">
        <v>0.99929000000000001</v>
      </c>
      <c r="L687">
        <v>0.99851000000000001</v>
      </c>
      <c r="M687">
        <v>0.99692999999999998</v>
      </c>
      <c r="N687">
        <v>0.99412999999999996</v>
      </c>
      <c r="O687">
        <v>0.98899000000000004</v>
      </c>
      <c r="P687">
        <v>0.98077000000000003</v>
      </c>
      <c r="Q687">
        <v>0.96711999999999998</v>
      </c>
      <c r="R687">
        <v>0.94738</v>
      </c>
      <c r="S687">
        <v>0.91774</v>
      </c>
      <c r="T687">
        <v>0.879</v>
      </c>
      <c r="U687">
        <v>0.82638999999999996</v>
      </c>
      <c r="V687">
        <v>0.76424000000000003</v>
      </c>
      <c r="W687">
        <v>0.68793000000000004</v>
      </c>
      <c r="X687">
        <v>0.60641999999999996</v>
      </c>
      <c r="Y687">
        <v>0.51595000000000002</v>
      </c>
      <c r="Z687">
        <v>0.42858000000000002</v>
      </c>
      <c r="AA687">
        <v>0.34458</v>
      </c>
      <c r="AB687">
        <v>0.26434999999999997</v>
      </c>
      <c r="AC687">
        <v>0.19766</v>
      </c>
      <c r="AD687">
        <v>0.14007</v>
      </c>
      <c r="AE687">
        <v>9.6799999999999997E-2</v>
      </c>
      <c r="AF687">
        <v>6.3009999999999997E-2</v>
      </c>
      <c r="AG687">
        <v>4.0059999999999998E-2</v>
      </c>
      <c r="AH687">
        <v>2.385E-2</v>
      </c>
      <c r="AI687">
        <v>1.3899999999999999E-2</v>
      </c>
      <c r="AJ687">
        <v>7.5500000000000003E-3</v>
      </c>
      <c r="AK687">
        <v>4.0200000000000001E-3</v>
      </c>
      <c r="AL687">
        <v>1.99E-3</v>
      </c>
      <c r="AM687">
        <v>9.7000000000000005E-4</v>
      </c>
      <c r="AN687">
        <v>4.2999999999999999E-4</v>
      </c>
      <c r="AO687">
        <v>1.9000000000000001E-4</v>
      </c>
      <c r="AP687">
        <v>8.0000000000000007E-5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</row>
    <row r="688" spans="1:68" hidden="1" x14ac:dyDescent="0.25">
      <c r="A688">
        <v>22400626</v>
      </c>
      <c r="B688" t="s">
        <v>79</v>
      </c>
      <c r="C688" t="s">
        <v>80</v>
      </c>
      <c r="D688" s="1">
        <v>45680.875</v>
      </c>
      <c r="E688" t="str">
        <f>HYPERLINK("https://www.nba.com/stats/player/201566/boxscores-traditional", "Russell Westbrook")</f>
        <v>Russell Westbrook</v>
      </c>
      <c r="F688" t="s">
        <v>76</v>
      </c>
      <c r="G688">
        <v>4.4000000000000004</v>
      </c>
      <c r="H688">
        <v>2.4169999999999998</v>
      </c>
      <c r="I688" s="2">
        <v>0.92073000000000005</v>
      </c>
      <c r="J688" s="2">
        <v>0.83891000000000004</v>
      </c>
      <c r="K688" s="2">
        <v>0.71904000000000001</v>
      </c>
      <c r="L688" s="2">
        <v>0.56749000000000005</v>
      </c>
      <c r="M688" s="2">
        <v>0.40128999999999998</v>
      </c>
      <c r="N688" s="2">
        <v>0.25463000000000002</v>
      </c>
      <c r="O688" s="2">
        <v>0.14007</v>
      </c>
      <c r="P688" s="2">
        <v>6.8110000000000004E-2</v>
      </c>
      <c r="Q688" s="2">
        <v>2.8719999999999999E-2</v>
      </c>
      <c r="R688" s="2">
        <v>1.017E-2</v>
      </c>
      <c r="S688" s="2">
        <v>3.1700000000000001E-3</v>
      </c>
      <c r="T688" s="2">
        <v>8.4000000000000003E-4</v>
      </c>
      <c r="U688" s="2">
        <v>1.9000000000000001E-4</v>
      </c>
      <c r="V688" s="2">
        <v>4.0000000000000003E-5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</row>
    <row r="689" spans="1:68" hidden="1" x14ac:dyDescent="0.25">
      <c r="A689">
        <v>22400626</v>
      </c>
      <c r="B689" t="s">
        <v>80</v>
      </c>
      <c r="C689" t="s">
        <v>79</v>
      </c>
      <c r="D689" s="1">
        <v>45680.875</v>
      </c>
      <c r="E689" t="str">
        <f>HYPERLINK("https://www.nba.com/stats/player/1626168/boxscores-traditional", "Trey Lyles")</f>
        <v>Trey Lyles</v>
      </c>
      <c r="F689" t="s">
        <v>76</v>
      </c>
      <c r="G689">
        <v>4.2</v>
      </c>
      <c r="H689">
        <v>2.4820000000000002</v>
      </c>
      <c r="I689" s="2">
        <v>0.90146999999999999</v>
      </c>
      <c r="J689" s="2">
        <v>0.81327000000000005</v>
      </c>
      <c r="K689" s="2">
        <v>0.68439000000000005</v>
      </c>
      <c r="L689" s="2">
        <v>0.53188000000000002</v>
      </c>
      <c r="M689" s="2">
        <v>0.37447999999999998</v>
      </c>
      <c r="N689" s="2">
        <v>0.23269999999999999</v>
      </c>
      <c r="O689" s="2">
        <v>0.12923999999999999</v>
      </c>
      <c r="P689" s="2">
        <v>6.3009999999999997E-2</v>
      </c>
      <c r="Q689" s="2">
        <v>2.6800000000000001E-2</v>
      </c>
      <c r="R689" s="2">
        <v>9.6399999999999993E-3</v>
      </c>
      <c r="S689" s="2">
        <v>3.0699999999999998E-3</v>
      </c>
      <c r="T689" s="2">
        <v>8.4000000000000003E-4</v>
      </c>
      <c r="U689" s="2">
        <v>1.9000000000000001E-4</v>
      </c>
      <c r="V689" s="2">
        <v>4.0000000000000003E-5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</row>
    <row r="690" spans="1:68" hidden="1" x14ac:dyDescent="0.25">
      <c r="A690">
        <v>22400626</v>
      </c>
      <c r="B690" t="s">
        <v>80</v>
      </c>
      <c r="C690" t="s">
        <v>79</v>
      </c>
      <c r="D690" s="1">
        <v>45680.875</v>
      </c>
      <c r="E690" t="str">
        <f>HYPERLINK("https://www.nba.com/stats/player/1626168/boxscores-traditional", "Trey Lyles")</f>
        <v>Trey Lyles</v>
      </c>
      <c r="F690" t="s">
        <v>87</v>
      </c>
      <c r="G690">
        <v>9.6</v>
      </c>
      <c r="H690">
        <v>2.577</v>
      </c>
      <c r="I690" s="2">
        <v>0.99958000000000002</v>
      </c>
      <c r="J690" s="2">
        <v>0.99841000000000002</v>
      </c>
      <c r="K690" s="2">
        <v>0.99477000000000004</v>
      </c>
      <c r="L690" s="2">
        <v>0.98499999999999999</v>
      </c>
      <c r="M690" s="2">
        <v>0.96326999999999996</v>
      </c>
      <c r="N690" s="2">
        <v>0.91923999999999995</v>
      </c>
      <c r="O690" s="2">
        <v>0.84375</v>
      </c>
      <c r="P690" s="2">
        <v>0.73236999999999997</v>
      </c>
      <c r="Q690" s="2">
        <v>0.59094999999999998</v>
      </c>
      <c r="R690" s="2">
        <v>0.43643999999999999</v>
      </c>
      <c r="S690" s="2">
        <v>0.29459999999999997</v>
      </c>
      <c r="T690" s="2">
        <v>0.17619000000000001</v>
      </c>
      <c r="U690" s="2">
        <v>9.3420000000000003E-2</v>
      </c>
      <c r="V690" s="2">
        <v>4.3630000000000002E-2</v>
      </c>
      <c r="W690" s="2">
        <v>1.7860000000000001E-2</v>
      </c>
      <c r="X690" s="2">
        <v>6.5700000000000003E-3</v>
      </c>
      <c r="Y690" s="2">
        <v>2.0500000000000002E-3</v>
      </c>
      <c r="Z690" s="2">
        <v>5.5999999999999995E-4</v>
      </c>
      <c r="AA690" s="2">
        <v>1.2999999999999999E-4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</row>
    <row r="691" spans="1:68" hidden="1" x14ac:dyDescent="0.25">
      <c r="A691">
        <v>22400626</v>
      </c>
      <c r="B691" t="s">
        <v>79</v>
      </c>
      <c r="C691" t="s">
        <v>80</v>
      </c>
      <c r="D691" s="1">
        <v>45680.875</v>
      </c>
      <c r="E691" t="str">
        <f>HYPERLINK("https://www.nba.com/stats/player/201566/boxscores-traditional", "Russell Westbrook")</f>
        <v>Russell Westbrook</v>
      </c>
      <c r="F691" t="s">
        <v>73</v>
      </c>
      <c r="G691">
        <v>5.4</v>
      </c>
      <c r="H691">
        <v>2.577</v>
      </c>
      <c r="I691" s="2">
        <v>0.95637000000000005</v>
      </c>
      <c r="J691" s="2">
        <v>0.90658000000000005</v>
      </c>
      <c r="K691" s="2">
        <v>0.82381000000000004</v>
      </c>
      <c r="L691" s="2">
        <v>0.70540000000000003</v>
      </c>
      <c r="M691" s="2">
        <v>0.56355999999999995</v>
      </c>
      <c r="N691" s="2">
        <v>0.40905000000000002</v>
      </c>
      <c r="O691" s="2">
        <v>0.26762999999999998</v>
      </c>
      <c r="P691" s="2">
        <v>0.15625</v>
      </c>
      <c r="Q691" s="2">
        <v>8.0759999999999998E-2</v>
      </c>
      <c r="R691" s="2">
        <v>3.6729999999999999E-2</v>
      </c>
      <c r="S691" s="2">
        <v>1.4999999999999999E-2</v>
      </c>
      <c r="T691" s="2">
        <v>5.2300000000000003E-3</v>
      </c>
      <c r="U691" s="2">
        <v>1.5900000000000001E-3</v>
      </c>
      <c r="V691" s="2">
        <v>4.2000000000000002E-4</v>
      </c>
      <c r="W691" s="2">
        <v>1E-4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</row>
    <row r="692" spans="1:68" hidden="1" x14ac:dyDescent="0.25">
      <c r="A692">
        <v>22400621</v>
      </c>
      <c r="B692" t="s">
        <v>69</v>
      </c>
      <c r="C692" t="s">
        <v>68</v>
      </c>
      <c r="D692" s="1">
        <v>45680.583333333336</v>
      </c>
      <c r="E692" t="str">
        <f>HYPERLINK("https://www.nba.com/stats/player/1630174/boxscores-traditional", "Aaron Nesmith")</f>
        <v>Aaron Nesmith</v>
      </c>
      <c r="F692" t="s">
        <v>87</v>
      </c>
      <c r="G692">
        <v>13.4</v>
      </c>
      <c r="H692">
        <v>4.4539999999999997</v>
      </c>
      <c r="I692">
        <v>0.99728000000000006</v>
      </c>
      <c r="J692">
        <v>0.99477000000000004</v>
      </c>
      <c r="K692">
        <v>0.99009999999999998</v>
      </c>
      <c r="L692">
        <v>0.98257000000000005</v>
      </c>
      <c r="M692">
        <v>0.97062000000000004</v>
      </c>
      <c r="N692">
        <v>0.95154000000000005</v>
      </c>
      <c r="O692">
        <v>0.92506999999999995</v>
      </c>
      <c r="P692">
        <v>0.88685999999999998</v>
      </c>
      <c r="Q692">
        <v>0.83891000000000004</v>
      </c>
      <c r="R692">
        <v>0.77637</v>
      </c>
      <c r="S692">
        <v>0.70540000000000003</v>
      </c>
      <c r="T692">
        <v>0.62172000000000005</v>
      </c>
      <c r="U692">
        <v>0.53586</v>
      </c>
      <c r="V692">
        <v>0.44828000000000001</v>
      </c>
      <c r="W692">
        <v>0.35942000000000002</v>
      </c>
      <c r="X692">
        <v>0.28095999999999999</v>
      </c>
      <c r="Y692">
        <v>0.20896999999999999</v>
      </c>
      <c r="Z692">
        <v>0.15151000000000001</v>
      </c>
      <c r="AA692">
        <v>0.10383000000000001</v>
      </c>
      <c r="AB692">
        <v>6.9440000000000002E-2</v>
      </c>
      <c r="AC692">
        <v>4.3630000000000002E-2</v>
      </c>
      <c r="AD692">
        <v>2.6800000000000001E-2</v>
      </c>
      <c r="AE692">
        <v>1.5389999999999999E-2</v>
      </c>
      <c r="AF692">
        <v>8.6599999999999993E-3</v>
      </c>
      <c r="AG692">
        <v>4.6600000000000001E-3</v>
      </c>
      <c r="AH692">
        <v>2.33E-3</v>
      </c>
      <c r="AI692">
        <v>1.14E-3</v>
      </c>
      <c r="AJ692">
        <v>5.1999999999999995E-4</v>
      </c>
      <c r="AK692">
        <v>2.3000000000000001E-4</v>
      </c>
      <c r="AL692">
        <v>1E-4</v>
      </c>
      <c r="AM692">
        <v>4.0000000000000003E-5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</row>
    <row r="693" spans="1:68" x14ac:dyDescent="0.25">
      <c r="A693">
        <v>22400626</v>
      </c>
      <c r="B693" t="s">
        <v>79</v>
      </c>
      <c r="C693" t="s">
        <v>80</v>
      </c>
      <c r="D693" s="1">
        <v>45680.875</v>
      </c>
      <c r="E693" t="str">
        <f>HYPERLINK("https://www.nba.com/stats/player/201566/boxscores-traditional", "Russell Westbrook")</f>
        <v>Russell Westbrook</v>
      </c>
      <c r="F693" t="s">
        <v>93</v>
      </c>
      <c r="G693">
        <v>12</v>
      </c>
      <c r="H693">
        <v>2.6829999999999998</v>
      </c>
      <c r="I693" s="2">
        <v>1</v>
      </c>
      <c r="J693" s="2">
        <v>0.99990000000000001</v>
      </c>
      <c r="K693" s="2">
        <v>0.99960000000000004</v>
      </c>
      <c r="L693" s="2">
        <v>0.99856</v>
      </c>
      <c r="M693" s="2">
        <v>0.99546999999999997</v>
      </c>
      <c r="N693" s="2">
        <v>0.98745000000000005</v>
      </c>
      <c r="O693" s="2">
        <v>0.96855999999999998</v>
      </c>
      <c r="P693" s="2">
        <v>0.93189</v>
      </c>
      <c r="Q693" s="2">
        <v>0.86863999999999997</v>
      </c>
      <c r="R693" s="2">
        <v>0.77337</v>
      </c>
      <c r="S693" s="2">
        <v>0.64431000000000005</v>
      </c>
      <c r="T693" s="2">
        <v>0.5</v>
      </c>
      <c r="U693" s="2">
        <v>0.35569000000000001</v>
      </c>
      <c r="V693" s="2">
        <v>0.22663</v>
      </c>
      <c r="W693" s="2">
        <v>0.13136</v>
      </c>
      <c r="X693" s="2">
        <v>6.8110000000000004E-2</v>
      </c>
      <c r="Y693" s="2">
        <v>3.1440000000000003E-2</v>
      </c>
      <c r="Z693" s="2">
        <v>1.255E-2</v>
      </c>
      <c r="AA693" s="2">
        <v>4.5300000000000002E-3</v>
      </c>
      <c r="AB693" s="2">
        <v>1.4400000000000001E-3</v>
      </c>
      <c r="AC693" s="2">
        <v>4.0000000000000002E-4</v>
      </c>
      <c r="AD693" s="2">
        <v>1E-4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</row>
    <row r="694" spans="1:68" hidden="1" x14ac:dyDescent="0.25">
      <c r="A694">
        <v>22400626</v>
      </c>
      <c r="B694" t="s">
        <v>80</v>
      </c>
      <c r="C694" t="s">
        <v>79</v>
      </c>
      <c r="D694" s="1">
        <v>45680.875</v>
      </c>
      <c r="E694" t="str">
        <f>HYPERLINK("https://www.nba.com/stats/player/1627734/boxscores-traditional", "Domantas Sabonis")</f>
        <v>Domantas Sabonis</v>
      </c>
      <c r="F694" t="s">
        <v>92</v>
      </c>
      <c r="G694">
        <v>28.8</v>
      </c>
      <c r="H694">
        <v>2.7130000000000001</v>
      </c>
      <c r="I694" s="2">
        <v>1</v>
      </c>
      <c r="J694" s="2">
        <v>1</v>
      </c>
      <c r="K694" s="2">
        <v>1</v>
      </c>
      <c r="L694" s="2">
        <v>1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2">
        <v>1</v>
      </c>
      <c r="Y694" s="2">
        <v>1</v>
      </c>
      <c r="Z694" s="2">
        <v>0.99997000000000003</v>
      </c>
      <c r="AA694" s="2">
        <v>0.99985000000000002</v>
      </c>
      <c r="AB694" s="2">
        <v>0.99939999999999996</v>
      </c>
      <c r="AC694" s="2">
        <v>0.99800999999999995</v>
      </c>
      <c r="AD694" s="2">
        <v>0.99395999999999995</v>
      </c>
      <c r="AE694" s="2">
        <v>0.98382000000000003</v>
      </c>
      <c r="AF694" s="2">
        <v>0.96164000000000005</v>
      </c>
      <c r="AG694" s="2">
        <v>0.91923999999999995</v>
      </c>
      <c r="AH694" s="2">
        <v>0.84848999999999997</v>
      </c>
      <c r="AI694" s="2">
        <v>0.74536999999999998</v>
      </c>
      <c r="AJ694" s="2">
        <v>0.61409000000000002</v>
      </c>
      <c r="AK694" s="2">
        <v>0.47210000000000002</v>
      </c>
      <c r="AL694" s="2">
        <v>0.32996999999999999</v>
      </c>
      <c r="AM694" s="2">
        <v>0.20896999999999999</v>
      </c>
      <c r="AN694" s="2">
        <v>0.11899999999999999</v>
      </c>
      <c r="AO694" s="2">
        <v>6.0569999999999999E-2</v>
      </c>
      <c r="AP694" s="2">
        <v>2.743E-2</v>
      </c>
      <c r="AQ694" s="2">
        <v>1.1010000000000001E-2</v>
      </c>
      <c r="AR694" s="2">
        <v>4.0200000000000001E-3</v>
      </c>
      <c r="AS694" s="2">
        <v>1.2600000000000001E-3</v>
      </c>
      <c r="AT694" s="2">
        <v>3.5E-4</v>
      </c>
      <c r="AU694" s="2">
        <v>8.0000000000000007E-5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</row>
    <row r="695" spans="1:68" x14ac:dyDescent="0.25">
      <c r="A695">
        <v>22400626</v>
      </c>
      <c r="B695" t="s">
        <v>80</v>
      </c>
      <c r="C695" t="s">
        <v>79</v>
      </c>
      <c r="D695" s="1">
        <v>45680.875</v>
      </c>
      <c r="E695" t="str">
        <f>HYPERLINK("https://www.nba.com/stats/player/1628370/boxscores-traditional", "Malik Monk")</f>
        <v>Malik Monk</v>
      </c>
      <c r="F695" t="s">
        <v>93</v>
      </c>
      <c r="G695">
        <v>21.8</v>
      </c>
      <c r="H695">
        <v>2.7130000000000001</v>
      </c>
      <c r="I695" s="2">
        <v>1</v>
      </c>
      <c r="J695" s="2">
        <v>1</v>
      </c>
      <c r="K695" s="2">
        <v>1</v>
      </c>
      <c r="L695" s="2">
        <v>1</v>
      </c>
      <c r="M695" s="2">
        <v>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0.99997000000000003</v>
      </c>
      <c r="T695" s="2">
        <v>0.99985000000000002</v>
      </c>
      <c r="U695" s="2">
        <v>0.99939999999999996</v>
      </c>
      <c r="V695" s="2">
        <v>0.99800999999999995</v>
      </c>
      <c r="W695" s="2">
        <v>0.99395999999999995</v>
      </c>
      <c r="X695" s="2">
        <v>0.98382000000000003</v>
      </c>
      <c r="Y695" s="2">
        <v>0.96164000000000005</v>
      </c>
      <c r="Z695" s="2">
        <v>0.91923999999999995</v>
      </c>
      <c r="AA695" s="2">
        <v>0.84848999999999997</v>
      </c>
      <c r="AB695" s="2">
        <v>0.74536999999999998</v>
      </c>
      <c r="AC695" s="2">
        <v>0.61409000000000002</v>
      </c>
      <c r="AD695" s="2">
        <v>0.47210000000000002</v>
      </c>
      <c r="AE695" s="2">
        <v>0.32996999999999999</v>
      </c>
      <c r="AF695" s="2">
        <v>0.20896999999999999</v>
      </c>
      <c r="AG695" s="2">
        <v>0.11899999999999999</v>
      </c>
      <c r="AH695" s="2">
        <v>6.0569999999999999E-2</v>
      </c>
      <c r="AI695" s="2">
        <v>2.743E-2</v>
      </c>
      <c r="AJ695" s="2">
        <v>1.1010000000000001E-2</v>
      </c>
      <c r="AK695" s="2">
        <v>4.0200000000000001E-3</v>
      </c>
      <c r="AL695" s="2">
        <v>1.2600000000000001E-3</v>
      </c>
      <c r="AM695" s="2">
        <v>3.5E-4</v>
      </c>
      <c r="AN695" s="2">
        <v>8.0000000000000007E-5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0</v>
      </c>
      <c r="BP695" s="2">
        <v>0</v>
      </c>
    </row>
    <row r="696" spans="1:68" hidden="1" x14ac:dyDescent="0.25">
      <c r="A696">
        <v>22400626</v>
      </c>
      <c r="B696" t="s">
        <v>80</v>
      </c>
      <c r="C696" t="s">
        <v>79</v>
      </c>
      <c r="D696" s="1">
        <v>45680.875</v>
      </c>
      <c r="E696" t="str">
        <f>HYPERLINK("https://www.nba.com/stats/player/1631099/boxscores-traditional", "Keegan Murray")</f>
        <v>Keegan Murray</v>
      </c>
      <c r="F696" t="s">
        <v>76</v>
      </c>
      <c r="G696">
        <v>6.2</v>
      </c>
      <c r="H696">
        <v>2.7130000000000001</v>
      </c>
      <c r="I696" s="2">
        <v>0.97257000000000005</v>
      </c>
      <c r="J696" s="2">
        <v>0.93942999999999999</v>
      </c>
      <c r="K696" s="2">
        <v>0.88100000000000001</v>
      </c>
      <c r="L696" s="2">
        <v>0.79103000000000001</v>
      </c>
      <c r="M696" s="2">
        <v>0.67003000000000001</v>
      </c>
      <c r="N696" s="2">
        <v>0.52790000000000004</v>
      </c>
      <c r="O696" s="2">
        <v>0.38590999999999998</v>
      </c>
      <c r="P696" s="2">
        <v>0.25463000000000002</v>
      </c>
      <c r="Q696" s="2">
        <v>0.15151000000000001</v>
      </c>
      <c r="R696" s="2">
        <v>8.0759999999999998E-2</v>
      </c>
      <c r="S696" s="2">
        <v>3.8359999999999998E-2</v>
      </c>
      <c r="T696" s="2">
        <v>1.618E-2</v>
      </c>
      <c r="U696" s="2">
        <v>6.0400000000000002E-3</v>
      </c>
      <c r="V696" s="2">
        <v>1.99E-3</v>
      </c>
      <c r="W696" s="2">
        <v>5.9999999999999995E-4</v>
      </c>
      <c r="X696" s="2">
        <v>1.4999999999999999E-4</v>
      </c>
      <c r="Y696" s="2">
        <v>3.0000000000000001E-5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</row>
    <row r="697" spans="1:68" hidden="1" x14ac:dyDescent="0.25">
      <c r="A697">
        <v>22400626</v>
      </c>
      <c r="B697" t="s">
        <v>79</v>
      </c>
      <c r="C697" t="s">
        <v>80</v>
      </c>
      <c r="D697" s="1">
        <v>45680.875</v>
      </c>
      <c r="E697" t="str">
        <f>HYPERLINK("https://www.nba.com/stats/player/201599/boxscores-traditional", "DeAndre Jordan")</f>
        <v>DeAndre Jordan</v>
      </c>
      <c r="F697" t="s">
        <v>91</v>
      </c>
      <c r="G697">
        <v>11</v>
      </c>
      <c r="H697">
        <v>2.7570000000000001</v>
      </c>
      <c r="I697" s="2">
        <v>0.99985999999999997</v>
      </c>
      <c r="J697" s="2">
        <v>0.99944</v>
      </c>
      <c r="K697" s="2">
        <v>0.99812999999999996</v>
      </c>
      <c r="L697" s="2">
        <v>0.99446000000000001</v>
      </c>
      <c r="M697" s="2">
        <v>0.98536999999999997</v>
      </c>
      <c r="N697" s="2">
        <v>0.96484999999999999</v>
      </c>
      <c r="O697" s="2">
        <v>0.92647000000000002</v>
      </c>
      <c r="P697" s="2">
        <v>0.86214000000000002</v>
      </c>
      <c r="Q697" s="2">
        <v>0.76729999999999998</v>
      </c>
      <c r="R697" s="2">
        <v>0.64058000000000004</v>
      </c>
      <c r="S697" s="2">
        <v>0.5</v>
      </c>
      <c r="T697" s="2">
        <v>0.35942000000000002</v>
      </c>
      <c r="U697" s="2">
        <v>0.23269999999999999</v>
      </c>
      <c r="V697" s="2">
        <v>0.13786000000000001</v>
      </c>
      <c r="W697" s="2">
        <v>7.3529999999999998E-2</v>
      </c>
      <c r="X697" s="2">
        <v>3.5150000000000001E-2</v>
      </c>
      <c r="Y697" s="2">
        <v>1.4630000000000001E-2</v>
      </c>
      <c r="Z697" s="2">
        <v>5.5399999999999998E-3</v>
      </c>
      <c r="AA697" s="2">
        <v>1.8699999999999999E-3</v>
      </c>
      <c r="AB697" s="2">
        <v>5.5999999999999995E-4</v>
      </c>
      <c r="AC697" s="2">
        <v>1.3999999999999999E-4</v>
      </c>
      <c r="AD697" s="2">
        <v>3.0000000000000001E-5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</row>
    <row r="698" spans="1:68" hidden="1" x14ac:dyDescent="0.25">
      <c r="A698">
        <v>22400626</v>
      </c>
      <c r="B698" t="s">
        <v>79</v>
      </c>
      <c r="C698" t="s">
        <v>80</v>
      </c>
      <c r="D698" s="1">
        <v>45680.875</v>
      </c>
      <c r="E698" t="str">
        <f>HYPERLINK("https://www.nba.com/stats/player/201566/boxscores-traditional", "Russell Westbrook")</f>
        <v>Russell Westbrook</v>
      </c>
      <c r="F698" t="s">
        <v>92</v>
      </c>
      <c r="G698">
        <v>17.399999999999999</v>
      </c>
      <c r="H698">
        <v>2.8</v>
      </c>
      <c r="I698" s="2">
        <v>1</v>
      </c>
      <c r="J698" s="2">
        <v>1</v>
      </c>
      <c r="K698" s="2">
        <v>1</v>
      </c>
      <c r="L698" s="2">
        <v>1</v>
      </c>
      <c r="M698" s="2">
        <v>1</v>
      </c>
      <c r="N698" s="2">
        <v>1</v>
      </c>
      <c r="O698" s="2">
        <v>0.99990000000000001</v>
      </c>
      <c r="P698" s="2">
        <v>0.99961</v>
      </c>
      <c r="Q698" s="2">
        <v>0.99865000000000004</v>
      </c>
      <c r="R698" s="2">
        <v>0.99585000000000001</v>
      </c>
      <c r="S698" s="2">
        <v>0.98899000000000004</v>
      </c>
      <c r="T698" s="2">
        <v>0.97319999999999995</v>
      </c>
      <c r="U698" s="2">
        <v>0.94179000000000002</v>
      </c>
      <c r="V698" s="2">
        <v>0.88685999999999998</v>
      </c>
      <c r="W698" s="2">
        <v>0.80510999999999999</v>
      </c>
      <c r="X698" s="2">
        <v>0.69145999999999996</v>
      </c>
      <c r="Y698" s="2">
        <v>0.55567</v>
      </c>
      <c r="Z698" s="2">
        <v>0.41682999999999998</v>
      </c>
      <c r="AA698" s="2">
        <v>0.28433999999999998</v>
      </c>
      <c r="AB698" s="2">
        <v>0.17619000000000001</v>
      </c>
      <c r="AC698" s="2">
        <v>9.8530000000000006E-2</v>
      </c>
      <c r="AD698" s="2">
        <v>5.0500000000000003E-2</v>
      </c>
      <c r="AE698" s="2">
        <v>2.2749999999999999E-2</v>
      </c>
      <c r="AF698" s="2">
        <v>9.1400000000000006E-3</v>
      </c>
      <c r="AG698" s="2">
        <v>3.3600000000000001E-3</v>
      </c>
      <c r="AH698" s="2">
        <v>1.07E-3</v>
      </c>
      <c r="AI698" s="2">
        <v>2.9999999999999997E-4</v>
      </c>
      <c r="AJ698" s="2">
        <v>8.0000000000000007E-5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</row>
    <row r="699" spans="1:68" hidden="1" x14ac:dyDescent="0.25">
      <c r="A699">
        <v>22400626</v>
      </c>
      <c r="B699" t="s">
        <v>79</v>
      </c>
      <c r="C699" t="s">
        <v>80</v>
      </c>
      <c r="D699" s="1">
        <v>45680.875</v>
      </c>
      <c r="E699" t="str">
        <f>HYPERLINK("https://www.nba.com/stats/player/203967/boxscores-traditional", "Dario Šaric")</f>
        <v>Dario Šaric</v>
      </c>
      <c r="F699" t="s">
        <v>90</v>
      </c>
      <c r="G699">
        <v>8.4</v>
      </c>
      <c r="H699">
        <v>2.8</v>
      </c>
      <c r="I699" s="2">
        <v>0.99585000000000001</v>
      </c>
      <c r="J699" s="2">
        <v>0.98899000000000004</v>
      </c>
      <c r="K699" s="2">
        <v>0.97319999999999995</v>
      </c>
      <c r="L699" s="2">
        <v>0.94179000000000002</v>
      </c>
      <c r="M699" s="2">
        <v>0.88685999999999998</v>
      </c>
      <c r="N699" s="2">
        <v>0.80510999999999999</v>
      </c>
      <c r="O699" s="2">
        <v>0.69145999999999996</v>
      </c>
      <c r="P699" s="2">
        <v>0.55567</v>
      </c>
      <c r="Q699" s="2">
        <v>0.41682999999999998</v>
      </c>
      <c r="R699" s="2">
        <v>0.28433999999999998</v>
      </c>
      <c r="S699" s="2">
        <v>0.17619000000000001</v>
      </c>
      <c r="T699" s="2">
        <v>9.8530000000000006E-2</v>
      </c>
      <c r="U699" s="2">
        <v>5.0500000000000003E-2</v>
      </c>
      <c r="V699" s="2">
        <v>2.2749999999999999E-2</v>
      </c>
      <c r="W699" s="2">
        <v>9.1400000000000006E-3</v>
      </c>
      <c r="X699" s="2">
        <v>3.3600000000000001E-3</v>
      </c>
      <c r="Y699" s="2">
        <v>1.07E-3</v>
      </c>
      <c r="Z699" s="2">
        <v>2.9999999999999997E-4</v>
      </c>
      <c r="AA699" s="2">
        <v>8.0000000000000007E-5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</row>
    <row r="700" spans="1:68" hidden="1" x14ac:dyDescent="0.25">
      <c r="A700">
        <v>22400626</v>
      </c>
      <c r="B700" t="s">
        <v>79</v>
      </c>
      <c r="C700" t="s">
        <v>80</v>
      </c>
      <c r="D700" s="1">
        <v>45680.875</v>
      </c>
      <c r="E700" t="str">
        <f>HYPERLINK("https://www.nba.com/stats/player/1631212/boxscores-traditional", "Peyton Watson")</f>
        <v>Peyton Watson</v>
      </c>
      <c r="F700" t="s">
        <v>92</v>
      </c>
      <c r="G700">
        <v>8</v>
      </c>
      <c r="H700">
        <v>2.8980000000000001</v>
      </c>
      <c r="I700" s="2">
        <v>0.99224000000000001</v>
      </c>
      <c r="J700" s="2">
        <v>0.98077000000000003</v>
      </c>
      <c r="K700" s="2">
        <v>0.95818000000000003</v>
      </c>
      <c r="L700" s="2">
        <v>0.91620999999999997</v>
      </c>
      <c r="M700" s="2">
        <v>0.85082999999999998</v>
      </c>
      <c r="N700" s="2">
        <v>0.75490000000000002</v>
      </c>
      <c r="O700" s="2">
        <v>0.63683000000000001</v>
      </c>
      <c r="P700" s="2">
        <v>0.5</v>
      </c>
      <c r="Q700" s="2">
        <v>0.36316999999999999</v>
      </c>
      <c r="R700" s="2">
        <v>0.24510000000000001</v>
      </c>
      <c r="S700" s="2">
        <v>0.14917</v>
      </c>
      <c r="T700" s="2">
        <v>8.3790000000000003E-2</v>
      </c>
      <c r="U700" s="2">
        <v>4.1820000000000003E-2</v>
      </c>
      <c r="V700" s="2">
        <v>1.9230000000000001E-2</v>
      </c>
      <c r="W700" s="2">
        <v>7.7600000000000004E-3</v>
      </c>
      <c r="X700" s="2">
        <v>2.8900000000000002E-3</v>
      </c>
      <c r="Y700" s="2">
        <v>9.3999999999999997E-4</v>
      </c>
      <c r="Z700" s="2">
        <v>2.7999999999999998E-4</v>
      </c>
      <c r="AA700" s="2">
        <v>6.9999999999999994E-5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</row>
    <row r="701" spans="1:68" hidden="1" x14ac:dyDescent="0.25">
      <c r="A701">
        <v>22400626</v>
      </c>
      <c r="B701" t="s">
        <v>80</v>
      </c>
      <c r="C701" t="s">
        <v>79</v>
      </c>
      <c r="D701" s="1">
        <v>45680.875</v>
      </c>
      <c r="E701" t="str">
        <f>HYPERLINK("https://www.nba.com/stats/player/1628370/boxscores-traditional", "Malik Monk")</f>
        <v>Malik Monk</v>
      </c>
      <c r="F701" t="s">
        <v>92</v>
      </c>
      <c r="G701">
        <v>29.6</v>
      </c>
      <c r="H701">
        <v>2.9390000000000001</v>
      </c>
      <c r="I701" s="2">
        <v>1</v>
      </c>
      <c r="J701" s="2">
        <v>1</v>
      </c>
      <c r="K701" s="2">
        <v>1</v>
      </c>
      <c r="L701" s="2">
        <v>1</v>
      </c>
      <c r="M701" s="2">
        <v>1</v>
      </c>
      <c r="N701" s="2">
        <v>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>
        <v>1</v>
      </c>
      <c r="Y701" s="2">
        <v>1</v>
      </c>
      <c r="Z701" s="2">
        <v>0.99995999999999996</v>
      </c>
      <c r="AA701" s="2">
        <v>0.99985000000000002</v>
      </c>
      <c r="AB701" s="2">
        <v>0.99946000000000002</v>
      </c>
      <c r="AC701" s="2">
        <v>0.99831000000000003</v>
      </c>
      <c r="AD701" s="2">
        <v>0.99519999999999997</v>
      </c>
      <c r="AE701" s="2">
        <v>0.98777999999999999</v>
      </c>
      <c r="AF701" s="2">
        <v>0.97192999999999996</v>
      </c>
      <c r="AG701" s="2">
        <v>0.94179000000000002</v>
      </c>
      <c r="AH701" s="2">
        <v>0.88876999999999995</v>
      </c>
      <c r="AI701" s="2">
        <v>0.81057000000000001</v>
      </c>
      <c r="AJ701" s="2">
        <v>0.70540000000000003</v>
      </c>
      <c r="AK701" s="2">
        <v>0.57926</v>
      </c>
      <c r="AL701" s="2">
        <v>0.44433</v>
      </c>
      <c r="AM701" s="2">
        <v>0.31561</v>
      </c>
      <c r="AN701" s="2">
        <v>0.20610999999999999</v>
      </c>
      <c r="AO701" s="2">
        <v>0.12302</v>
      </c>
      <c r="AP701" s="2">
        <v>6.6809999999999994E-2</v>
      </c>
      <c r="AQ701" s="2">
        <v>3.288E-2</v>
      </c>
      <c r="AR701" s="2">
        <v>1.4630000000000001E-2</v>
      </c>
      <c r="AS701" s="2">
        <v>5.8700000000000002E-3</v>
      </c>
      <c r="AT701" s="2">
        <v>2.1199999999999999E-3</v>
      </c>
      <c r="AU701" s="2">
        <v>6.8999999999999997E-4</v>
      </c>
      <c r="AV701" s="2">
        <v>2.0000000000000001E-4</v>
      </c>
      <c r="AW701" s="2">
        <v>5.0000000000000002E-5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</row>
    <row r="702" spans="1:68" hidden="1" x14ac:dyDescent="0.25">
      <c r="A702">
        <v>22400626</v>
      </c>
      <c r="B702" t="s">
        <v>80</v>
      </c>
      <c r="C702" t="s">
        <v>79</v>
      </c>
      <c r="D702" s="1">
        <v>45680.875</v>
      </c>
      <c r="E702" t="str">
        <f>HYPERLINK("https://www.nba.com/stats/player/1628368/boxscores-traditional", "De'Aaron Fox")</f>
        <v>De'Aaron Fox</v>
      </c>
      <c r="F702" t="s">
        <v>76</v>
      </c>
      <c r="G702">
        <v>6.6</v>
      </c>
      <c r="H702">
        <v>2.9390000000000001</v>
      </c>
      <c r="I702" s="2">
        <v>0.97192999999999996</v>
      </c>
      <c r="J702" s="2">
        <v>0.94179000000000002</v>
      </c>
      <c r="K702" s="2">
        <v>0.88876999999999995</v>
      </c>
      <c r="L702" s="2">
        <v>0.81057000000000001</v>
      </c>
      <c r="M702" s="2">
        <v>0.70540000000000003</v>
      </c>
      <c r="N702" s="2">
        <v>0.57926</v>
      </c>
      <c r="O702" s="2">
        <v>0.44433</v>
      </c>
      <c r="P702" s="2">
        <v>0.31561</v>
      </c>
      <c r="Q702" s="2">
        <v>0.20610999999999999</v>
      </c>
      <c r="R702" s="2">
        <v>0.12302</v>
      </c>
      <c r="S702" s="2">
        <v>6.6809999999999994E-2</v>
      </c>
      <c r="T702" s="2">
        <v>3.288E-2</v>
      </c>
      <c r="U702" s="2">
        <v>1.4630000000000001E-2</v>
      </c>
      <c r="V702" s="2">
        <v>5.8700000000000002E-3</v>
      </c>
      <c r="W702" s="2">
        <v>2.1199999999999999E-3</v>
      </c>
      <c r="X702" s="2">
        <v>6.8999999999999997E-4</v>
      </c>
      <c r="Y702" s="2">
        <v>2.0000000000000001E-4</v>
      </c>
      <c r="Z702" s="2">
        <v>5.0000000000000002E-5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</row>
    <row r="703" spans="1:68" hidden="1" x14ac:dyDescent="0.25">
      <c r="A703">
        <v>22400626</v>
      </c>
      <c r="B703" t="s">
        <v>80</v>
      </c>
      <c r="C703" t="s">
        <v>79</v>
      </c>
      <c r="D703" s="1">
        <v>45680.875</v>
      </c>
      <c r="E703" t="str">
        <f>HYPERLINK("https://www.nba.com/stats/player/1627734/boxscores-traditional", "Domantas Sabonis")</f>
        <v>Domantas Sabonis</v>
      </c>
      <c r="F703" t="s">
        <v>76</v>
      </c>
      <c r="G703">
        <v>15</v>
      </c>
      <c r="H703">
        <v>2.9660000000000002</v>
      </c>
      <c r="I703" s="2">
        <v>1</v>
      </c>
      <c r="J703" s="2">
        <v>1</v>
      </c>
      <c r="K703" s="2">
        <v>1</v>
      </c>
      <c r="L703" s="2">
        <v>0.99990000000000001</v>
      </c>
      <c r="M703" s="2">
        <v>0.99961999999999995</v>
      </c>
      <c r="N703" s="2">
        <v>0.99878</v>
      </c>
      <c r="O703" s="2">
        <v>0.99653000000000003</v>
      </c>
      <c r="P703" s="2">
        <v>0.99085999999999996</v>
      </c>
      <c r="Q703" s="2">
        <v>0.97831000000000001</v>
      </c>
      <c r="R703" s="2">
        <v>0.95448999999999995</v>
      </c>
      <c r="S703" s="2">
        <v>0.91149000000000002</v>
      </c>
      <c r="T703" s="2">
        <v>0.84375</v>
      </c>
      <c r="U703" s="2">
        <v>0.74856999999999996</v>
      </c>
      <c r="V703" s="2">
        <v>0.63307000000000002</v>
      </c>
      <c r="W703" s="2">
        <v>0.5</v>
      </c>
      <c r="X703" s="2">
        <v>0.36692999999999998</v>
      </c>
      <c r="Y703" s="2">
        <v>0.25142999999999999</v>
      </c>
      <c r="Z703" s="2">
        <v>0.15625</v>
      </c>
      <c r="AA703" s="2">
        <v>8.8510000000000005E-2</v>
      </c>
      <c r="AB703" s="2">
        <v>4.5510000000000002E-2</v>
      </c>
      <c r="AC703" s="2">
        <v>2.1690000000000001E-2</v>
      </c>
      <c r="AD703" s="2">
        <v>9.1400000000000006E-3</v>
      </c>
      <c r="AE703" s="2">
        <v>3.47E-3</v>
      </c>
      <c r="AF703" s="2">
        <v>1.2199999999999999E-3</v>
      </c>
      <c r="AG703" s="2">
        <v>3.8000000000000002E-4</v>
      </c>
      <c r="AH703" s="2">
        <v>1E-4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</row>
    <row r="704" spans="1:68" hidden="1" x14ac:dyDescent="0.25">
      <c r="A704">
        <v>22400626</v>
      </c>
      <c r="B704" t="s">
        <v>79</v>
      </c>
      <c r="C704" t="s">
        <v>80</v>
      </c>
      <c r="D704" s="1">
        <v>45680.875</v>
      </c>
      <c r="E704" t="str">
        <f>HYPERLINK("https://www.nba.com/stats/player/203967/boxscores-traditional", "Dario Šaric")</f>
        <v>Dario Šaric</v>
      </c>
      <c r="F704" t="s">
        <v>76</v>
      </c>
      <c r="G704">
        <v>5.4</v>
      </c>
      <c r="H704">
        <v>3.0070000000000001</v>
      </c>
      <c r="I704" s="2">
        <v>0.92784999999999995</v>
      </c>
      <c r="J704" s="2">
        <v>0.87075999999999998</v>
      </c>
      <c r="K704" s="2">
        <v>0.78813999999999995</v>
      </c>
      <c r="L704" s="2">
        <v>0.68081999999999998</v>
      </c>
      <c r="M704" s="2">
        <v>0.55171999999999999</v>
      </c>
      <c r="N704" s="2">
        <v>0.42074</v>
      </c>
      <c r="O704" s="2">
        <v>0.29805999999999999</v>
      </c>
      <c r="P704" s="2">
        <v>0.19489000000000001</v>
      </c>
      <c r="Q704" s="2">
        <v>0.11507000000000001</v>
      </c>
      <c r="R704" s="2">
        <v>6.3009999999999997E-2</v>
      </c>
      <c r="S704" s="2">
        <v>3.1440000000000003E-2</v>
      </c>
      <c r="T704" s="2">
        <v>1.426E-2</v>
      </c>
      <c r="U704" s="2">
        <v>5.7000000000000002E-3</v>
      </c>
      <c r="V704" s="2">
        <v>2.1199999999999999E-3</v>
      </c>
      <c r="W704" s="2">
        <v>7.1000000000000002E-4</v>
      </c>
      <c r="X704" s="2">
        <v>2.1000000000000001E-4</v>
      </c>
      <c r="Y704" s="2">
        <v>6.0000000000000002E-5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0</v>
      </c>
      <c r="BO704" s="2">
        <v>0</v>
      </c>
      <c r="BP704" s="2">
        <v>0</v>
      </c>
    </row>
    <row r="705" spans="1:68" hidden="1" x14ac:dyDescent="0.25">
      <c r="A705">
        <v>22400626</v>
      </c>
      <c r="B705" t="s">
        <v>80</v>
      </c>
      <c r="C705" t="s">
        <v>79</v>
      </c>
      <c r="D705" s="1">
        <v>45680.875</v>
      </c>
      <c r="E705" t="str">
        <f>HYPERLINK("https://www.nba.com/stats/player/1628370/boxscores-traditional", "Malik Monk")</f>
        <v>Malik Monk</v>
      </c>
      <c r="F705" t="s">
        <v>91</v>
      </c>
      <c r="G705">
        <v>33.4</v>
      </c>
      <c r="H705">
        <v>3.262</v>
      </c>
      <c r="I705" s="2">
        <v>1</v>
      </c>
      <c r="J705" s="2">
        <v>1</v>
      </c>
      <c r="K705" s="2">
        <v>1</v>
      </c>
      <c r="L705" s="2">
        <v>1</v>
      </c>
      <c r="M705" s="2">
        <v>1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  <c r="S705" s="2">
        <v>1</v>
      </c>
      <c r="T705" s="2">
        <v>1</v>
      </c>
      <c r="U705" s="2">
        <v>1</v>
      </c>
      <c r="V705" s="2">
        <v>1</v>
      </c>
      <c r="W705" s="2">
        <v>1</v>
      </c>
      <c r="X705" s="2">
        <v>1</v>
      </c>
      <c r="Y705" s="2">
        <v>1</v>
      </c>
      <c r="Z705" s="2">
        <v>1</v>
      </c>
      <c r="AA705" s="2">
        <v>1</v>
      </c>
      <c r="AB705" s="2">
        <v>1</v>
      </c>
      <c r="AC705" s="2">
        <v>0.99992999999999999</v>
      </c>
      <c r="AD705" s="2">
        <v>0.99975999999999998</v>
      </c>
      <c r="AE705" s="2">
        <v>0.99929000000000001</v>
      </c>
      <c r="AF705" s="2">
        <v>0.99800999999999995</v>
      </c>
      <c r="AG705" s="2">
        <v>0.99506000000000006</v>
      </c>
      <c r="AH705" s="2">
        <v>0.98839999999999995</v>
      </c>
      <c r="AI705" s="2">
        <v>0.97499999999999998</v>
      </c>
      <c r="AJ705" s="2">
        <v>0.95154000000000005</v>
      </c>
      <c r="AK705" s="2">
        <v>0.91149000000000002</v>
      </c>
      <c r="AL705" s="2">
        <v>0.85082999999999998</v>
      </c>
      <c r="AM705" s="2">
        <v>0.77034999999999998</v>
      </c>
      <c r="AN705" s="2">
        <v>0.66639999999999999</v>
      </c>
      <c r="AO705" s="2">
        <v>0.54776000000000002</v>
      </c>
      <c r="AP705" s="2">
        <v>0.42858000000000002</v>
      </c>
      <c r="AQ705" s="2">
        <v>0.31207000000000001</v>
      </c>
      <c r="AR705" s="2">
        <v>0.21185999999999999</v>
      </c>
      <c r="AS705" s="2">
        <v>0.13567000000000001</v>
      </c>
      <c r="AT705" s="2">
        <v>7.9269999999999993E-2</v>
      </c>
      <c r="AU705" s="2">
        <v>4.2720000000000001E-2</v>
      </c>
      <c r="AV705" s="2">
        <v>2.1690000000000001E-2</v>
      </c>
      <c r="AW705" s="2">
        <v>9.9000000000000008E-3</v>
      </c>
      <c r="AX705" s="2">
        <v>4.15E-3</v>
      </c>
      <c r="AY705" s="2">
        <v>1.64E-3</v>
      </c>
      <c r="AZ705" s="2">
        <v>5.8E-4</v>
      </c>
      <c r="BA705" s="2">
        <v>1.9000000000000001E-4</v>
      </c>
      <c r="BB705" s="2">
        <v>6.0000000000000002E-5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</row>
    <row r="706" spans="1:68" hidden="1" x14ac:dyDescent="0.25">
      <c r="A706">
        <v>22400626</v>
      </c>
      <c r="B706" t="s">
        <v>80</v>
      </c>
      <c r="C706" t="s">
        <v>79</v>
      </c>
      <c r="D706" s="1">
        <v>45680.875</v>
      </c>
      <c r="E706" t="str">
        <f>HYPERLINK("https://www.nba.com/stats/player/1628368/boxscores-traditional", "De'Aaron Fox")</f>
        <v>De'Aaron Fox</v>
      </c>
      <c r="F706" t="s">
        <v>92</v>
      </c>
      <c r="G706">
        <v>25</v>
      </c>
      <c r="H706">
        <v>3.286</v>
      </c>
      <c r="I706" s="2">
        <v>1</v>
      </c>
      <c r="J706" s="2">
        <v>1</v>
      </c>
      <c r="K706" s="2">
        <v>1</v>
      </c>
      <c r="L706" s="2">
        <v>1</v>
      </c>
      <c r="M706" s="2">
        <v>1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  <c r="S706" s="2">
        <v>1</v>
      </c>
      <c r="T706" s="2">
        <v>0.99995999999999996</v>
      </c>
      <c r="U706" s="2">
        <v>0.99987000000000004</v>
      </c>
      <c r="V706" s="2">
        <v>0.99960000000000004</v>
      </c>
      <c r="W706" s="2">
        <v>0.99882000000000004</v>
      </c>
      <c r="X706" s="2">
        <v>0.99692999999999998</v>
      </c>
      <c r="Y706" s="2">
        <v>0.99245000000000005</v>
      </c>
      <c r="Z706" s="2">
        <v>0.98341000000000001</v>
      </c>
      <c r="AA706" s="2">
        <v>0.96638000000000002</v>
      </c>
      <c r="AB706" s="2">
        <v>0.93574000000000002</v>
      </c>
      <c r="AC706" s="2">
        <v>0.88876999999999995</v>
      </c>
      <c r="AD706" s="2">
        <v>0.81859000000000004</v>
      </c>
      <c r="AE706" s="2">
        <v>0.72907</v>
      </c>
      <c r="AF706" s="2">
        <v>0.61790999999999996</v>
      </c>
      <c r="AG706" s="2">
        <v>0.5</v>
      </c>
      <c r="AH706" s="2">
        <v>0.38208999999999999</v>
      </c>
      <c r="AI706" s="2">
        <v>0.27093</v>
      </c>
      <c r="AJ706" s="2">
        <v>0.18140999999999999</v>
      </c>
      <c r="AK706" s="2">
        <v>0.11123</v>
      </c>
      <c r="AL706" s="2">
        <v>6.4259999999999998E-2</v>
      </c>
      <c r="AM706" s="2">
        <v>3.3619999999999997E-2</v>
      </c>
      <c r="AN706" s="2">
        <v>1.6590000000000001E-2</v>
      </c>
      <c r="AO706" s="2">
        <v>7.5500000000000003E-3</v>
      </c>
      <c r="AP706" s="2">
        <v>3.0699999999999998E-3</v>
      </c>
      <c r="AQ706" s="2">
        <v>1.1800000000000001E-3</v>
      </c>
      <c r="AR706" s="2">
        <v>4.0000000000000002E-4</v>
      </c>
      <c r="AS706" s="2">
        <v>1.2999999999999999E-4</v>
      </c>
      <c r="AT706" s="2">
        <v>4.0000000000000003E-5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</row>
    <row r="707" spans="1:68" hidden="1" x14ac:dyDescent="0.25">
      <c r="A707">
        <v>22400621</v>
      </c>
      <c r="B707" t="s">
        <v>68</v>
      </c>
      <c r="C707" t="s">
        <v>69</v>
      </c>
      <c r="D707" s="1">
        <v>45680.583333333336</v>
      </c>
      <c r="E707" t="str">
        <f>HYPERLINK("https://www.nba.com/stats/player/203084/boxscores-traditional", "Harrison Barnes")</f>
        <v>Harrison Barnes</v>
      </c>
      <c r="F707" t="s">
        <v>87</v>
      </c>
      <c r="G707">
        <v>19</v>
      </c>
      <c r="H707">
        <v>4.5609999999999999</v>
      </c>
      <c r="I707">
        <v>0.99995999999999996</v>
      </c>
      <c r="J707">
        <v>0.99990000000000001</v>
      </c>
      <c r="K707">
        <v>0.99978</v>
      </c>
      <c r="L707">
        <v>0.99950000000000006</v>
      </c>
      <c r="M707">
        <v>0.99892999999999998</v>
      </c>
      <c r="N707">
        <v>0.99780999999999997</v>
      </c>
      <c r="O707">
        <v>0.99573</v>
      </c>
      <c r="P707">
        <v>0.99202000000000001</v>
      </c>
      <c r="Q707">
        <v>0.98573999999999995</v>
      </c>
      <c r="R707">
        <v>0.97558</v>
      </c>
      <c r="S707">
        <v>0.95994000000000002</v>
      </c>
      <c r="T707">
        <v>0.93698999999999999</v>
      </c>
      <c r="U707">
        <v>0.90658000000000005</v>
      </c>
      <c r="V707">
        <v>0.86433000000000004</v>
      </c>
      <c r="W707">
        <v>0.81057000000000001</v>
      </c>
      <c r="X707">
        <v>0.74536999999999998</v>
      </c>
      <c r="Y707">
        <v>0.67003000000000001</v>
      </c>
      <c r="Z707">
        <v>0.58706000000000003</v>
      </c>
      <c r="AA707">
        <v>0.5</v>
      </c>
      <c r="AB707">
        <v>0.41293999999999997</v>
      </c>
      <c r="AC707">
        <v>0.32996999999999999</v>
      </c>
      <c r="AD707">
        <v>0.25463000000000002</v>
      </c>
      <c r="AE707">
        <v>0.18942999999999999</v>
      </c>
      <c r="AF707">
        <v>0.13567000000000001</v>
      </c>
      <c r="AG707">
        <v>9.3420000000000003E-2</v>
      </c>
      <c r="AH707">
        <v>6.3009999999999997E-2</v>
      </c>
      <c r="AI707">
        <v>4.0059999999999998E-2</v>
      </c>
      <c r="AJ707">
        <v>2.4420000000000001E-2</v>
      </c>
      <c r="AK707">
        <v>1.426E-2</v>
      </c>
      <c r="AL707">
        <v>7.9799999999999992E-3</v>
      </c>
      <c r="AM707">
        <v>4.2700000000000004E-3</v>
      </c>
      <c r="AN707">
        <v>2.1900000000000001E-3</v>
      </c>
      <c r="AO707">
        <v>1.07E-3</v>
      </c>
      <c r="AP707">
        <v>5.0000000000000001E-4</v>
      </c>
      <c r="AQ707">
        <v>2.2000000000000001E-4</v>
      </c>
      <c r="AR707">
        <v>1E-4</v>
      </c>
      <c r="AS707">
        <v>4.0000000000000003E-5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</row>
    <row r="708" spans="1:68" hidden="1" x14ac:dyDescent="0.25">
      <c r="A708">
        <v>22400626</v>
      </c>
      <c r="B708" t="s">
        <v>79</v>
      </c>
      <c r="C708" t="s">
        <v>80</v>
      </c>
      <c r="D708" s="1">
        <v>45680.875</v>
      </c>
      <c r="E708" t="str">
        <f>HYPERLINK("https://www.nba.com/stats/player/1627750/boxscores-traditional", "Jamal Murray")</f>
        <v>Jamal Murray</v>
      </c>
      <c r="F708" t="s">
        <v>90</v>
      </c>
      <c r="G708">
        <v>10.199999999999999</v>
      </c>
      <c r="H708">
        <v>3.3109999999999999</v>
      </c>
      <c r="I708" s="2">
        <v>0.99728000000000006</v>
      </c>
      <c r="J708" s="2">
        <v>0.99343000000000004</v>
      </c>
      <c r="K708" s="2">
        <v>0.98499999999999999</v>
      </c>
      <c r="L708" s="2">
        <v>0.96926000000000001</v>
      </c>
      <c r="M708" s="2">
        <v>0.94179000000000002</v>
      </c>
      <c r="N708" s="2">
        <v>0.89795999999999998</v>
      </c>
      <c r="O708" s="2">
        <v>0.83398000000000005</v>
      </c>
      <c r="P708" s="2">
        <v>0.74536999999999998</v>
      </c>
      <c r="Q708" s="2">
        <v>0.64058000000000004</v>
      </c>
      <c r="R708" s="2">
        <v>0.52392000000000005</v>
      </c>
      <c r="S708" s="2">
        <v>0.40516999999999997</v>
      </c>
      <c r="T708" s="2">
        <v>0.29459999999999997</v>
      </c>
      <c r="U708" s="2">
        <v>0.19766</v>
      </c>
      <c r="V708" s="2">
        <v>0.12506999999999999</v>
      </c>
      <c r="W708" s="2">
        <v>7.3529999999999998E-2</v>
      </c>
      <c r="X708" s="2">
        <v>4.0059999999999998E-2</v>
      </c>
      <c r="Y708" s="2">
        <v>2.018E-2</v>
      </c>
      <c r="Z708" s="2">
        <v>9.1400000000000006E-3</v>
      </c>
      <c r="AA708" s="2">
        <v>3.9100000000000003E-3</v>
      </c>
      <c r="AB708" s="2">
        <v>1.5399999999999999E-3</v>
      </c>
      <c r="AC708" s="2">
        <v>5.5999999999999995E-4</v>
      </c>
      <c r="AD708" s="2">
        <v>1.9000000000000001E-4</v>
      </c>
      <c r="AE708" s="2">
        <v>5.0000000000000002E-5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</row>
    <row r="709" spans="1:68" hidden="1" x14ac:dyDescent="0.25">
      <c r="A709">
        <v>22400626</v>
      </c>
      <c r="B709" t="s">
        <v>79</v>
      </c>
      <c r="C709" t="s">
        <v>80</v>
      </c>
      <c r="D709" s="1">
        <v>45680.875</v>
      </c>
      <c r="E709" t="str">
        <f>HYPERLINK("https://www.nba.com/stats/player/201566/boxscores-traditional", "Russell Westbrook")</f>
        <v>Russell Westbrook</v>
      </c>
      <c r="F709" t="s">
        <v>87</v>
      </c>
      <c r="G709">
        <v>16.399999999999999</v>
      </c>
      <c r="H709">
        <v>3.323</v>
      </c>
      <c r="I709" s="2">
        <v>1</v>
      </c>
      <c r="J709" s="2">
        <v>1</v>
      </c>
      <c r="K709" s="2">
        <v>1</v>
      </c>
      <c r="L709" s="2">
        <v>0.99990000000000001</v>
      </c>
      <c r="M709" s="2">
        <v>0.99970000000000003</v>
      </c>
      <c r="N709" s="2">
        <v>0.99912999999999996</v>
      </c>
      <c r="O709" s="2">
        <v>0.99766999999999995</v>
      </c>
      <c r="P709" s="2">
        <v>0.99429999999999996</v>
      </c>
      <c r="Q709" s="2">
        <v>0.98712999999999995</v>
      </c>
      <c r="R709" s="2">
        <v>0.97319999999999995</v>
      </c>
      <c r="S709" s="2">
        <v>0.94845000000000002</v>
      </c>
      <c r="T709" s="2">
        <v>0.90658000000000005</v>
      </c>
      <c r="U709" s="2">
        <v>0.84614</v>
      </c>
      <c r="V709" s="2">
        <v>0.76424000000000003</v>
      </c>
      <c r="W709" s="2">
        <v>0.66276000000000002</v>
      </c>
      <c r="X709" s="2">
        <v>0.54776000000000002</v>
      </c>
      <c r="Y709" s="2">
        <v>0.42858000000000002</v>
      </c>
      <c r="Z709" s="2">
        <v>0.31561</v>
      </c>
      <c r="AA709" s="2">
        <v>0.2177</v>
      </c>
      <c r="AB709" s="2">
        <v>0.14007</v>
      </c>
      <c r="AC709" s="2">
        <v>8.3790000000000003E-2</v>
      </c>
      <c r="AD709" s="2">
        <v>4.5510000000000002E-2</v>
      </c>
      <c r="AE709" s="2">
        <v>2.3300000000000001E-2</v>
      </c>
      <c r="AF709" s="2">
        <v>1.1010000000000001E-2</v>
      </c>
      <c r="AG709" s="2">
        <v>4.7999999999999996E-3</v>
      </c>
      <c r="AH709" s="2">
        <v>1.9300000000000001E-3</v>
      </c>
      <c r="AI709" s="2">
        <v>7.1000000000000002E-4</v>
      </c>
      <c r="AJ709" s="2">
        <v>2.4000000000000001E-4</v>
      </c>
      <c r="AK709" s="2">
        <v>8.0000000000000007E-5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</row>
    <row r="710" spans="1:68" hidden="1" x14ac:dyDescent="0.25">
      <c r="A710">
        <v>22400621</v>
      </c>
      <c r="B710" t="s">
        <v>69</v>
      </c>
      <c r="C710" t="s">
        <v>68</v>
      </c>
      <c r="D710" s="1">
        <v>45680.583333333336</v>
      </c>
      <c r="E710" t="str">
        <f>HYPERLINK("https://www.nba.com/stats/player/1628418/boxscores-traditional", "Thomas Bryant")</f>
        <v>Thomas Bryant</v>
      </c>
      <c r="F710" t="s">
        <v>92</v>
      </c>
      <c r="G710">
        <v>8.6</v>
      </c>
      <c r="H710">
        <v>4.5869999999999997</v>
      </c>
      <c r="I710">
        <v>0.95154000000000005</v>
      </c>
      <c r="J710">
        <v>0.92506999999999995</v>
      </c>
      <c r="K710">
        <v>0.88876999999999995</v>
      </c>
      <c r="L710">
        <v>0.84133999999999998</v>
      </c>
      <c r="M710">
        <v>0.7823</v>
      </c>
      <c r="N710">
        <v>0.71565999999999996</v>
      </c>
      <c r="O710">
        <v>0.63683000000000001</v>
      </c>
      <c r="P710">
        <v>0.55171999999999999</v>
      </c>
      <c r="Q710">
        <v>0.46414</v>
      </c>
      <c r="R710">
        <v>0.37828000000000001</v>
      </c>
      <c r="S710">
        <v>0.30153000000000002</v>
      </c>
      <c r="T710">
        <v>0.22964999999999999</v>
      </c>
      <c r="U710">
        <v>0.16853000000000001</v>
      </c>
      <c r="V710">
        <v>0.11899999999999999</v>
      </c>
      <c r="W710">
        <v>8.0759999999999998E-2</v>
      </c>
      <c r="X710">
        <v>5.3699999999999998E-2</v>
      </c>
      <c r="Y710">
        <v>3.3619999999999997E-2</v>
      </c>
      <c r="Z710">
        <v>2.018E-2</v>
      </c>
      <c r="AA710">
        <v>1.1599999999999999E-2</v>
      </c>
      <c r="AB710">
        <v>6.3899999999999998E-3</v>
      </c>
      <c r="AC710">
        <v>3.47E-3</v>
      </c>
      <c r="AD710">
        <v>1.75E-3</v>
      </c>
      <c r="AE710">
        <v>8.4000000000000003E-4</v>
      </c>
      <c r="AF710">
        <v>3.8999999999999999E-4</v>
      </c>
      <c r="AG710">
        <v>1.7000000000000001E-4</v>
      </c>
      <c r="AH710">
        <v>8.0000000000000007E-5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</row>
    <row r="711" spans="1:68" hidden="1" x14ac:dyDescent="0.25">
      <c r="A711">
        <v>22400626</v>
      </c>
      <c r="B711" t="s">
        <v>80</v>
      </c>
      <c r="C711" t="s">
        <v>79</v>
      </c>
      <c r="D711" s="1">
        <v>45680.875</v>
      </c>
      <c r="E711" t="str">
        <f>HYPERLINK("https://www.nba.com/stats/player/1626168/boxscores-traditional", "Trey Lyles")</f>
        <v>Trey Lyles</v>
      </c>
      <c r="F711" t="s">
        <v>91</v>
      </c>
      <c r="G711">
        <v>10.6</v>
      </c>
      <c r="H711">
        <v>3.323</v>
      </c>
      <c r="I711" s="2">
        <v>0.99807000000000001</v>
      </c>
      <c r="J711" s="2">
        <v>0.99519999999999997</v>
      </c>
      <c r="K711" s="2">
        <v>0.98899000000000004</v>
      </c>
      <c r="L711" s="2">
        <v>0.97670000000000001</v>
      </c>
      <c r="M711" s="2">
        <v>0.95448999999999995</v>
      </c>
      <c r="N711" s="2">
        <v>0.91620999999999997</v>
      </c>
      <c r="O711" s="2">
        <v>0.85992999999999997</v>
      </c>
      <c r="P711" s="2">
        <v>0.7823</v>
      </c>
      <c r="Q711" s="2">
        <v>0.68439000000000005</v>
      </c>
      <c r="R711" s="2">
        <v>0.57142000000000004</v>
      </c>
      <c r="S711" s="2">
        <v>0.45223999999999998</v>
      </c>
      <c r="T711" s="2">
        <v>0.33723999999999998</v>
      </c>
      <c r="U711" s="2">
        <v>0.23576</v>
      </c>
      <c r="V711" s="2">
        <v>0.15386</v>
      </c>
      <c r="W711" s="2">
        <v>9.3420000000000003E-2</v>
      </c>
      <c r="X711" s="2">
        <v>5.1549999999999999E-2</v>
      </c>
      <c r="Y711" s="2">
        <v>2.6800000000000001E-2</v>
      </c>
      <c r="Z711" s="2">
        <v>1.2869999999999999E-2</v>
      </c>
      <c r="AA711" s="2">
        <v>5.7000000000000002E-3</v>
      </c>
      <c r="AB711" s="2">
        <v>2.33E-3</v>
      </c>
      <c r="AC711" s="2">
        <v>8.7000000000000001E-4</v>
      </c>
      <c r="AD711" s="2">
        <v>2.9999999999999997E-4</v>
      </c>
      <c r="AE711" s="2">
        <v>1E-4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</row>
    <row r="712" spans="1:68" hidden="1" x14ac:dyDescent="0.25">
      <c r="A712">
        <v>22400626</v>
      </c>
      <c r="B712" t="s">
        <v>79</v>
      </c>
      <c r="C712" t="s">
        <v>80</v>
      </c>
      <c r="D712" s="1">
        <v>45680.875</v>
      </c>
      <c r="E712" t="str">
        <f>HYPERLINK("https://www.nba.com/stats/player/203967/boxscores-traditional", "Dario Šaric")</f>
        <v>Dario Šaric</v>
      </c>
      <c r="F712" t="s">
        <v>92</v>
      </c>
      <c r="G712">
        <v>9.6</v>
      </c>
      <c r="H712">
        <v>3.323</v>
      </c>
      <c r="I712" s="2">
        <v>0.99519999999999997</v>
      </c>
      <c r="J712" s="2">
        <v>0.98899000000000004</v>
      </c>
      <c r="K712" s="2">
        <v>0.97670000000000001</v>
      </c>
      <c r="L712" s="2">
        <v>0.95448999999999995</v>
      </c>
      <c r="M712" s="2">
        <v>0.91620999999999997</v>
      </c>
      <c r="N712" s="2">
        <v>0.85992999999999997</v>
      </c>
      <c r="O712" s="2">
        <v>0.7823</v>
      </c>
      <c r="P712" s="2">
        <v>0.68439000000000005</v>
      </c>
      <c r="Q712" s="2">
        <v>0.57142000000000004</v>
      </c>
      <c r="R712" s="2">
        <v>0.45223999999999998</v>
      </c>
      <c r="S712" s="2">
        <v>0.33723999999999998</v>
      </c>
      <c r="T712" s="2">
        <v>0.23576</v>
      </c>
      <c r="U712" s="2">
        <v>0.15386</v>
      </c>
      <c r="V712" s="2">
        <v>9.3420000000000003E-2</v>
      </c>
      <c r="W712" s="2">
        <v>5.1549999999999999E-2</v>
      </c>
      <c r="X712" s="2">
        <v>2.6800000000000001E-2</v>
      </c>
      <c r="Y712" s="2">
        <v>1.2869999999999999E-2</v>
      </c>
      <c r="Z712" s="2">
        <v>5.7000000000000002E-3</v>
      </c>
      <c r="AA712" s="2">
        <v>2.33E-3</v>
      </c>
      <c r="AB712" s="2">
        <v>8.7000000000000001E-4</v>
      </c>
      <c r="AC712" s="2">
        <v>2.9999999999999997E-4</v>
      </c>
      <c r="AD712" s="2">
        <v>1E-4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</row>
    <row r="713" spans="1:68" hidden="1" x14ac:dyDescent="0.25">
      <c r="A713">
        <v>22400626</v>
      </c>
      <c r="B713" t="s">
        <v>79</v>
      </c>
      <c r="C713" t="s">
        <v>80</v>
      </c>
      <c r="D713" s="1">
        <v>45680.875</v>
      </c>
      <c r="E713" t="str">
        <f>HYPERLINK("https://www.nba.com/stats/player/1631128/boxscores-traditional", "Christian Braun")</f>
        <v>Christian Braun</v>
      </c>
      <c r="F713" t="s">
        <v>76</v>
      </c>
      <c r="G713">
        <v>4.5999999999999996</v>
      </c>
      <c r="H713">
        <v>3.323</v>
      </c>
      <c r="I713" s="2">
        <v>0.85992999999999997</v>
      </c>
      <c r="J713" s="2">
        <v>0.7823</v>
      </c>
      <c r="K713" s="2">
        <v>0.68439000000000005</v>
      </c>
      <c r="L713" s="2">
        <v>0.57142000000000004</v>
      </c>
      <c r="M713" s="2">
        <v>0.45223999999999998</v>
      </c>
      <c r="N713" s="2">
        <v>0.33723999999999998</v>
      </c>
      <c r="O713" s="2">
        <v>0.23576</v>
      </c>
      <c r="P713" s="2">
        <v>0.15386</v>
      </c>
      <c r="Q713" s="2">
        <v>9.3420000000000003E-2</v>
      </c>
      <c r="R713" s="2">
        <v>5.1549999999999999E-2</v>
      </c>
      <c r="S713" s="2">
        <v>2.6800000000000001E-2</v>
      </c>
      <c r="T713" s="2">
        <v>1.2869999999999999E-2</v>
      </c>
      <c r="U713" s="2">
        <v>5.7000000000000002E-3</v>
      </c>
      <c r="V713" s="2">
        <v>2.33E-3</v>
      </c>
      <c r="W713" s="2">
        <v>8.7000000000000001E-4</v>
      </c>
      <c r="X713" s="2">
        <v>2.9999999999999997E-4</v>
      </c>
      <c r="Y713" s="2">
        <v>1E-4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</row>
    <row r="714" spans="1:68" hidden="1" x14ac:dyDescent="0.25">
      <c r="A714">
        <v>22400626</v>
      </c>
      <c r="B714" t="s">
        <v>80</v>
      </c>
      <c r="C714" t="s">
        <v>79</v>
      </c>
      <c r="D714" s="1">
        <v>45680.875</v>
      </c>
      <c r="E714" t="str">
        <f>HYPERLINK("https://www.nba.com/stats/player/1628368/boxscores-traditional", "De'Aaron Fox")</f>
        <v>De'Aaron Fox</v>
      </c>
      <c r="F714" t="s">
        <v>73</v>
      </c>
      <c r="G714">
        <v>6.8</v>
      </c>
      <c r="H714">
        <v>3.37</v>
      </c>
      <c r="I714" s="2">
        <v>0.95728000000000002</v>
      </c>
      <c r="J714" s="2">
        <v>0.92220000000000002</v>
      </c>
      <c r="K714" s="2">
        <v>0.87075999999999998</v>
      </c>
      <c r="L714" s="2">
        <v>0.79673000000000005</v>
      </c>
      <c r="M714" s="2">
        <v>0.70194000000000001</v>
      </c>
      <c r="N714" s="2">
        <v>0.59482999999999997</v>
      </c>
      <c r="O714" s="2">
        <v>0.47608</v>
      </c>
      <c r="P714" s="2">
        <v>0.35942000000000002</v>
      </c>
      <c r="Q714" s="2">
        <v>0.25785000000000002</v>
      </c>
      <c r="R714" s="2">
        <v>0.17105999999999999</v>
      </c>
      <c r="S714" s="2">
        <v>0.10564999999999999</v>
      </c>
      <c r="T714" s="2">
        <v>6.1780000000000002E-2</v>
      </c>
      <c r="U714" s="2">
        <v>3.288E-2</v>
      </c>
      <c r="V714" s="2">
        <v>1.618E-2</v>
      </c>
      <c r="W714" s="2">
        <v>7.5500000000000003E-3</v>
      </c>
      <c r="X714" s="2">
        <v>3.1700000000000001E-3</v>
      </c>
      <c r="Y714" s="2">
        <v>1.2199999999999999E-3</v>
      </c>
      <c r="Z714" s="2">
        <v>4.4999999999999999E-4</v>
      </c>
      <c r="AA714" s="2">
        <v>1.4999999999999999E-4</v>
      </c>
      <c r="AB714" s="2">
        <v>4.0000000000000003E-5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</row>
    <row r="715" spans="1:68" hidden="1" x14ac:dyDescent="0.25">
      <c r="A715">
        <v>22400626</v>
      </c>
      <c r="B715" t="s">
        <v>79</v>
      </c>
      <c r="C715" t="s">
        <v>80</v>
      </c>
      <c r="D715" s="1">
        <v>45680.875</v>
      </c>
      <c r="E715" t="str">
        <f>HYPERLINK("https://www.nba.com/stats/player/201566/boxscores-traditional", "Russell Westbrook")</f>
        <v>Russell Westbrook</v>
      </c>
      <c r="F715" t="s">
        <v>91</v>
      </c>
      <c r="G715">
        <v>21.8</v>
      </c>
      <c r="H715">
        <v>3.4289999999999998</v>
      </c>
      <c r="I715" s="2">
        <v>1</v>
      </c>
      <c r="J715" s="2">
        <v>1</v>
      </c>
      <c r="K715" s="2">
        <v>1</v>
      </c>
      <c r="L715" s="2">
        <v>1</v>
      </c>
      <c r="M715" s="2">
        <v>1</v>
      </c>
      <c r="N715" s="2">
        <v>1</v>
      </c>
      <c r="O715" s="2">
        <v>1</v>
      </c>
      <c r="P715" s="2">
        <v>1</v>
      </c>
      <c r="Q715" s="2">
        <v>0.99990000000000001</v>
      </c>
      <c r="R715" s="2">
        <v>0.99970999999999999</v>
      </c>
      <c r="S715" s="2">
        <v>0.99917999999999996</v>
      </c>
      <c r="T715" s="2">
        <v>0.99787999999999999</v>
      </c>
      <c r="U715" s="2">
        <v>0.99492000000000003</v>
      </c>
      <c r="V715" s="2">
        <v>0.98839999999999995</v>
      </c>
      <c r="W715" s="2">
        <v>0.97614999999999996</v>
      </c>
      <c r="X715" s="2">
        <v>0.95448999999999995</v>
      </c>
      <c r="Y715" s="2">
        <v>0.91923999999999995</v>
      </c>
      <c r="Z715" s="2">
        <v>0.86650000000000005</v>
      </c>
      <c r="AA715" s="2">
        <v>0.79388999999999998</v>
      </c>
      <c r="AB715" s="2">
        <v>0.69847000000000004</v>
      </c>
      <c r="AC715" s="2">
        <v>0.59094999999999998</v>
      </c>
      <c r="AD715" s="2">
        <v>0.47608</v>
      </c>
      <c r="AE715" s="2">
        <v>0.36316999999999999</v>
      </c>
      <c r="AF715" s="2">
        <v>0.26108999999999999</v>
      </c>
      <c r="AG715" s="2">
        <v>0.17619000000000001</v>
      </c>
      <c r="AH715" s="2">
        <v>0.11123</v>
      </c>
      <c r="AI715" s="2">
        <v>6.4259999999999998E-2</v>
      </c>
      <c r="AJ715" s="2">
        <v>3.5150000000000001E-2</v>
      </c>
      <c r="AK715" s="2">
        <v>1.7860000000000001E-2</v>
      </c>
      <c r="AL715" s="2">
        <v>8.4200000000000004E-3</v>
      </c>
      <c r="AM715" s="2">
        <v>3.6800000000000001E-3</v>
      </c>
      <c r="AN715" s="2">
        <v>1.49E-3</v>
      </c>
      <c r="AO715" s="2">
        <v>5.4000000000000001E-4</v>
      </c>
      <c r="AP715" s="2">
        <v>1.9000000000000001E-4</v>
      </c>
      <c r="AQ715" s="2">
        <v>6.0000000000000002E-5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</row>
    <row r="716" spans="1:68" hidden="1" x14ac:dyDescent="0.25">
      <c r="A716">
        <v>22400626</v>
      </c>
      <c r="B716" t="s">
        <v>80</v>
      </c>
      <c r="C716" t="s">
        <v>79</v>
      </c>
      <c r="D716" s="1">
        <v>45680.875</v>
      </c>
      <c r="E716" t="str">
        <f>HYPERLINK("https://www.nba.com/stats/player/1628368/boxscores-traditional", "De'Aaron Fox")</f>
        <v>De'Aaron Fox</v>
      </c>
      <c r="F716" t="s">
        <v>90</v>
      </c>
      <c r="G716">
        <v>13.4</v>
      </c>
      <c r="H716">
        <v>3.4409999999999998</v>
      </c>
      <c r="I716" s="2">
        <v>0.99983999999999995</v>
      </c>
      <c r="J716" s="2">
        <v>0.99953000000000003</v>
      </c>
      <c r="K716" s="2">
        <v>0.99873999999999996</v>
      </c>
      <c r="L716" s="2">
        <v>0.99682999999999999</v>
      </c>
      <c r="M716" s="2">
        <v>0.99265999999999999</v>
      </c>
      <c r="N716" s="2">
        <v>0.98421999999999998</v>
      </c>
      <c r="O716" s="2">
        <v>0.96855999999999998</v>
      </c>
      <c r="P716" s="2">
        <v>0.94179000000000002</v>
      </c>
      <c r="Q716" s="2">
        <v>0.89973000000000003</v>
      </c>
      <c r="R716" s="2">
        <v>0.83891000000000004</v>
      </c>
      <c r="S716" s="2">
        <v>0.75804000000000005</v>
      </c>
      <c r="T716" s="2">
        <v>0.65910000000000002</v>
      </c>
      <c r="U716" s="2">
        <v>0.54776000000000002</v>
      </c>
      <c r="V716" s="2">
        <v>0.43251000000000001</v>
      </c>
      <c r="W716" s="2">
        <v>0.32275999999999999</v>
      </c>
      <c r="X716" s="2">
        <v>0.22363</v>
      </c>
      <c r="Y716" s="2">
        <v>0.14685999999999999</v>
      </c>
      <c r="Z716" s="2">
        <v>9.0120000000000006E-2</v>
      </c>
      <c r="AA716" s="2">
        <v>5.1549999999999999E-2</v>
      </c>
      <c r="AB716" s="2">
        <v>2.743E-2</v>
      </c>
      <c r="AC716" s="2">
        <v>1.355E-2</v>
      </c>
      <c r="AD716" s="2">
        <v>6.2100000000000002E-3</v>
      </c>
      <c r="AE716" s="2">
        <v>2.64E-3</v>
      </c>
      <c r="AF716" s="2">
        <v>1.0399999999999999E-3</v>
      </c>
      <c r="AG716" s="2">
        <v>3.8000000000000002E-4</v>
      </c>
      <c r="AH716" s="2">
        <v>1.2999999999999999E-4</v>
      </c>
      <c r="AI716" s="2">
        <v>4.0000000000000003E-5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</row>
    <row r="717" spans="1:68" x14ac:dyDescent="0.25">
      <c r="A717">
        <v>22400626</v>
      </c>
      <c r="B717" t="s">
        <v>79</v>
      </c>
      <c r="C717" t="s">
        <v>80</v>
      </c>
      <c r="D717" s="1">
        <v>45680.875</v>
      </c>
      <c r="E717" t="str">
        <f>HYPERLINK("https://www.nba.com/stats/player/1629008/boxscores-traditional", "Michael Porter Jr.")</f>
        <v>Michael Porter Jr.</v>
      </c>
      <c r="F717" t="s">
        <v>93</v>
      </c>
      <c r="G717">
        <v>13.8</v>
      </c>
      <c r="H717">
        <v>3.544</v>
      </c>
      <c r="I717" s="2">
        <v>0.99985000000000002</v>
      </c>
      <c r="J717" s="2">
        <v>0.99956999999999996</v>
      </c>
      <c r="K717" s="2">
        <v>0.99885999999999997</v>
      </c>
      <c r="L717" s="2">
        <v>0.99719999999999998</v>
      </c>
      <c r="M717" s="2">
        <v>0.99343000000000004</v>
      </c>
      <c r="N717" s="2">
        <v>0.98609999999999998</v>
      </c>
      <c r="O717" s="2">
        <v>0.97257000000000005</v>
      </c>
      <c r="P717" s="2">
        <v>0.94950000000000001</v>
      </c>
      <c r="Q717" s="2">
        <v>0.91149000000000002</v>
      </c>
      <c r="R717" s="2">
        <v>0.85768999999999995</v>
      </c>
      <c r="S717" s="2">
        <v>0.78524000000000005</v>
      </c>
      <c r="T717" s="2">
        <v>0.69496999999999998</v>
      </c>
      <c r="U717" s="2">
        <v>0.59094999999999998</v>
      </c>
      <c r="V717" s="2">
        <v>0.47608</v>
      </c>
      <c r="W717" s="2">
        <v>0.36692999999999998</v>
      </c>
      <c r="X717" s="2">
        <v>0.26762999999999998</v>
      </c>
      <c r="Y717" s="2">
        <v>0.18406</v>
      </c>
      <c r="Z717" s="2">
        <v>0.11702</v>
      </c>
      <c r="AA717" s="2">
        <v>7.0779999999999996E-2</v>
      </c>
      <c r="AB717" s="2">
        <v>4.0059999999999998E-2</v>
      </c>
      <c r="AC717" s="2">
        <v>2.1180000000000001E-2</v>
      </c>
      <c r="AD717" s="2">
        <v>1.044E-2</v>
      </c>
      <c r="AE717" s="2">
        <v>4.6600000000000001E-3</v>
      </c>
      <c r="AF717" s="2">
        <v>1.99E-3</v>
      </c>
      <c r="AG717" s="2">
        <v>7.9000000000000001E-4</v>
      </c>
      <c r="AH717" s="2">
        <v>2.9E-4</v>
      </c>
      <c r="AI717" s="2">
        <v>1E-4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</row>
    <row r="718" spans="1:68" hidden="1" x14ac:dyDescent="0.25">
      <c r="A718">
        <v>22400626</v>
      </c>
      <c r="B718" t="s">
        <v>79</v>
      </c>
      <c r="C718" t="s">
        <v>80</v>
      </c>
      <c r="D718" s="1">
        <v>45680.875</v>
      </c>
      <c r="E718" t="str">
        <f>HYPERLINK("https://www.nba.com/stats/player/201566/boxscores-traditional", "Russell Westbrook")</f>
        <v>Russell Westbrook</v>
      </c>
      <c r="F718" t="s">
        <v>90</v>
      </c>
      <c r="G718">
        <v>9.8000000000000007</v>
      </c>
      <c r="H718">
        <v>3.544</v>
      </c>
      <c r="I718" s="2">
        <v>0.99343000000000004</v>
      </c>
      <c r="J718" s="2">
        <v>0.98609999999999998</v>
      </c>
      <c r="K718" s="2">
        <v>0.97257000000000005</v>
      </c>
      <c r="L718" s="2">
        <v>0.94950000000000001</v>
      </c>
      <c r="M718" s="2">
        <v>0.91149000000000002</v>
      </c>
      <c r="N718" s="2">
        <v>0.85768999999999995</v>
      </c>
      <c r="O718" s="2">
        <v>0.78524000000000005</v>
      </c>
      <c r="P718" s="2">
        <v>0.69496999999999998</v>
      </c>
      <c r="Q718" s="2">
        <v>0.59094999999999998</v>
      </c>
      <c r="R718" s="2">
        <v>0.47608</v>
      </c>
      <c r="S718" s="2">
        <v>0.36692999999999998</v>
      </c>
      <c r="T718" s="2">
        <v>0.26762999999999998</v>
      </c>
      <c r="U718" s="2">
        <v>0.18406</v>
      </c>
      <c r="V718" s="2">
        <v>0.11702</v>
      </c>
      <c r="W718" s="2">
        <v>7.0779999999999996E-2</v>
      </c>
      <c r="X718" s="2">
        <v>4.0059999999999998E-2</v>
      </c>
      <c r="Y718" s="2">
        <v>2.1180000000000001E-2</v>
      </c>
      <c r="Z718" s="2">
        <v>1.044E-2</v>
      </c>
      <c r="AA718" s="2">
        <v>4.6600000000000001E-3</v>
      </c>
      <c r="AB718" s="2">
        <v>1.99E-3</v>
      </c>
      <c r="AC718" s="2">
        <v>7.9000000000000001E-4</v>
      </c>
      <c r="AD718" s="2">
        <v>2.9E-4</v>
      </c>
      <c r="AE718" s="2">
        <v>1E-4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</row>
    <row r="719" spans="1:68" hidden="1" x14ac:dyDescent="0.25">
      <c r="A719">
        <v>22400626</v>
      </c>
      <c r="B719" t="s">
        <v>79</v>
      </c>
      <c r="C719" t="s">
        <v>80</v>
      </c>
      <c r="D719" s="1">
        <v>45680.875</v>
      </c>
      <c r="E719" t="str">
        <f>HYPERLINK("https://www.nba.com/stats/player/1629008/boxscores-traditional", "Michael Porter Jr.")</f>
        <v>Michael Porter Jr.</v>
      </c>
      <c r="F719" t="s">
        <v>92</v>
      </c>
      <c r="G719">
        <v>14.8</v>
      </c>
      <c r="H719">
        <v>3.8679999999999999</v>
      </c>
      <c r="I719" s="2">
        <v>0.99982000000000004</v>
      </c>
      <c r="J719" s="2">
        <v>0.99953000000000003</v>
      </c>
      <c r="K719" s="2">
        <v>0.99885999999999997</v>
      </c>
      <c r="L719" s="2">
        <v>0.99736000000000002</v>
      </c>
      <c r="M719" s="2">
        <v>0.99429999999999996</v>
      </c>
      <c r="N719" s="2">
        <v>0.98870000000000002</v>
      </c>
      <c r="O719" s="2">
        <v>0.97831000000000001</v>
      </c>
      <c r="P719" s="2">
        <v>0.96079999999999999</v>
      </c>
      <c r="Q719" s="2">
        <v>0.93318999999999996</v>
      </c>
      <c r="R719" s="2">
        <v>0.89251000000000003</v>
      </c>
      <c r="S719" s="2">
        <v>0.83645999999999998</v>
      </c>
      <c r="T719" s="2">
        <v>0.76424000000000003</v>
      </c>
      <c r="U719" s="2">
        <v>0.68081999999999998</v>
      </c>
      <c r="V719" s="2">
        <v>0.58316999999999997</v>
      </c>
      <c r="W719" s="2">
        <v>0.48005999999999999</v>
      </c>
      <c r="X719" s="2">
        <v>0.37828000000000001</v>
      </c>
      <c r="Y719" s="2">
        <v>0.28433999999999998</v>
      </c>
      <c r="Z719" s="2">
        <v>0.20327000000000001</v>
      </c>
      <c r="AA719" s="2">
        <v>0.13786000000000001</v>
      </c>
      <c r="AB719" s="2">
        <v>9.0120000000000006E-2</v>
      </c>
      <c r="AC719" s="2">
        <v>5.4800000000000001E-2</v>
      </c>
      <c r="AD719" s="2">
        <v>3.1440000000000003E-2</v>
      </c>
      <c r="AE719" s="2">
        <v>1.7000000000000001E-2</v>
      </c>
      <c r="AF719" s="2">
        <v>8.6599999999999993E-3</v>
      </c>
      <c r="AG719" s="2">
        <v>4.15E-3</v>
      </c>
      <c r="AH719" s="2">
        <v>1.8699999999999999E-3</v>
      </c>
      <c r="AI719" s="2">
        <v>8.1999999999999998E-4</v>
      </c>
      <c r="AJ719" s="2">
        <v>3.2000000000000003E-4</v>
      </c>
      <c r="AK719" s="2">
        <v>1.2E-4</v>
      </c>
      <c r="AL719" s="2">
        <v>4.0000000000000003E-5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</row>
    <row r="720" spans="1:68" hidden="1" x14ac:dyDescent="0.25">
      <c r="A720">
        <v>22400626</v>
      </c>
      <c r="B720" t="s">
        <v>80</v>
      </c>
      <c r="C720" t="s">
        <v>79</v>
      </c>
      <c r="D720" s="1">
        <v>45680.875</v>
      </c>
      <c r="E720" t="str">
        <f>HYPERLINK("https://www.nba.com/stats/player/1628370/boxscores-traditional", "Malik Monk")</f>
        <v>Malik Monk</v>
      </c>
      <c r="F720" t="s">
        <v>90</v>
      </c>
      <c r="G720">
        <v>11.6</v>
      </c>
      <c r="H720">
        <v>3.8780000000000001</v>
      </c>
      <c r="I720" s="2">
        <v>0.99682999999999999</v>
      </c>
      <c r="J720" s="2">
        <v>0.99343000000000004</v>
      </c>
      <c r="K720" s="2">
        <v>0.98678999999999994</v>
      </c>
      <c r="L720" s="2">
        <v>0.97499999999999998</v>
      </c>
      <c r="M720" s="2">
        <v>0.95543</v>
      </c>
      <c r="N720" s="2">
        <v>0.92506999999999995</v>
      </c>
      <c r="O720" s="2">
        <v>0.88297999999999999</v>
      </c>
      <c r="P720" s="2">
        <v>0.82381000000000004</v>
      </c>
      <c r="Q720" s="2">
        <v>0.74856999999999996</v>
      </c>
      <c r="R720" s="2">
        <v>0.65910000000000002</v>
      </c>
      <c r="S720" s="2">
        <v>0.55962000000000001</v>
      </c>
      <c r="T720" s="2">
        <v>0.46017000000000002</v>
      </c>
      <c r="U720" s="2">
        <v>0.35942000000000002</v>
      </c>
      <c r="V720" s="2">
        <v>0.26762999999999998</v>
      </c>
      <c r="W720" s="2">
        <v>0.18942999999999999</v>
      </c>
      <c r="X720" s="2">
        <v>0.12923999999999999</v>
      </c>
      <c r="Y720" s="2">
        <v>8.226E-2</v>
      </c>
      <c r="Z720" s="2">
        <v>4.947E-2</v>
      </c>
      <c r="AA720" s="2">
        <v>2.8070000000000001E-2</v>
      </c>
      <c r="AB720" s="2">
        <v>1.4999999999999999E-2</v>
      </c>
      <c r="AC720" s="2">
        <v>7.7600000000000004E-3</v>
      </c>
      <c r="AD720" s="2">
        <v>3.6800000000000001E-3</v>
      </c>
      <c r="AE720" s="2">
        <v>1.64E-3</v>
      </c>
      <c r="AF720" s="2">
        <v>6.8999999999999997E-4</v>
      </c>
      <c r="AG720" s="2">
        <v>2.7E-4</v>
      </c>
      <c r="AH720" s="2">
        <v>1E-4</v>
      </c>
      <c r="AI720" s="2">
        <v>4.0000000000000003E-5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</row>
    <row r="721" spans="1:68" x14ac:dyDescent="0.25">
      <c r="A721">
        <v>22400626</v>
      </c>
      <c r="B721" t="s">
        <v>79</v>
      </c>
      <c r="C721" t="s">
        <v>80</v>
      </c>
      <c r="D721" s="1">
        <v>45680.875</v>
      </c>
      <c r="E721" t="str">
        <f>HYPERLINK("https://www.nba.com/stats/player/203932/boxscores-traditional", "Aaron Gordon")</f>
        <v>Aaron Gordon</v>
      </c>
      <c r="F721" t="s">
        <v>93</v>
      </c>
      <c r="G721">
        <v>13</v>
      </c>
      <c r="H721">
        <v>4.1470000000000002</v>
      </c>
      <c r="I721" s="2">
        <v>0.99807000000000001</v>
      </c>
      <c r="J721" s="2">
        <v>0.99597999999999998</v>
      </c>
      <c r="K721" s="2">
        <v>0.99202000000000001</v>
      </c>
      <c r="L721" s="2">
        <v>0.98499999999999999</v>
      </c>
      <c r="M721" s="2">
        <v>0.97319999999999995</v>
      </c>
      <c r="N721" s="2">
        <v>0.95448999999999995</v>
      </c>
      <c r="O721" s="2">
        <v>0.92647000000000002</v>
      </c>
      <c r="P721" s="2">
        <v>0.88685999999999998</v>
      </c>
      <c r="Q721" s="2">
        <v>0.83147000000000004</v>
      </c>
      <c r="R721" s="2">
        <v>0.76424000000000003</v>
      </c>
      <c r="S721" s="2">
        <v>0.68439000000000005</v>
      </c>
      <c r="T721" s="2">
        <v>0.59482999999999997</v>
      </c>
      <c r="U721" s="2">
        <v>0.5</v>
      </c>
      <c r="V721" s="2">
        <v>0.40516999999999997</v>
      </c>
      <c r="W721" s="2">
        <v>0.31561</v>
      </c>
      <c r="X721" s="2">
        <v>0.23576</v>
      </c>
      <c r="Y721" s="2">
        <v>0.16853000000000001</v>
      </c>
      <c r="Z721" s="2">
        <v>0.11314</v>
      </c>
      <c r="AA721" s="2">
        <v>7.3529999999999998E-2</v>
      </c>
      <c r="AB721" s="2">
        <v>4.5510000000000002E-2</v>
      </c>
      <c r="AC721" s="2">
        <v>2.6800000000000001E-2</v>
      </c>
      <c r="AD721" s="2">
        <v>1.4999999999999999E-2</v>
      </c>
      <c r="AE721" s="2">
        <v>7.9799999999999992E-3</v>
      </c>
      <c r="AF721" s="2">
        <v>4.0200000000000001E-3</v>
      </c>
      <c r="AG721" s="2">
        <v>1.9300000000000001E-3</v>
      </c>
      <c r="AH721" s="2">
        <v>8.7000000000000001E-4</v>
      </c>
      <c r="AI721" s="2">
        <v>3.6000000000000002E-4</v>
      </c>
      <c r="AJ721" s="2">
        <v>1.4999999999999999E-4</v>
      </c>
      <c r="AK721" s="2">
        <v>6.0000000000000002E-5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</row>
    <row r="722" spans="1:68" hidden="1" x14ac:dyDescent="0.25">
      <c r="A722">
        <v>22400626</v>
      </c>
      <c r="B722" t="s">
        <v>79</v>
      </c>
      <c r="C722" t="s">
        <v>80</v>
      </c>
      <c r="D722" s="1">
        <v>45680.875</v>
      </c>
      <c r="E722" t="str">
        <f>HYPERLINK("https://www.nba.com/stats/player/203932/boxscores-traditional", "Aaron Gordon")</f>
        <v>Aaron Gordon</v>
      </c>
      <c r="F722" t="s">
        <v>87</v>
      </c>
      <c r="G722">
        <v>16.600000000000001</v>
      </c>
      <c r="H722">
        <v>4.4089999999999998</v>
      </c>
      <c r="I722" s="2">
        <v>0.99980000000000002</v>
      </c>
      <c r="J722" s="2">
        <v>0.99953000000000003</v>
      </c>
      <c r="K722" s="2">
        <v>0.99895999999999996</v>
      </c>
      <c r="L722" s="2">
        <v>0.99787999999999999</v>
      </c>
      <c r="M722" s="2">
        <v>0.99573</v>
      </c>
      <c r="N722" s="2">
        <v>0.99180000000000001</v>
      </c>
      <c r="O722" s="2">
        <v>0.98536999999999997</v>
      </c>
      <c r="P722" s="2">
        <v>0.97441</v>
      </c>
      <c r="Q722" s="2">
        <v>0.95728000000000002</v>
      </c>
      <c r="R722" s="2">
        <v>0.93318999999999996</v>
      </c>
      <c r="S722" s="2">
        <v>0.89795999999999998</v>
      </c>
      <c r="T722" s="2">
        <v>0.85082999999999998</v>
      </c>
      <c r="U722" s="2">
        <v>0.79388999999999998</v>
      </c>
      <c r="V722" s="2">
        <v>0.72240000000000004</v>
      </c>
      <c r="W722" s="2">
        <v>0.64058000000000004</v>
      </c>
      <c r="X722" s="2">
        <v>0.55567</v>
      </c>
      <c r="Y722" s="2">
        <v>0.46414</v>
      </c>
      <c r="Z722" s="2">
        <v>0.37447999999999998</v>
      </c>
      <c r="AA722" s="2">
        <v>0.29459999999999997</v>
      </c>
      <c r="AB722" s="2">
        <v>0.22065000000000001</v>
      </c>
      <c r="AC722" s="2">
        <v>0.15866</v>
      </c>
      <c r="AD722" s="2">
        <v>0.11123</v>
      </c>
      <c r="AE722" s="2">
        <v>7.3529999999999998E-2</v>
      </c>
      <c r="AF722" s="2">
        <v>4.648E-2</v>
      </c>
      <c r="AG722" s="2">
        <v>2.8070000000000001E-2</v>
      </c>
      <c r="AH722" s="2">
        <v>1.6590000000000001E-2</v>
      </c>
      <c r="AI722" s="2">
        <v>9.1400000000000006E-3</v>
      </c>
      <c r="AJ722" s="2">
        <v>4.7999999999999996E-3</v>
      </c>
      <c r="AK722" s="2">
        <v>2.48E-3</v>
      </c>
      <c r="AL722" s="2">
        <v>1.1800000000000001E-3</v>
      </c>
      <c r="AM722" s="2">
        <v>5.4000000000000001E-4</v>
      </c>
      <c r="AN722" s="2">
        <v>2.4000000000000001E-4</v>
      </c>
      <c r="AO722" s="2">
        <v>1E-4</v>
      </c>
      <c r="AP722" s="2">
        <v>4.0000000000000003E-5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</row>
    <row r="723" spans="1:68" hidden="1" x14ac:dyDescent="0.25">
      <c r="A723">
        <v>22400626</v>
      </c>
      <c r="B723" t="s">
        <v>80</v>
      </c>
      <c r="C723" t="s">
        <v>79</v>
      </c>
      <c r="D723" s="1">
        <v>45680.875</v>
      </c>
      <c r="E723" t="str">
        <f>HYPERLINK("https://www.nba.com/stats/player/1628989/boxscores-traditional", "Kevin Huerter")</f>
        <v>Kevin Huerter</v>
      </c>
      <c r="F723" t="s">
        <v>92</v>
      </c>
      <c r="G723">
        <v>8.6</v>
      </c>
      <c r="H723">
        <v>4.4539999999999997</v>
      </c>
      <c r="I723" s="2">
        <v>0.95637000000000005</v>
      </c>
      <c r="J723" s="2">
        <v>0.93056000000000005</v>
      </c>
      <c r="K723" s="2">
        <v>0.89617000000000002</v>
      </c>
      <c r="L723" s="2">
        <v>0.84848999999999997</v>
      </c>
      <c r="M723" s="2">
        <v>0.79103000000000001</v>
      </c>
      <c r="N723" s="2">
        <v>0.71904000000000001</v>
      </c>
      <c r="O723" s="2">
        <v>0.64058000000000004</v>
      </c>
      <c r="P723" s="2">
        <v>0.55171999999999999</v>
      </c>
      <c r="Q723" s="2">
        <v>0.46414</v>
      </c>
      <c r="R723" s="2">
        <v>0.37828000000000001</v>
      </c>
      <c r="S723" s="2">
        <v>0.29459999999999997</v>
      </c>
      <c r="T723" s="2">
        <v>0.22363</v>
      </c>
      <c r="U723" s="2">
        <v>0.16109000000000001</v>
      </c>
      <c r="V723" s="2">
        <v>0.11314</v>
      </c>
      <c r="W723" s="2">
        <v>7.4929999999999997E-2</v>
      </c>
      <c r="X723" s="2">
        <v>4.8460000000000003E-2</v>
      </c>
      <c r="Y723" s="2">
        <v>2.938E-2</v>
      </c>
      <c r="Z723" s="2">
        <v>1.7430000000000001E-2</v>
      </c>
      <c r="AA723" s="2">
        <v>9.9000000000000008E-3</v>
      </c>
      <c r="AB723" s="2">
        <v>5.2300000000000003E-3</v>
      </c>
      <c r="AC723" s="2">
        <v>2.7200000000000002E-3</v>
      </c>
      <c r="AD723" s="2">
        <v>1.31E-3</v>
      </c>
      <c r="AE723" s="2">
        <v>6.2E-4</v>
      </c>
      <c r="AF723" s="2">
        <v>2.7E-4</v>
      </c>
      <c r="AG723" s="2">
        <v>1.2E-4</v>
      </c>
      <c r="AH723" s="2">
        <v>5.0000000000000002E-5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</row>
    <row r="724" spans="1:68" x14ac:dyDescent="0.25">
      <c r="A724">
        <v>22400626</v>
      </c>
      <c r="B724" t="s">
        <v>80</v>
      </c>
      <c r="C724" t="s">
        <v>79</v>
      </c>
      <c r="D724" s="1">
        <v>45680.875</v>
      </c>
      <c r="E724" t="str">
        <f>HYPERLINK("https://www.nba.com/stats/player/1627734/boxscores-traditional", "Domantas Sabonis")</f>
        <v>Domantas Sabonis</v>
      </c>
      <c r="F724" t="s">
        <v>93</v>
      </c>
      <c r="G724">
        <v>22.6</v>
      </c>
      <c r="H724">
        <v>4.5430000000000001</v>
      </c>
      <c r="I724" s="2">
        <v>1</v>
      </c>
      <c r="J724" s="2">
        <v>1</v>
      </c>
      <c r="K724" s="2">
        <v>1</v>
      </c>
      <c r="L724" s="2">
        <v>1</v>
      </c>
      <c r="M724" s="2">
        <v>0.99995000000000001</v>
      </c>
      <c r="N724" s="2">
        <v>0.99987000000000004</v>
      </c>
      <c r="O724" s="2">
        <v>0.99970000000000003</v>
      </c>
      <c r="P724" s="2">
        <v>0.99934000000000001</v>
      </c>
      <c r="Q724" s="2">
        <v>0.99861</v>
      </c>
      <c r="R724" s="2">
        <v>0.99719999999999998</v>
      </c>
      <c r="S724" s="2">
        <v>0.99460999999999999</v>
      </c>
      <c r="T724" s="2">
        <v>0.99009999999999998</v>
      </c>
      <c r="U724" s="2">
        <v>0.98257000000000005</v>
      </c>
      <c r="V724" s="2">
        <v>0.97062000000000004</v>
      </c>
      <c r="W724" s="2">
        <v>0.95254000000000005</v>
      </c>
      <c r="X724" s="2">
        <v>0.92647000000000002</v>
      </c>
      <c r="Y724" s="2">
        <v>0.89065000000000005</v>
      </c>
      <c r="Z724" s="2">
        <v>0.84375</v>
      </c>
      <c r="AA724" s="2">
        <v>0.78524000000000005</v>
      </c>
      <c r="AB724" s="2">
        <v>0.71565999999999996</v>
      </c>
      <c r="AC724" s="2">
        <v>0.63683000000000001</v>
      </c>
      <c r="AD724" s="2">
        <v>0.55171999999999999</v>
      </c>
      <c r="AE724" s="2">
        <v>0.46414</v>
      </c>
      <c r="AF724" s="2">
        <v>0.37828000000000001</v>
      </c>
      <c r="AG724" s="2">
        <v>0.29805999999999999</v>
      </c>
      <c r="AH724" s="2">
        <v>0.22663</v>
      </c>
      <c r="AI724" s="2">
        <v>0.16602</v>
      </c>
      <c r="AJ724" s="2">
        <v>0.11702</v>
      </c>
      <c r="AK724" s="2">
        <v>7.9269999999999993E-2</v>
      </c>
      <c r="AL724" s="2">
        <v>5.1549999999999999E-2</v>
      </c>
      <c r="AM724" s="2">
        <v>3.2160000000000001E-2</v>
      </c>
      <c r="AN724" s="2">
        <v>1.9230000000000001E-2</v>
      </c>
      <c r="AO724" s="2">
        <v>1.1010000000000001E-2</v>
      </c>
      <c r="AP724" s="2">
        <v>6.0400000000000002E-3</v>
      </c>
      <c r="AQ724" s="2">
        <v>3.1700000000000001E-3</v>
      </c>
      <c r="AR724" s="2">
        <v>1.5900000000000001E-3</v>
      </c>
      <c r="AS724" s="2">
        <v>7.6000000000000004E-4</v>
      </c>
      <c r="AT724" s="2">
        <v>3.5E-4</v>
      </c>
      <c r="AU724" s="2">
        <v>1.4999999999999999E-4</v>
      </c>
      <c r="AV724" s="2">
        <v>6.0000000000000002E-5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</row>
    <row r="725" spans="1:68" x14ac:dyDescent="0.25">
      <c r="A725">
        <v>22400626</v>
      </c>
      <c r="B725" t="s">
        <v>80</v>
      </c>
      <c r="C725" t="s">
        <v>79</v>
      </c>
      <c r="D725" s="1">
        <v>45680.875</v>
      </c>
      <c r="E725" t="str">
        <f>HYPERLINK("https://www.nba.com/stats/player/201942/boxscores-traditional", "DeMar DeRozan")</f>
        <v>DeMar DeRozan</v>
      </c>
      <c r="F725" t="s">
        <v>93</v>
      </c>
      <c r="G725">
        <v>27.6</v>
      </c>
      <c r="H725">
        <v>4.5869999999999997</v>
      </c>
      <c r="I725" s="2">
        <v>1</v>
      </c>
      <c r="J725" s="2">
        <v>1</v>
      </c>
      <c r="K725" s="2">
        <v>1</v>
      </c>
      <c r="L725" s="2">
        <v>1</v>
      </c>
      <c r="M725" s="2">
        <v>1</v>
      </c>
      <c r="N725" s="2">
        <v>1</v>
      </c>
      <c r="O725" s="2">
        <v>1</v>
      </c>
      <c r="P725" s="2">
        <v>1</v>
      </c>
      <c r="Q725" s="2">
        <v>1</v>
      </c>
      <c r="R725" s="2">
        <v>0.99994000000000005</v>
      </c>
      <c r="S725" s="2">
        <v>0.99985000000000002</v>
      </c>
      <c r="T725" s="2">
        <v>0.99965999999999999</v>
      </c>
      <c r="U725" s="2">
        <v>0.99926000000000004</v>
      </c>
      <c r="V725" s="2">
        <v>0.99846000000000001</v>
      </c>
      <c r="W725" s="2">
        <v>0.99702000000000002</v>
      </c>
      <c r="X725" s="2">
        <v>0.99429999999999996</v>
      </c>
      <c r="Y725" s="2">
        <v>0.98956</v>
      </c>
      <c r="Z725" s="2">
        <v>0.98168999999999995</v>
      </c>
      <c r="AA725" s="2">
        <v>0.96926000000000001</v>
      </c>
      <c r="AB725" s="2">
        <v>0.95154000000000005</v>
      </c>
      <c r="AC725" s="2">
        <v>0.92506999999999995</v>
      </c>
      <c r="AD725" s="2">
        <v>0.88876999999999995</v>
      </c>
      <c r="AE725" s="2">
        <v>0.84133999999999998</v>
      </c>
      <c r="AF725" s="2">
        <v>0.7823</v>
      </c>
      <c r="AG725" s="2">
        <v>0.71565999999999996</v>
      </c>
      <c r="AH725" s="2">
        <v>0.63683000000000001</v>
      </c>
      <c r="AI725" s="2">
        <v>0.55171999999999999</v>
      </c>
      <c r="AJ725" s="2">
        <v>0.46414</v>
      </c>
      <c r="AK725" s="2">
        <v>0.37828000000000001</v>
      </c>
      <c r="AL725" s="2">
        <v>0.30153000000000002</v>
      </c>
      <c r="AM725" s="2">
        <v>0.22964999999999999</v>
      </c>
      <c r="AN725" s="2">
        <v>0.16853000000000001</v>
      </c>
      <c r="AO725" s="2">
        <v>0.11899999999999999</v>
      </c>
      <c r="AP725" s="2">
        <v>8.0759999999999998E-2</v>
      </c>
      <c r="AQ725" s="2">
        <v>5.3699999999999998E-2</v>
      </c>
      <c r="AR725" s="2">
        <v>3.3619999999999997E-2</v>
      </c>
      <c r="AS725" s="2">
        <v>2.018E-2</v>
      </c>
      <c r="AT725" s="2">
        <v>1.1599999999999999E-2</v>
      </c>
      <c r="AU725" s="2">
        <v>6.3899999999999998E-3</v>
      </c>
      <c r="AV725" s="2">
        <v>3.47E-3</v>
      </c>
      <c r="AW725" s="2">
        <v>1.75E-3</v>
      </c>
      <c r="AX725" s="2">
        <v>8.4000000000000003E-4</v>
      </c>
      <c r="AY725" s="2">
        <v>3.8999999999999999E-4</v>
      </c>
      <c r="AZ725" s="2">
        <v>1.7000000000000001E-4</v>
      </c>
      <c r="BA725" s="2">
        <v>8.0000000000000007E-5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</row>
    <row r="726" spans="1:68" x14ac:dyDescent="0.25">
      <c r="A726">
        <v>22400626</v>
      </c>
      <c r="B726" t="s">
        <v>80</v>
      </c>
      <c r="C726" t="s">
        <v>79</v>
      </c>
      <c r="D726" s="1">
        <v>45680.875</v>
      </c>
      <c r="E726" t="str">
        <f>HYPERLINK("https://www.nba.com/stats/player/1631099/boxscores-traditional", "Keegan Murray")</f>
        <v>Keegan Murray</v>
      </c>
      <c r="F726" t="s">
        <v>93</v>
      </c>
      <c r="G726">
        <v>12</v>
      </c>
      <c r="H726">
        <v>4.6040000000000001</v>
      </c>
      <c r="I726" s="2">
        <v>0.99158000000000002</v>
      </c>
      <c r="J726" s="2">
        <v>0.98499999999999999</v>
      </c>
      <c r="K726" s="2">
        <v>0.97441</v>
      </c>
      <c r="L726" s="2">
        <v>0.95906999999999998</v>
      </c>
      <c r="M726" s="2">
        <v>0.93574000000000002</v>
      </c>
      <c r="N726" s="2">
        <v>0.9032</v>
      </c>
      <c r="O726" s="2">
        <v>0.86214000000000002</v>
      </c>
      <c r="P726" s="2">
        <v>0.80784999999999996</v>
      </c>
      <c r="Q726" s="2">
        <v>0.74214999999999998</v>
      </c>
      <c r="R726" s="2">
        <v>0.66639999999999999</v>
      </c>
      <c r="S726" s="2">
        <v>0.58706000000000003</v>
      </c>
      <c r="T726" s="2">
        <v>0.5</v>
      </c>
      <c r="U726" s="2">
        <v>0.41293999999999997</v>
      </c>
      <c r="V726" s="2">
        <v>0.33360000000000001</v>
      </c>
      <c r="W726" s="2">
        <v>0.25785000000000002</v>
      </c>
      <c r="X726" s="2">
        <v>0.19214999999999999</v>
      </c>
      <c r="Y726" s="2">
        <v>0.13786000000000001</v>
      </c>
      <c r="Z726" s="2">
        <v>9.6799999999999997E-2</v>
      </c>
      <c r="AA726" s="2">
        <v>6.4259999999999998E-2</v>
      </c>
      <c r="AB726" s="2">
        <v>4.0930000000000001E-2</v>
      </c>
      <c r="AC726" s="2">
        <v>2.5590000000000002E-2</v>
      </c>
      <c r="AD726" s="2">
        <v>1.4999999999999999E-2</v>
      </c>
      <c r="AE726" s="2">
        <v>8.4200000000000004E-3</v>
      </c>
      <c r="AF726" s="2">
        <v>4.5300000000000002E-3</v>
      </c>
      <c r="AG726" s="2">
        <v>2.3999999999999998E-3</v>
      </c>
      <c r="AH726" s="2">
        <v>1.1800000000000001E-3</v>
      </c>
      <c r="AI726" s="2">
        <v>5.5999999999999995E-4</v>
      </c>
      <c r="AJ726" s="2">
        <v>2.5000000000000001E-4</v>
      </c>
      <c r="AK726" s="2">
        <v>1.1E-4</v>
      </c>
      <c r="AL726" s="2">
        <v>5.0000000000000002E-5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</row>
    <row r="727" spans="1:68" hidden="1" x14ac:dyDescent="0.25">
      <c r="A727">
        <v>22400626</v>
      </c>
      <c r="B727" t="s">
        <v>80</v>
      </c>
      <c r="C727" t="s">
        <v>79</v>
      </c>
      <c r="D727" s="1">
        <v>45680.875</v>
      </c>
      <c r="E727" t="str">
        <f>HYPERLINK("https://www.nba.com/stats/player/1628989/boxscores-traditional", "Kevin Huerter")</f>
        <v>Kevin Huerter</v>
      </c>
      <c r="F727" t="s">
        <v>87</v>
      </c>
      <c r="G727">
        <v>8.8000000000000007</v>
      </c>
      <c r="H727">
        <v>4.7919999999999998</v>
      </c>
      <c r="I727" s="2">
        <v>0.94845000000000002</v>
      </c>
      <c r="J727" s="2">
        <v>0.92220000000000002</v>
      </c>
      <c r="K727" s="2">
        <v>0.88685999999999998</v>
      </c>
      <c r="L727" s="2">
        <v>0.84133999999999998</v>
      </c>
      <c r="M727" s="2">
        <v>0.78524000000000005</v>
      </c>
      <c r="N727" s="2">
        <v>0.71904000000000001</v>
      </c>
      <c r="O727" s="2">
        <v>0.64802999999999999</v>
      </c>
      <c r="P727" s="2">
        <v>0.56749000000000005</v>
      </c>
      <c r="Q727" s="2">
        <v>0.48404999999999998</v>
      </c>
      <c r="R727" s="2">
        <v>0.40128999999999998</v>
      </c>
      <c r="S727" s="2">
        <v>0.32275999999999999</v>
      </c>
      <c r="T727" s="2">
        <v>0.25142999999999999</v>
      </c>
      <c r="U727" s="2">
        <v>0.18942999999999999</v>
      </c>
      <c r="V727" s="2">
        <v>0.13786000000000001</v>
      </c>
      <c r="W727" s="2">
        <v>9.8530000000000006E-2</v>
      </c>
      <c r="X727" s="2">
        <v>6.6809999999999994E-2</v>
      </c>
      <c r="Y727" s="2">
        <v>4.3630000000000002E-2</v>
      </c>
      <c r="Z727" s="2">
        <v>2.743E-2</v>
      </c>
      <c r="AA727" s="2">
        <v>1.6590000000000001E-2</v>
      </c>
      <c r="AB727" s="2">
        <v>9.6399999999999993E-3</v>
      </c>
      <c r="AC727" s="2">
        <v>5.3899999999999998E-3</v>
      </c>
      <c r="AD727" s="2">
        <v>2.98E-3</v>
      </c>
      <c r="AE727" s="2">
        <v>1.5399999999999999E-3</v>
      </c>
      <c r="AF727" s="2">
        <v>7.6000000000000004E-4</v>
      </c>
      <c r="AG727" s="2">
        <v>3.6000000000000002E-4</v>
      </c>
      <c r="AH727" s="2">
        <v>1.7000000000000001E-4</v>
      </c>
      <c r="AI727" s="2">
        <v>6.9999999999999994E-5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</row>
    <row r="728" spans="1:68" hidden="1" x14ac:dyDescent="0.25">
      <c r="A728">
        <v>22400626</v>
      </c>
      <c r="B728" t="s">
        <v>79</v>
      </c>
      <c r="C728" t="s">
        <v>80</v>
      </c>
      <c r="D728" s="1">
        <v>45680.875</v>
      </c>
      <c r="E728" t="str">
        <f>HYPERLINK("https://www.nba.com/stats/player/1629008/boxscores-traditional", "Michael Porter Jr.")</f>
        <v>Michael Porter Jr.</v>
      </c>
      <c r="F728" t="s">
        <v>87</v>
      </c>
      <c r="G728">
        <v>19.8</v>
      </c>
      <c r="H728">
        <v>4.8330000000000002</v>
      </c>
      <c r="I728" s="2">
        <v>0.99995000000000001</v>
      </c>
      <c r="J728" s="2">
        <v>0.99987999999999999</v>
      </c>
      <c r="K728" s="2">
        <v>0.99975000000000003</v>
      </c>
      <c r="L728" s="2">
        <v>0.99946000000000002</v>
      </c>
      <c r="M728" s="2">
        <v>0.99888999999999994</v>
      </c>
      <c r="N728" s="2">
        <v>0.99787999999999999</v>
      </c>
      <c r="O728" s="2">
        <v>0.99597999999999998</v>
      </c>
      <c r="P728" s="2">
        <v>0.99265999999999999</v>
      </c>
      <c r="Q728" s="2">
        <v>0.98712999999999995</v>
      </c>
      <c r="R728" s="2">
        <v>0.97882000000000002</v>
      </c>
      <c r="S728" s="2">
        <v>0.96562000000000003</v>
      </c>
      <c r="T728" s="2">
        <v>0.94630000000000003</v>
      </c>
      <c r="U728" s="2">
        <v>0.92073000000000005</v>
      </c>
      <c r="V728" s="2">
        <v>0.88492999999999999</v>
      </c>
      <c r="W728" s="2">
        <v>0.83891000000000004</v>
      </c>
      <c r="X728" s="2">
        <v>0.78524000000000005</v>
      </c>
      <c r="Y728" s="2">
        <v>0.71904000000000001</v>
      </c>
      <c r="Z728" s="2">
        <v>0.64431000000000005</v>
      </c>
      <c r="AA728" s="2">
        <v>0.56749000000000005</v>
      </c>
      <c r="AB728" s="2">
        <v>0.48404999999999998</v>
      </c>
      <c r="AC728" s="2">
        <v>0.40128999999999998</v>
      </c>
      <c r="AD728" s="2">
        <v>0.32275999999999999</v>
      </c>
      <c r="AE728" s="2">
        <v>0.25463000000000002</v>
      </c>
      <c r="AF728" s="2">
        <v>0.19214999999999999</v>
      </c>
      <c r="AG728" s="2">
        <v>0.14007</v>
      </c>
      <c r="AH728" s="2">
        <v>0.10027</v>
      </c>
      <c r="AI728" s="2">
        <v>6.8110000000000004E-2</v>
      </c>
      <c r="AJ728" s="2">
        <v>4.4569999999999999E-2</v>
      </c>
      <c r="AK728" s="2">
        <v>2.8719999999999999E-2</v>
      </c>
      <c r="AL728" s="2">
        <v>1.7430000000000001E-2</v>
      </c>
      <c r="AM728" s="2">
        <v>1.017E-2</v>
      </c>
      <c r="AN728" s="2">
        <v>5.8700000000000002E-3</v>
      </c>
      <c r="AO728" s="2">
        <v>3.1700000000000001E-3</v>
      </c>
      <c r="AP728" s="2">
        <v>1.64E-3</v>
      </c>
      <c r="AQ728" s="2">
        <v>8.1999999999999998E-4</v>
      </c>
      <c r="AR728" s="2">
        <v>4.0000000000000002E-4</v>
      </c>
      <c r="AS728" s="2">
        <v>1.9000000000000001E-4</v>
      </c>
      <c r="AT728" s="2">
        <v>8.0000000000000007E-5</v>
      </c>
      <c r="AU728" s="2">
        <v>4.0000000000000003E-5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</row>
    <row r="729" spans="1:68" hidden="1" x14ac:dyDescent="0.25">
      <c r="A729">
        <v>22400626</v>
      </c>
      <c r="B729" t="s">
        <v>79</v>
      </c>
      <c r="C729" t="s">
        <v>80</v>
      </c>
      <c r="D729" s="1">
        <v>45680.875</v>
      </c>
      <c r="E729" t="str">
        <f>HYPERLINK("https://www.nba.com/stats/player/1631212/boxscores-traditional", "Peyton Watson")</f>
        <v>Peyton Watson</v>
      </c>
      <c r="F729" t="s">
        <v>91</v>
      </c>
      <c r="G729">
        <v>11.2</v>
      </c>
      <c r="H729">
        <v>4.8330000000000002</v>
      </c>
      <c r="I729" s="2">
        <v>0.98257000000000005</v>
      </c>
      <c r="J729" s="2">
        <v>0.97128000000000003</v>
      </c>
      <c r="K729" s="2">
        <v>0.95543</v>
      </c>
      <c r="L729" s="2">
        <v>0.93189</v>
      </c>
      <c r="M729" s="2">
        <v>0.89973000000000003</v>
      </c>
      <c r="N729" s="2">
        <v>0.85992999999999997</v>
      </c>
      <c r="O729" s="2">
        <v>0.80784999999999996</v>
      </c>
      <c r="P729" s="2">
        <v>0.74536999999999998</v>
      </c>
      <c r="Q729" s="2">
        <v>0.67723999999999995</v>
      </c>
      <c r="R729" s="2">
        <v>0.59870999999999996</v>
      </c>
      <c r="S729" s="2">
        <v>0.51595000000000002</v>
      </c>
      <c r="T729" s="2">
        <v>0.43251000000000001</v>
      </c>
      <c r="U729" s="2">
        <v>0.35569000000000001</v>
      </c>
      <c r="V729" s="2">
        <v>0.28095999999999999</v>
      </c>
      <c r="W729" s="2">
        <v>0.21476000000000001</v>
      </c>
      <c r="X729" s="2">
        <v>0.16109000000000001</v>
      </c>
      <c r="Y729" s="2">
        <v>0.11507000000000001</v>
      </c>
      <c r="Z729" s="2">
        <v>7.9269999999999993E-2</v>
      </c>
      <c r="AA729" s="2">
        <v>5.3699999999999998E-2</v>
      </c>
      <c r="AB729" s="2">
        <v>3.4380000000000001E-2</v>
      </c>
      <c r="AC729" s="2">
        <v>2.1180000000000001E-2</v>
      </c>
      <c r="AD729" s="2">
        <v>1.2869999999999999E-2</v>
      </c>
      <c r="AE729" s="2">
        <v>7.3400000000000002E-3</v>
      </c>
      <c r="AF729" s="2">
        <v>4.0200000000000001E-3</v>
      </c>
      <c r="AG729" s="2">
        <v>2.1199999999999999E-3</v>
      </c>
      <c r="AH729" s="2">
        <v>1.1100000000000001E-3</v>
      </c>
      <c r="AI729" s="2">
        <v>5.4000000000000001E-4</v>
      </c>
      <c r="AJ729" s="2">
        <v>2.5000000000000001E-4</v>
      </c>
      <c r="AK729" s="2">
        <v>1.2E-4</v>
      </c>
      <c r="AL729" s="2">
        <v>5.0000000000000002E-5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</row>
    <row r="730" spans="1:68" hidden="1" x14ac:dyDescent="0.25">
      <c r="A730">
        <v>22400626</v>
      </c>
      <c r="B730" t="s">
        <v>80</v>
      </c>
      <c r="C730" t="s">
        <v>79</v>
      </c>
      <c r="D730" s="1">
        <v>45680.875</v>
      </c>
      <c r="E730" t="str">
        <f>HYPERLINK("https://www.nba.com/stats/player/1628989/boxscores-traditional", "Kevin Huerter")</f>
        <v>Kevin Huerter</v>
      </c>
      <c r="F730" t="s">
        <v>91</v>
      </c>
      <c r="G730">
        <v>10</v>
      </c>
      <c r="H730">
        <v>4.8579999999999997</v>
      </c>
      <c r="I730" s="2">
        <v>0.96784000000000003</v>
      </c>
      <c r="J730" s="2">
        <v>0.95052999999999999</v>
      </c>
      <c r="K730" s="2">
        <v>0.92506999999999995</v>
      </c>
      <c r="L730" s="2">
        <v>0.89251000000000003</v>
      </c>
      <c r="M730" s="2">
        <v>0.84848999999999997</v>
      </c>
      <c r="N730" s="2">
        <v>0.79388999999999998</v>
      </c>
      <c r="O730" s="2">
        <v>0.73236999999999997</v>
      </c>
      <c r="P730" s="2">
        <v>0.65910000000000002</v>
      </c>
      <c r="Q730" s="2">
        <v>0.58316999999999997</v>
      </c>
      <c r="R730" s="2">
        <v>0.5</v>
      </c>
      <c r="S730" s="2">
        <v>0.41682999999999998</v>
      </c>
      <c r="T730" s="2">
        <v>0.34089999999999998</v>
      </c>
      <c r="U730" s="2">
        <v>0.26762999999999998</v>
      </c>
      <c r="V730" s="2">
        <v>0.20610999999999999</v>
      </c>
      <c r="W730" s="2">
        <v>0.15151000000000001</v>
      </c>
      <c r="X730" s="2">
        <v>0.10749</v>
      </c>
      <c r="Y730" s="2">
        <v>7.4929999999999997E-2</v>
      </c>
      <c r="Z730" s="2">
        <v>4.947E-2</v>
      </c>
      <c r="AA730" s="2">
        <v>3.2160000000000001E-2</v>
      </c>
      <c r="AB730" s="2">
        <v>1.9699999999999999E-2</v>
      </c>
      <c r="AC730" s="2">
        <v>1.191E-2</v>
      </c>
      <c r="AD730" s="2">
        <v>6.7600000000000004E-3</v>
      </c>
      <c r="AE730" s="2">
        <v>3.6800000000000001E-3</v>
      </c>
      <c r="AF730" s="2">
        <v>1.99E-3</v>
      </c>
      <c r="AG730" s="2">
        <v>1E-3</v>
      </c>
      <c r="AH730" s="2">
        <v>5.0000000000000001E-4</v>
      </c>
      <c r="AI730" s="2">
        <v>2.3000000000000001E-4</v>
      </c>
      <c r="AJ730" s="2">
        <v>1E-4</v>
      </c>
      <c r="AK730" s="2">
        <v>5.0000000000000002E-5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</row>
    <row r="731" spans="1:68" x14ac:dyDescent="0.25">
      <c r="A731">
        <v>22400626</v>
      </c>
      <c r="B731" t="s">
        <v>80</v>
      </c>
      <c r="C731" t="s">
        <v>79</v>
      </c>
      <c r="D731" s="1">
        <v>45680.875</v>
      </c>
      <c r="E731" t="str">
        <f>HYPERLINK("https://www.nba.com/stats/player/1628368/boxscores-traditional", "De'Aaron Fox")</f>
        <v>De'Aaron Fox</v>
      </c>
      <c r="F731" t="s">
        <v>93</v>
      </c>
      <c r="G731">
        <v>18.2</v>
      </c>
      <c r="H731">
        <v>4.915</v>
      </c>
      <c r="I731" s="2">
        <v>0.99977000000000005</v>
      </c>
      <c r="J731" s="2">
        <v>0.99951999999999996</v>
      </c>
      <c r="K731" s="2">
        <v>0.999</v>
      </c>
      <c r="L731" s="2">
        <v>0.99807000000000001</v>
      </c>
      <c r="M731" s="2">
        <v>0.99643000000000004</v>
      </c>
      <c r="N731" s="2">
        <v>0.99343000000000004</v>
      </c>
      <c r="O731" s="2">
        <v>0.98870000000000002</v>
      </c>
      <c r="P731" s="2">
        <v>0.98124</v>
      </c>
      <c r="Q731" s="2">
        <v>0.96926000000000001</v>
      </c>
      <c r="R731" s="2">
        <v>0.95254000000000005</v>
      </c>
      <c r="S731" s="2">
        <v>0.92784999999999995</v>
      </c>
      <c r="T731" s="2">
        <v>0.89617000000000002</v>
      </c>
      <c r="U731" s="2">
        <v>0.85543000000000002</v>
      </c>
      <c r="V731" s="2">
        <v>0.80234000000000005</v>
      </c>
      <c r="W731" s="2">
        <v>0.74214999999999998</v>
      </c>
      <c r="X731" s="2">
        <v>0.67364000000000002</v>
      </c>
      <c r="Y731" s="2">
        <v>0.59482999999999997</v>
      </c>
      <c r="Z731" s="2">
        <v>0.51595000000000002</v>
      </c>
      <c r="AA731" s="2">
        <v>0.43643999999999999</v>
      </c>
      <c r="AB731" s="2">
        <v>0.35569000000000001</v>
      </c>
      <c r="AC731" s="2">
        <v>0.28433999999999998</v>
      </c>
      <c r="AD731" s="2">
        <v>0.22065000000000001</v>
      </c>
      <c r="AE731" s="2">
        <v>0.16353999999999999</v>
      </c>
      <c r="AF731" s="2">
        <v>0.11899999999999999</v>
      </c>
      <c r="AG731" s="2">
        <v>8.3790000000000003E-2</v>
      </c>
      <c r="AH731" s="2">
        <v>5.5919999999999997E-2</v>
      </c>
      <c r="AI731" s="2">
        <v>3.6729999999999999E-2</v>
      </c>
      <c r="AJ731" s="2">
        <v>2.3300000000000001E-2</v>
      </c>
      <c r="AK731" s="2">
        <v>1.3899999999999999E-2</v>
      </c>
      <c r="AL731" s="2">
        <v>8.2000000000000007E-3</v>
      </c>
      <c r="AM731" s="2">
        <v>4.6600000000000001E-3</v>
      </c>
      <c r="AN731" s="2">
        <v>2.48E-3</v>
      </c>
      <c r="AO731" s="2">
        <v>1.31E-3</v>
      </c>
      <c r="AP731" s="2">
        <v>6.6E-4</v>
      </c>
      <c r="AQ731" s="2">
        <v>3.1E-4</v>
      </c>
      <c r="AR731" s="2">
        <v>1.4999999999999999E-4</v>
      </c>
      <c r="AS731" s="2">
        <v>6.0000000000000002E-5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</row>
    <row r="732" spans="1:68" hidden="1" x14ac:dyDescent="0.25">
      <c r="A732">
        <v>22400626</v>
      </c>
      <c r="B732" t="s">
        <v>80</v>
      </c>
      <c r="C732" t="s">
        <v>79</v>
      </c>
      <c r="D732" s="1">
        <v>45680.875</v>
      </c>
      <c r="E732" t="str">
        <f>HYPERLINK("https://www.nba.com/stats/player/1631099/boxscores-traditional", "Keegan Murray")</f>
        <v>Keegan Murray</v>
      </c>
      <c r="F732" t="s">
        <v>92</v>
      </c>
      <c r="G732">
        <v>13.4</v>
      </c>
      <c r="H732">
        <v>4.9640000000000004</v>
      </c>
      <c r="I732" s="2">
        <v>0.99378999999999995</v>
      </c>
      <c r="J732" s="2">
        <v>0.98928000000000005</v>
      </c>
      <c r="K732" s="2">
        <v>0.98214000000000001</v>
      </c>
      <c r="L732" s="2">
        <v>0.97062000000000004</v>
      </c>
      <c r="M732" s="2">
        <v>0.95448999999999995</v>
      </c>
      <c r="N732" s="2">
        <v>0.93189</v>
      </c>
      <c r="O732" s="2">
        <v>0.90146999999999999</v>
      </c>
      <c r="P732" s="2">
        <v>0.86214000000000002</v>
      </c>
      <c r="Q732" s="2">
        <v>0.81327000000000005</v>
      </c>
      <c r="R732" s="2">
        <v>0.75175000000000003</v>
      </c>
      <c r="S732" s="2">
        <v>0.68439000000000005</v>
      </c>
      <c r="T732" s="2">
        <v>0.61026000000000002</v>
      </c>
      <c r="U732" s="2">
        <v>0.53188000000000002</v>
      </c>
      <c r="V732" s="2">
        <v>0.45223999999999998</v>
      </c>
      <c r="W732" s="2">
        <v>0.37447999999999998</v>
      </c>
      <c r="X732" s="2">
        <v>0.30153000000000002</v>
      </c>
      <c r="Y732" s="2">
        <v>0.23269999999999999</v>
      </c>
      <c r="Z732" s="2">
        <v>0.17619000000000001</v>
      </c>
      <c r="AA732" s="2">
        <v>0.12923999999999999</v>
      </c>
      <c r="AB732" s="2">
        <v>9.1759999999999994E-2</v>
      </c>
      <c r="AC732" s="2">
        <v>6.3009999999999997E-2</v>
      </c>
      <c r="AD732" s="2">
        <v>4.1820000000000003E-2</v>
      </c>
      <c r="AE732" s="2">
        <v>2.6800000000000001E-2</v>
      </c>
      <c r="AF732" s="2">
        <v>1.618E-2</v>
      </c>
      <c r="AG732" s="2">
        <v>9.6399999999999993E-3</v>
      </c>
      <c r="AH732" s="2">
        <v>5.5399999999999998E-3</v>
      </c>
      <c r="AI732" s="2">
        <v>3.0699999999999998E-3</v>
      </c>
      <c r="AJ732" s="2">
        <v>1.64E-3</v>
      </c>
      <c r="AK732" s="2">
        <v>8.4000000000000003E-4</v>
      </c>
      <c r="AL732" s="2">
        <v>4.2000000000000002E-4</v>
      </c>
      <c r="AM732" s="2">
        <v>1.9000000000000001E-4</v>
      </c>
      <c r="AN732" s="2">
        <v>9.0000000000000006E-5</v>
      </c>
      <c r="AO732" s="2">
        <v>4.0000000000000003E-5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</row>
    <row r="733" spans="1:68" hidden="1" x14ac:dyDescent="0.25">
      <c r="A733">
        <v>22400626</v>
      </c>
      <c r="B733" t="s">
        <v>80</v>
      </c>
      <c r="C733" t="s">
        <v>79</v>
      </c>
      <c r="D733" s="1">
        <v>45680.875</v>
      </c>
      <c r="E733" t="str">
        <f>HYPERLINK("https://www.nba.com/stats/player/201942/boxscores-traditional", "DeMar DeRozan")</f>
        <v>DeMar DeRozan</v>
      </c>
      <c r="F733" t="s">
        <v>92</v>
      </c>
      <c r="G733">
        <v>30.4</v>
      </c>
      <c r="H733">
        <v>5.0830000000000002</v>
      </c>
      <c r="I733" s="2">
        <v>1</v>
      </c>
      <c r="J733" s="2">
        <v>1</v>
      </c>
      <c r="K733" s="2">
        <v>1</v>
      </c>
      <c r="L733" s="2">
        <v>1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  <c r="S733" s="2">
        <v>0.99992999999999999</v>
      </c>
      <c r="T733" s="2">
        <v>0.99985000000000002</v>
      </c>
      <c r="U733" s="2">
        <v>0.99968999999999997</v>
      </c>
      <c r="V733" s="2">
        <v>0.99938000000000005</v>
      </c>
      <c r="W733" s="2">
        <v>0.99878</v>
      </c>
      <c r="X733" s="2">
        <v>0.99766999999999995</v>
      </c>
      <c r="Y733" s="2">
        <v>0.99585000000000001</v>
      </c>
      <c r="Z733" s="2">
        <v>0.99265999999999999</v>
      </c>
      <c r="AA733" s="2">
        <v>0.98745000000000005</v>
      </c>
      <c r="AB733" s="2">
        <v>0.97982000000000002</v>
      </c>
      <c r="AC733" s="2">
        <v>0.96784000000000003</v>
      </c>
      <c r="AD733" s="2">
        <v>0.95052999999999999</v>
      </c>
      <c r="AE733" s="2">
        <v>0.92784999999999995</v>
      </c>
      <c r="AF733" s="2">
        <v>0.89617000000000002</v>
      </c>
      <c r="AG733" s="2">
        <v>0.85543000000000002</v>
      </c>
      <c r="AH733" s="2">
        <v>0.80784999999999996</v>
      </c>
      <c r="AI733" s="2">
        <v>0.74856999999999996</v>
      </c>
      <c r="AJ733" s="2">
        <v>0.68081999999999998</v>
      </c>
      <c r="AK733" s="2">
        <v>0.61026000000000002</v>
      </c>
      <c r="AL733" s="2">
        <v>0.53188000000000002</v>
      </c>
      <c r="AM733" s="2">
        <v>0.45223999999999998</v>
      </c>
      <c r="AN733" s="2">
        <v>0.37828000000000001</v>
      </c>
      <c r="AO733" s="2">
        <v>0.30503000000000002</v>
      </c>
      <c r="AP733" s="2">
        <v>0.23885000000000001</v>
      </c>
      <c r="AQ733" s="2">
        <v>0.18406</v>
      </c>
      <c r="AR733" s="2">
        <v>0.13567000000000001</v>
      </c>
      <c r="AS733" s="2">
        <v>9.6799999999999997E-2</v>
      </c>
      <c r="AT733" s="2">
        <v>6.6809999999999994E-2</v>
      </c>
      <c r="AU733" s="2">
        <v>4.5510000000000002E-2</v>
      </c>
      <c r="AV733" s="2">
        <v>2.938E-2</v>
      </c>
      <c r="AW733" s="2">
        <v>1.831E-2</v>
      </c>
      <c r="AX733" s="2">
        <v>1.1299999999999999E-2</v>
      </c>
      <c r="AY733" s="2">
        <v>6.5700000000000003E-3</v>
      </c>
      <c r="AZ733" s="2">
        <v>3.6800000000000001E-3</v>
      </c>
      <c r="BA733" s="2">
        <v>2.0500000000000002E-3</v>
      </c>
      <c r="BB733" s="2">
        <v>1.07E-3</v>
      </c>
      <c r="BC733" s="2">
        <v>5.4000000000000001E-4</v>
      </c>
      <c r="BD733" s="2">
        <v>2.7E-4</v>
      </c>
      <c r="BE733" s="2">
        <v>1.2999999999999999E-4</v>
      </c>
      <c r="BF733" s="2">
        <v>6.0000000000000002E-5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</row>
    <row r="734" spans="1:68" hidden="1" x14ac:dyDescent="0.25">
      <c r="A734">
        <v>22400621</v>
      </c>
      <c r="B734" t="s">
        <v>68</v>
      </c>
      <c r="C734" t="s">
        <v>69</v>
      </c>
      <c r="D734" s="1">
        <v>45680.583333333336</v>
      </c>
      <c r="E734" t="str">
        <f>HYPERLINK("https://www.nba.com/stats/player/1631110/boxscores-traditional", "Jeremy Sochan")</f>
        <v>Jeremy Sochan</v>
      </c>
      <c r="F734" t="s">
        <v>87</v>
      </c>
      <c r="G734">
        <v>13.6</v>
      </c>
      <c r="H734">
        <v>4.8</v>
      </c>
      <c r="I734">
        <v>0.99573</v>
      </c>
      <c r="J734">
        <v>0.99224000000000001</v>
      </c>
      <c r="K734">
        <v>0.98645000000000005</v>
      </c>
      <c r="L734">
        <v>0.97724999999999995</v>
      </c>
      <c r="M734">
        <v>0.96326999999999996</v>
      </c>
      <c r="N734">
        <v>0.94294999999999995</v>
      </c>
      <c r="O734">
        <v>0.91620999999999997</v>
      </c>
      <c r="P734">
        <v>0.879</v>
      </c>
      <c r="Q734">
        <v>0.83147000000000004</v>
      </c>
      <c r="R734">
        <v>0.77337</v>
      </c>
      <c r="S734">
        <v>0.70540000000000003</v>
      </c>
      <c r="T734">
        <v>0.62929999999999997</v>
      </c>
      <c r="U734">
        <v>0.54776000000000002</v>
      </c>
      <c r="V734">
        <v>0.46811999999999998</v>
      </c>
      <c r="W734">
        <v>0.38590999999999998</v>
      </c>
      <c r="X734">
        <v>0.30853999999999998</v>
      </c>
      <c r="Y734">
        <v>0.23885000000000001</v>
      </c>
      <c r="Z734">
        <v>0.17879</v>
      </c>
      <c r="AA734">
        <v>0.12923999999999999</v>
      </c>
      <c r="AB734">
        <v>9.1759999999999994E-2</v>
      </c>
      <c r="AC734">
        <v>6.1780000000000002E-2</v>
      </c>
      <c r="AD734">
        <v>4.0059999999999998E-2</v>
      </c>
      <c r="AE734">
        <v>2.5000000000000001E-2</v>
      </c>
      <c r="AF734">
        <v>1.4999999999999999E-2</v>
      </c>
      <c r="AG734">
        <v>8.6599999999999993E-3</v>
      </c>
      <c r="AH734">
        <v>4.9399999999999999E-3</v>
      </c>
      <c r="AI734">
        <v>2.64E-3</v>
      </c>
      <c r="AJ734">
        <v>1.3500000000000001E-3</v>
      </c>
      <c r="AK734">
        <v>6.6E-4</v>
      </c>
      <c r="AL734">
        <v>3.1E-4</v>
      </c>
      <c r="AM734">
        <v>1.3999999999999999E-4</v>
      </c>
      <c r="AN734">
        <v>6.0000000000000002E-5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</row>
    <row r="735" spans="1:68" hidden="1" x14ac:dyDescent="0.25">
      <c r="A735">
        <v>22400626</v>
      </c>
      <c r="B735" t="s">
        <v>79</v>
      </c>
      <c r="C735" t="s">
        <v>80</v>
      </c>
      <c r="D735" s="1">
        <v>45680.875</v>
      </c>
      <c r="E735" t="str">
        <f>HYPERLINK("https://www.nba.com/stats/player/1631212/boxscores-traditional", "Peyton Watson")</f>
        <v>Peyton Watson</v>
      </c>
      <c r="F735" t="s">
        <v>87</v>
      </c>
      <c r="G735">
        <v>10.199999999999999</v>
      </c>
      <c r="H735">
        <v>5.1539999999999999</v>
      </c>
      <c r="I735" s="2">
        <v>0.96326999999999996</v>
      </c>
      <c r="J735" s="2">
        <v>0.94408000000000003</v>
      </c>
      <c r="K735" s="2">
        <v>0.91923999999999995</v>
      </c>
      <c r="L735" s="2">
        <v>0.88492999999999999</v>
      </c>
      <c r="M735" s="2">
        <v>0.84375</v>
      </c>
      <c r="N735" s="2">
        <v>0.79103000000000001</v>
      </c>
      <c r="O735" s="2">
        <v>0.73236999999999997</v>
      </c>
      <c r="P735" s="2">
        <v>0.66639999999999999</v>
      </c>
      <c r="Q735" s="2">
        <v>0.59094999999999998</v>
      </c>
      <c r="R735" s="2">
        <v>0.51595000000000002</v>
      </c>
      <c r="S735" s="2">
        <v>0.43643999999999999</v>
      </c>
      <c r="T735" s="2">
        <v>0.36316999999999999</v>
      </c>
      <c r="U735" s="2">
        <v>0.29459999999999997</v>
      </c>
      <c r="V735" s="2">
        <v>0.22964999999999999</v>
      </c>
      <c r="W735" s="2">
        <v>0.17619000000000001</v>
      </c>
      <c r="X735" s="2">
        <v>0.12923999999999999</v>
      </c>
      <c r="Y735" s="2">
        <v>9.3420000000000003E-2</v>
      </c>
      <c r="Z735" s="2">
        <v>6.5519999999999995E-2</v>
      </c>
      <c r="AA735" s="2">
        <v>4.3630000000000002E-2</v>
      </c>
      <c r="AB735" s="2">
        <v>2.8719999999999999E-2</v>
      </c>
      <c r="AC735" s="2">
        <v>1.7860000000000001E-2</v>
      </c>
      <c r="AD735" s="2">
        <v>1.1010000000000001E-2</v>
      </c>
      <c r="AE735" s="2">
        <v>6.5700000000000003E-3</v>
      </c>
      <c r="AF735" s="2">
        <v>3.6800000000000001E-3</v>
      </c>
      <c r="AG735" s="2">
        <v>2.0500000000000002E-3</v>
      </c>
      <c r="AH735" s="2">
        <v>1.07E-3</v>
      </c>
      <c r="AI735" s="2">
        <v>5.5999999999999995E-4</v>
      </c>
      <c r="AJ735" s="2">
        <v>2.7999999999999998E-4</v>
      </c>
      <c r="AK735" s="2">
        <v>1.2999999999999999E-4</v>
      </c>
      <c r="AL735" s="2">
        <v>6.0000000000000002E-5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</row>
    <row r="736" spans="1:68" hidden="1" x14ac:dyDescent="0.25">
      <c r="A736">
        <v>22400626</v>
      </c>
      <c r="B736" t="s">
        <v>80</v>
      </c>
      <c r="C736" t="s">
        <v>79</v>
      </c>
      <c r="D736" s="1">
        <v>45680.875</v>
      </c>
      <c r="E736" t="str">
        <f>HYPERLINK("https://www.nba.com/stats/player/1628368/boxscores-traditional", "De'Aaron Fox")</f>
        <v>De'Aaron Fox</v>
      </c>
      <c r="F736" t="s">
        <v>91</v>
      </c>
      <c r="G736">
        <v>31.6</v>
      </c>
      <c r="H736">
        <v>5.2380000000000004</v>
      </c>
      <c r="I736" s="2">
        <v>1</v>
      </c>
      <c r="J736" s="2">
        <v>1</v>
      </c>
      <c r="K736" s="2">
        <v>1</v>
      </c>
      <c r="L736" s="2">
        <v>1</v>
      </c>
      <c r="M736" s="2">
        <v>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0.99995999999999996</v>
      </c>
      <c r="T736" s="2">
        <v>0.99990999999999997</v>
      </c>
      <c r="U736" s="2">
        <v>0.99980999999999998</v>
      </c>
      <c r="V736" s="2">
        <v>0.99961</v>
      </c>
      <c r="W736" s="2">
        <v>0.99924000000000002</v>
      </c>
      <c r="X736" s="2">
        <v>0.99856</v>
      </c>
      <c r="Y736" s="2">
        <v>0.99736000000000002</v>
      </c>
      <c r="Z736" s="2">
        <v>0.99534</v>
      </c>
      <c r="AA736" s="2">
        <v>0.99202000000000001</v>
      </c>
      <c r="AB736" s="2">
        <v>0.98645000000000005</v>
      </c>
      <c r="AC736" s="2">
        <v>0.97831000000000001</v>
      </c>
      <c r="AD736" s="2">
        <v>0.96638000000000002</v>
      </c>
      <c r="AE736" s="2">
        <v>0.94950000000000001</v>
      </c>
      <c r="AF736" s="2">
        <v>0.92647000000000002</v>
      </c>
      <c r="AG736" s="2">
        <v>0.89617000000000002</v>
      </c>
      <c r="AH736" s="2">
        <v>0.85768999999999995</v>
      </c>
      <c r="AI736" s="2">
        <v>0.81057000000000001</v>
      </c>
      <c r="AJ736" s="2">
        <v>0.75490000000000002</v>
      </c>
      <c r="AK736" s="2">
        <v>0.69145999999999996</v>
      </c>
      <c r="AL736" s="2">
        <v>0.62172000000000005</v>
      </c>
      <c r="AM736" s="2">
        <v>0.54379999999999995</v>
      </c>
      <c r="AN736" s="2">
        <v>0.46811999999999998</v>
      </c>
      <c r="AO736" s="2">
        <v>0.39357999999999999</v>
      </c>
      <c r="AP736" s="2">
        <v>0.32275999999999999</v>
      </c>
      <c r="AQ736" s="2">
        <v>0.25785000000000002</v>
      </c>
      <c r="AR736" s="2">
        <v>0.20044999999999999</v>
      </c>
      <c r="AS736" s="2">
        <v>0.15151000000000001</v>
      </c>
      <c r="AT736" s="2">
        <v>0.11123</v>
      </c>
      <c r="AU736" s="2">
        <v>7.9269999999999993E-2</v>
      </c>
      <c r="AV736" s="2">
        <v>5.4800000000000001E-2</v>
      </c>
      <c r="AW736" s="2">
        <v>3.6729999999999999E-2</v>
      </c>
      <c r="AX736" s="2">
        <v>2.3300000000000001E-2</v>
      </c>
      <c r="AY736" s="2">
        <v>1.4630000000000001E-2</v>
      </c>
      <c r="AZ736" s="2">
        <v>8.8900000000000003E-3</v>
      </c>
      <c r="BA736" s="2">
        <v>5.2300000000000003E-3</v>
      </c>
      <c r="BB736" s="2">
        <v>2.98E-3</v>
      </c>
      <c r="BC736" s="2">
        <v>1.64E-3</v>
      </c>
      <c r="BD736" s="2">
        <v>8.7000000000000001E-4</v>
      </c>
      <c r="BE736" s="2">
        <v>4.4999999999999999E-4</v>
      </c>
      <c r="BF736" s="2">
        <v>2.2000000000000001E-4</v>
      </c>
      <c r="BG736" s="2">
        <v>1.1E-4</v>
      </c>
      <c r="BH736" s="2">
        <v>5.0000000000000002E-5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</row>
    <row r="737" spans="1:68" x14ac:dyDescent="0.25">
      <c r="A737">
        <v>22400626</v>
      </c>
      <c r="B737" t="s">
        <v>80</v>
      </c>
      <c r="C737" t="s">
        <v>79</v>
      </c>
      <c r="D737" s="1">
        <v>45680.875</v>
      </c>
      <c r="E737" t="str">
        <f>HYPERLINK("https://www.nba.com/stats/player/1631165/boxscores-traditional", "Keon Ellis")</f>
        <v>Keon Ellis</v>
      </c>
      <c r="F737" t="s">
        <v>93</v>
      </c>
      <c r="G737">
        <v>11.6</v>
      </c>
      <c r="H737">
        <v>5.2759999999999998</v>
      </c>
      <c r="I737" s="2">
        <v>0.97777999999999998</v>
      </c>
      <c r="J737" s="2">
        <v>0.96562000000000003</v>
      </c>
      <c r="K737" s="2">
        <v>0.94845000000000002</v>
      </c>
      <c r="L737" s="2">
        <v>0.92506999999999995</v>
      </c>
      <c r="M737" s="2">
        <v>0.89434999999999998</v>
      </c>
      <c r="N737" s="2">
        <v>0.85543000000000002</v>
      </c>
      <c r="O737" s="2">
        <v>0.80784999999999996</v>
      </c>
      <c r="P737" s="2">
        <v>0.75175000000000003</v>
      </c>
      <c r="Q737" s="2">
        <v>0.68793000000000004</v>
      </c>
      <c r="R737" s="2">
        <v>0.61790999999999996</v>
      </c>
      <c r="S737" s="2">
        <v>0.54379999999999995</v>
      </c>
      <c r="T737" s="2">
        <v>0.46811999999999998</v>
      </c>
      <c r="U737" s="2">
        <v>0.39357999999999999</v>
      </c>
      <c r="V737" s="2">
        <v>0.32635999999999998</v>
      </c>
      <c r="W737" s="2">
        <v>0.26108999999999999</v>
      </c>
      <c r="X737" s="2">
        <v>0.20327000000000001</v>
      </c>
      <c r="Y737" s="2">
        <v>0.15386</v>
      </c>
      <c r="Z737" s="2">
        <v>0.11314</v>
      </c>
      <c r="AA737" s="2">
        <v>8.0759999999999998E-2</v>
      </c>
      <c r="AB737" s="2">
        <v>5.5919999999999997E-2</v>
      </c>
      <c r="AC737" s="2">
        <v>3.7539999999999997E-2</v>
      </c>
      <c r="AD737" s="2">
        <v>2.4420000000000001E-2</v>
      </c>
      <c r="AE737" s="2">
        <v>1.5389999999999999E-2</v>
      </c>
      <c r="AF737" s="2">
        <v>9.3900000000000008E-3</v>
      </c>
      <c r="AG737" s="2">
        <v>5.5399999999999998E-3</v>
      </c>
      <c r="AH737" s="2">
        <v>3.1700000000000001E-3</v>
      </c>
      <c r="AI737" s="2">
        <v>1.75E-3</v>
      </c>
      <c r="AJ737" s="2">
        <v>9.3999999999999997E-4</v>
      </c>
      <c r="AK737" s="2">
        <v>4.8000000000000001E-4</v>
      </c>
      <c r="AL737" s="2">
        <v>2.4000000000000001E-4</v>
      </c>
      <c r="AM737" s="2">
        <v>1.2E-4</v>
      </c>
      <c r="AN737" s="2">
        <v>5.0000000000000002E-5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  <c r="BM737" s="2">
        <v>0</v>
      </c>
      <c r="BN737" s="2">
        <v>0</v>
      </c>
      <c r="BO737" s="2">
        <v>0</v>
      </c>
      <c r="BP737" s="2">
        <v>0</v>
      </c>
    </row>
    <row r="738" spans="1:68" hidden="1" x14ac:dyDescent="0.25">
      <c r="A738">
        <v>22400626</v>
      </c>
      <c r="B738" t="s">
        <v>79</v>
      </c>
      <c r="C738" t="s">
        <v>80</v>
      </c>
      <c r="D738" s="1">
        <v>45680.875</v>
      </c>
      <c r="E738" t="str">
        <f>HYPERLINK("https://www.nba.com/stats/player/1629008/boxscores-traditional", "Michael Porter Jr.")</f>
        <v>Michael Porter Jr.</v>
      </c>
      <c r="F738" t="s">
        <v>91</v>
      </c>
      <c r="G738">
        <v>20.8</v>
      </c>
      <c r="H738">
        <v>5.3070000000000004</v>
      </c>
      <c r="I738" s="2">
        <v>0.99990000000000001</v>
      </c>
      <c r="J738" s="2">
        <v>0.99980000000000002</v>
      </c>
      <c r="K738" s="2">
        <v>0.99960000000000004</v>
      </c>
      <c r="L738" s="2">
        <v>0.99924000000000002</v>
      </c>
      <c r="M738" s="2">
        <v>0.99856</v>
      </c>
      <c r="N738" s="2">
        <v>0.99736000000000002</v>
      </c>
      <c r="O738" s="2">
        <v>0.99534</v>
      </c>
      <c r="P738" s="2">
        <v>0.99202000000000001</v>
      </c>
      <c r="Q738" s="2">
        <v>0.98678999999999994</v>
      </c>
      <c r="R738" s="2">
        <v>0.97931999999999997</v>
      </c>
      <c r="S738" s="2">
        <v>0.96784000000000003</v>
      </c>
      <c r="T738" s="2">
        <v>0.95154000000000005</v>
      </c>
      <c r="U738" s="2">
        <v>0.92922000000000005</v>
      </c>
      <c r="V738" s="2">
        <v>0.89973000000000003</v>
      </c>
      <c r="W738" s="2">
        <v>0.86214000000000002</v>
      </c>
      <c r="X738" s="2">
        <v>0.81594</v>
      </c>
      <c r="Y738" s="2">
        <v>0.76424000000000003</v>
      </c>
      <c r="Z738" s="2">
        <v>0.70194000000000001</v>
      </c>
      <c r="AA738" s="2">
        <v>0.63307000000000002</v>
      </c>
      <c r="AB738" s="2">
        <v>0.55962000000000001</v>
      </c>
      <c r="AC738" s="2">
        <v>0.48404999999999998</v>
      </c>
      <c r="AD738" s="2">
        <v>0.40905000000000002</v>
      </c>
      <c r="AE738" s="2">
        <v>0.34089999999999998</v>
      </c>
      <c r="AF738" s="2">
        <v>0.27424999999999999</v>
      </c>
      <c r="AG738" s="2">
        <v>0.21476000000000001</v>
      </c>
      <c r="AH738" s="2">
        <v>0.16353999999999999</v>
      </c>
      <c r="AI738" s="2">
        <v>0.121</v>
      </c>
      <c r="AJ738" s="2">
        <v>8.6910000000000001E-2</v>
      </c>
      <c r="AK738" s="2">
        <v>6.0569999999999999E-2</v>
      </c>
      <c r="AL738" s="2">
        <v>4.1820000000000003E-2</v>
      </c>
      <c r="AM738" s="2">
        <v>2.743E-2</v>
      </c>
      <c r="AN738" s="2">
        <v>1.7430000000000001E-2</v>
      </c>
      <c r="AO738" s="2">
        <v>1.072E-2</v>
      </c>
      <c r="AP738" s="2">
        <v>6.3899999999999998E-3</v>
      </c>
      <c r="AQ738" s="2">
        <v>3.6800000000000001E-3</v>
      </c>
      <c r="AR738" s="2">
        <v>2.1199999999999999E-3</v>
      </c>
      <c r="AS738" s="2">
        <v>1.14E-3</v>
      </c>
      <c r="AT738" s="2">
        <v>5.9999999999999995E-4</v>
      </c>
      <c r="AU738" s="2">
        <v>2.9999999999999997E-4</v>
      </c>
      <c r="AV738" s="2">
        <v>1.4999999999999999E-4</v>
      </c>
      <c r="AW738" s="2">
        <v>6.9999999999999994E-5</v>
      </c>
      <c r="AX738" s="2">
        <v>3.0000000000000001E-5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</row>
    <row r="739" spans="1:68" hidden="1" x14ac:dyDescent="0.25">
      <c r="A739">
        <v>22400626</v>
      </c>
      <c r="B739" t="s">
        <v>79</v>
      </c>
      <c r="C739" t="s">
        <v>80</v>
      </c>
      <c r="D739" s="1">
        <v>45680.875</v>
      </c>
      <c r="E739" t="str">
        <f>HYPERLINK("https://www.nba.com/stats/player/203999/boxscores-traditional", "Nikola Jokic")</f>
        <v>Nikola Jokic</v>
      </c>
      <c r="F739" t="s">
        <v>91</v>
      </c>
      <c r="G739">
        <v>44</v>
      </c>
      <c r="H739">
        <v>5.367</v>
      </c>
      <c r="I739" s="2">
        <v>1</v>
      </c>
      <c r="J739" s="2">
        <v>1</v>
      </c>
      <c r="K739" s="2">
        <v>1</v>
      </c>
      <c r="L739" s="2">
        <v>1</v>
      </c>
      <c r="M739" s="2">
        <v>1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>
        <v>1</v>
      </c>
      <c r="Y739" s="2">
        <v>1</v>
      </c>
      <c r="Z739" s="2">
        <v>1</v>
      </c>
      <c r="AA739" s="2">
        <v>1</v>
      </c>
      <c r="AB739" s="2">
        <v>1</v>
      </c>
      <c r="AC739" s="2">
        <v>1</v>
      </c>
      <c r="AD739" s="2">
        <v>1</v>
      </c>
      <c r="AE739" s="2">
        <v>0.99995000000000001</v>
      </c>
      <c r="AF739" s="2">
        <v>0.99990000000000001</v>
      </c>
      <c r="AG739" s="2">
        <v>0.99980000000000002</v>
      </c>
      <c r="AH739" s="2">
        <v>0.99960000000000004</v>
      </c>
      <c r="AI739" s="2">
        <v>0.99924000000000002</v>
      </c>
      <c r="AJ739" s="2">
        <v>0.99856</v>
      </c>
      <c r="AK739" s="2">
        <v>0.99736000000000002</v>
      </c>
      <c r="AL739" s="2">
        <v>0.99546999999999997</v>
      </c>
      <c r="AM739" s="2">
        <v>0.99224000000000001</v>
      </c>
      <c r="AN739" s="2">
        <v>0.98745000000000005</v>
      </c>
      <c r="AO739" s="2">
        <v>0.97982000000000002</v>
      </c>
      <c r="AP739" s="2">
        <v>0.96855999999999998</v>
      </c>
      <c r="AQ739" s="2">
        <v>0.95352000000000003</v>
      </c>
      <c r="AR739" s="2">
        <v>0.93189</v>
      </c>
      <c r="AS739" s="2">
        <v>0.9032</v>
      </c>
      <c r="AT739" s="2">
        <v>0.86863999999999997</v>
      </c>
      <c r="AU739" s="2">
        <v>0.82381000000000004</v>
      </c>
      <c r="AV739" s="2">
        <v>0.77337</v>
      </c>
      <c r="AW739" s="2">
        <v>0.71226</v>
      </c>
      <c r="AX739" s="2">
        <v>0.64431000000000005</v>
      </c>
      <c r="AY739" s="2">
        <v>0.57535000000000003</v>
      </c>
      <c r="AZ739" s="2">
        <v>0.5</v>
      </c>
      <c r="BA739" s="2">
        <v>0.42465000000000003</v>
      </c>
      <c r="BB739" s="2">
        <v>0.35569000000000001</v>
      </c>
      <c r="BC739" s="2">
        <v>0.28774</v>
      </c>
      <c r="BD739" s="2">
        <v>0.22663</v>
      </c>
      <c r="BE739" s="2">
        <v>0.17619000000000001</v>
      </c>
      <c r="BF739" s="2">
        <v>0.13136</v>
      </c>
      <c r="BG739" s="2">
        <v>9.6799999999999997E-2</v>
      </c>
      <c r="BH739" s="2">
        <v>6.8110000000000004E-2</v>
      </c>
      <c r="BI739" s="2">
        <v>4.648E-2</v>
      </c>
      <c r="BJ739" s="2">
        <v>3.1440000000000003E-2</v>
      </c>
      <c r="BK739" s="2">
        <v>2.018E-2</v>
      </c>
      <c r="BL739" s="2">
        <v>1.255E-2</v>
      </c>
      <c r="BM739" s="2">
        <v>7.7600000000000004E-3</v>
      </c>
      <c r="BN739" s="2">
        <v>4.5300000000000002E-3</v>
      </c>
      <c r="BO739" s="2">
        <v>2.64E-3</v>
      </c>
      <c r="BP739" s="2">
        <v>1.4400000000000001E-3</v>
      </c>
    </row>
    <row r="740" spans="1:68" hidden="1" x14ac:dyDescent="0.25">
      <c r="A740">
        <v>22400626</v>
      </c>
      <c r="B740" t="s">
        <v>80</v>
      </c>
      <c r="C740" t="s">
        <v>79</v>
      </c>
      <c r="D740" s="1">
        <v>45680.875</v>
      </c>
      <c r="E740" t="str">
        <f>HYPERLINK("https://www.nba.com/stats/player/1627734/boxscores-traditional", "Domantas Sabonis")</f>
        <v>Domantas Sabonis</v>
      </c>
      <c r="F740" t="s">
        <v>91</v>
      </c>
      <c r="G740">
        <v>43.8</v>
      </c>
      <c r="H740">
        <v>5.4550000000000001</v>
      </c>
      <c r="I740" s="2">
        <v>1</v>
      </c>
      <c r="J740" s="2">
        <v>1</v>
      </c>
      <c r="K740" s="2">
        <v>1</v>
      </c>
      <c r="L740" s="2">
        <v>1</v>
      </c>
      <c r="M740" s="2">
        <v>1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1</v>
      </c>
      <c r="X740" s="2">
        <v>1</v>
      </c>
      <c r="Y740" s="2">
        <v>1</v>
      </c>
      <c r="Z740" s="2">
        <v>1</v>
      </c>
      <c r="AA740" s="2">
        <v>1</v>
      </c>
      <c r="AB740" s="2">
        <v>1</v>
      </c>
      <c r="AC740" s="2">
        <v>1</v>
      </c>
      <c r="AD740" s="2">
        <v>1</v>
      </c>
      <c r="AE740" s="2">
        <v>0.99992999999999999</v>
      </c>
      <c r="AF740" s="2">
        <v>0.99985999999999997</v>
      </c>
      <c r="AG740" s="2">
        <v>0.99972000000000005</v>
      </c>
      <c r="AH740" s="2">
        <v>0.99944</v>
      </c>
      <c r="AI740" s="2">
        <v>0.99895999999999996</v>
      </c>
      <c r="AJ740" s="2">
        <v>0.99812999999999996</v>
      </c>
      <c r="AK740" s="2">
        <v>0.99663999999999997</v>
      </c>
      <c r="AL740" s="2">
        <v>0.99429999999999996</v>
      </c>
      <c r="AM740" s="2">
        <v>0.99060999999999999</v>
      </c>
      <c r="AN740" s="2">
        <v>0.98460999999999999</v>
      </c>
      <c r="AO740" s="2">
        <v>0.97614999999999996</v>
      </c>
      <c r="AP740" s="2">
        <v>0.96406999999999998</v>
      </c>
      <c r="AQ740" s="2">
        <v>0.94630000000000003</v>
      </c>
      <c r="AR740" s="2">
        <v>0.92364000000000002</v>
      </c>
      <c r="AS740" s="2">
        <v>0.89434999999999998</v>
      </c>
      <c r="AT740" s="2">
        <v>0.85543000000000002</v>
      </c>
      <c r="AU740" s="2">
        <v>0.81057000000000001</v>
      </c>
      <c r="AV740" s="2">
        <v>0.75804000000000005</v>
      </c>
      <c r="AW740" s="2">
        <v>0.69496999999999998</v>
      </c>
      <c r="AX740" s="2">
        <v>0.62929999999999997</v>
      </c>
      <c r="AY740" s="2">
        <v>0.55962000000000001</v>
      </c>
      <c r="AZ740" s="2">
        <v>0.48404999999999998</v>
      </c>
      <c r="BA740" s="2">
        <v>0.41293999999999997</v>
      </c>
      <c r="BB740" s="2">
        <v>0.34458</v>
      </c>
      <c r="BC740" s="2">
        <v>0.27760000000000001</v>
      </c>
      <c r="BD740" s="2">
        <v>0.22065000000000001</v>
      </c>
      <c r="BE740" s="2">
        <v>0.17105999999999999</v>
      </c>
      <c r="BF740" s="2">
        <v>0.12714</v>
      </c>
      <c r="BG740" s="2">
        <v>9.3420000000000003E-2</v>
      </c>
      <c r="BH740" s="2">
        <v>6.6809999999999994E-2</v>
      </c>
      <c r="BI740" s="2">
        <v>4.5510000000000002E-2</v>
      </c>
      <c r="BJ740" s="2">
        <v>3.074E-2</v>
      </c>
      <c r="BK740" s="2">
        <v>2.018E-2</v>
      </c>
      <c r="BL740" s="2">
        <v>1.255E-2</v>
      </c>
      <c r="BM740" s="2">
        <v>7.7600000000000004E-3</v>
      </c>
      <c r="BN740" s="2">
        <v>4.6600000000000001E-3</v>
      </c>
      <c r="BO740" s="2">
        <v>2.64E-3</v>
      </c>
      <c r="BP740" s="2">
        <v>1.49E-3</v>
      </c>
    </row>
    <row r="741" spans="1:68" hidden="1" x14ac:dyDescent="0.25">
      <c r="A741">
        <v>22400621</v>
      </c>
      <c r="B741" t="s">
        <v>68</v>
      </c>
      <c r="C741" t="s">
        <v>69</v>
      </c>
      <c r="D741" s="1">
        <v>45680.583333333336</v>
      </c>
      <c r="E741" t="str">
        <f>HYPERLINK("https://www.nba.com/stats/player/101108/boxscores-traditional", "Chris Paul")</f>
        <v>Chris Paul</v>
      </c>
      <c r="F741" t="s">
        <v>92</v>
      </c>
      <c r="G741">
        <v>15.4</v>
      </c>
      <c r="H741">
        <v>4.8410000000000002</v>
      </c>
      <c r="I741">
        <v>0.99851000000000001</v>
      </c>
      <c r="J741">
        <v>0.99719999999999998</v>
      </c>
      <c r="K741">
        <v>0.99477000000000004</v>
      </c>
      <c r="L741">
        <v>0.99060999999999999</v>
      </c>
      <c r="M741">
        <v>0.98421999999999998</v>
      </c>
      <c r="N741">
        <v>0.97380999999999995</v>
      </c>
      <c r="O741">
        <v>0.95906999999999998</v>
      </c>
      <c r="P741">
        <v>0.93698999999999999</v>
      </c>
      <c r="Q741">
        <v>0.90658000000000005</v>
      </c>
      <c r="R741">
        <v>0.86863999999999997</v>
      </c>
      <c r="S741">
        <v>0.81859000000000004</v>
      </c>
      <c r="T741">
        <v>0.75804000000000005</v>
      </c>
      <c r="U741">
        <v>0.69145999999999996</v>
      </c>
      <c r="V741">
        <v>0.61409000000000002</v>
      </c>
      <c r="W741">
        <v>0.53188000000000002</v>
      </c>
      <c r="X741">
        <v>0.45223999999999998</v>
      </c>
      <c r="Y741">
        <v>0.37069999999999997</v>
      </c>
      <c r="Z741">
        <v>0.29459999999999997</v>
      </c>
      <c r="AA741">
        <v>0.22964999999999999</v>
      </c>
      <c r="AB741">
        <v>0.17105999999999999</v>
      </c>
      <c r="AC741">
        <v>0.12302</v>
      </c>
      <c r="AD741">
        <v>8.6910000000000001E-2</v>
      </c>
      <c r="AE741">
        <v>5.8209999999999998E-2</v>
      </c>
      <c r="AF741">
        <v>3.7539999999999997E-2</v>
      </c>
      <c r="AG741">
        <v>2.385E-2</v>
      </c>
      <c r="AH741">
        <v>1.426E-2</v>
      </c>
      <c r="AI741">
        <v>8.2000000000000007E-3</v>
      </c>
      <c r="AJ741">
        <v>4.6600000000000001E-3</v>
      </c>
      <c r="AK741">
        <v>2.48E-3</v>
      </c>
      <c r="AL741">
        <v>1.2600000000000001E-3</v>
      </c>
      <c r="AM741">
        <v>6.4000000000000005E-4</v>
      </c>
      <c r="AN741">
        <v>2.9999999999999997E-4</v>
      </c>
      <c r="AO741">
        <v>1.3999999999999999E-4</v>
      </c>
      <c r="AP741">
        <v>6.0000000000000002E-5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</row>
    <row r="742" spans="1:68" hidden="1" x14ac:dyDescent="0.25">
      <c r="A742">
        <v>22400626</v>
      </c>
      <c r="B742" t="s">
        <v>79</v>
      </c>
      <c r="C742" t="s">
        <v>80</v>
      </c>
      <c r="D742" s="1">
        <v>45680.875</v>
      </c>
      <c r="E742" t="str">
        <f>HYPERLINK("https://www.nba.com/stats/player/203999/boxscores-traditional", "Nikola Jokic")</f>
        <v>Nikola Jokic</v>
      </c>
      <c r="F742" t="s">
        <v>87</v>
      </c>
      <c r="G742">
        <v>34.200000000000003</v>
      </c>
      <c r="H742">
        <v>5.4550000000000001</v>
      </c>
      <c r="I742" s="2">
        <v>1</v>
      </c>
      <c r="J742" s="2">
        <v>1</v>
      </c>
      <c r="K742" s="2">
        <v>1</v>
      </c>
      <c r="L742" s="2">
        <v>1</v>
      </c>
      <c r="M742" s="2">
        <v>1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  <c r="S742" s="2">
        <v>1</v>
      </c>
      <c r="T742" s="2">
        <v>1</v>
      </c>
      <c r="U742" s="2">
        <v>0.99995000000000001</v>
      </c>
      <c r="V742" s="2">
        <v>0.99988999999999995</v>
      </c>
      <c r="W742" s="2">
        <v>0.99978</v>
      </c>
      <c r="X742" s="2">
        <v>0.99958000000000002</v>
      </c>
      <c r="Y742" s="2">
        <v>0.99917999999999996</v>
      </c>
      <c r="Z742" s="2">
        <v>0.99851000000000001</v>
      </c>
      <c r="AA742" s="2">
        <v>0.99736000000000002</v>
      </c>
      <c r="AB742" s="2">
        <v>0.99534</v>
      </c>
      <c r="AC742" s="2">
        <v>0.99224000000000001</v>
      </c>
      <c r="AD742" s="2">
        <v>0.98745000000000005</v>
      </c>
      <c r="AE742" s="2">
        <v>0.97982000000000002</v>
      </c>
      <c r="AF742" s="2">
        <v>0.96926000000000001</v>
      </c>
      <c r="AG742" s="2">
        <v>0.95448999999999995</v>
      </c>
      <c r="AH742" s="2">
        <v>0.93318999999999996</v>
      </c>
      <c r="AI742" s="2">
        <v>0.90658000000000005</v>
      </c>
      <c r="AJ742" s="2">
        <v>0.87285999999999997</v>
      </c>
      <c r="AK742" s="2">
        <v>0.82894000000000001</v>
      </c>
      <c r="AL742" s="2">
        <v>0.77934999999999999</v>
      </c>
      <c r="AM742" s="2">
        <v>0.72240000000000004</v>
      </c>
      <c r="AN742" s="2">
        <v>0.65542</v>
      </c>
      <c r="AO742" s="2">
        <v>0.58706000000000003</v>
      </c>
      <c r="AP742" s="2">
        <v>0.51595000000000002</v>
      </c>
      <c r="AQ742" s="2">
        <v>0.44037999999999999</v>
      </c>
      <c r="AR742" s="2">
        <v>0.37069999999999997</v>
      </c>
      <c r="AS742" s="2">
        <v>0.30503000000000002</v>
      </c>
      <c r="AT742" s="2">
        <v>0.24196000000000001</v>
      </c>
      <c r="AU742" s="2">
        <v>0.18942999999999999</v>
      </c>
      <c r="AV742" s="2">
        <v>0.14457</v>
      </c>
      <c r="AW742" s="2">
        <v>0.10564999999999999</v>
      </c>
      <c r="AX742" s="2">
        <v>7.6359999999999997E-2</v>
      </c>
      <c r="AY742" s="2">
        <v>5.3699999999999998E-2</v>
      </c>
      <c r="AZ742" s="2">
        <v>3.5929999999999997E-2</v>
      </c>
      <c r="BA742" s="2">
        <v>2.385E-2</v>
      </c>
      <c r="BB742" s="2">
        <v>1.5389999999999999E-2</v>
      </c>
      <c r="BC742" s="2">
        <v>9.3900000000000008E-3</v>
      </c>
      <c r="BD742" s="2">
        <v>5.7000000000000002E-3</v>
      </c>
      <c r="BE742" s="2">
        <v>3.3600000000000001E-3</v>
      </c>
      <c r="BF742" s="2">
        <v>1.8699999999999999E-3</v>
      </c>
      <c r="BG742" s="2">
        <v>1.0399999999999999E-3</v>
      </c>
      <c r="BH742" s="2">
        <v>5.5999999999999995E-4</v>
      </c>
      <c r="BI742" s="2">
        <v>2.7999999999999998E-4</v>
      </c>
      <c r="BJ742" s="2">
        <v>1.3999999999999999E-4</v>
      </c>
      <c r="BK742" s="2">
        <v>6.9999999999999994E-5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</row>
    <row r="743" spans="1:68" hidden="1" x14ac:dyDescent="0.25">
      <c r="A743">
        <v>22400626</v>
      </c>
      <c r="B743" t="s">
        <v>79</v>
      </c>
      <c r="C743" t="s">
        <v>80</v>
      </c>
      <c r="D743" s="1">
        <v>45680.875</v>
      </c>
      <c r="E743" t="str">
        <f>HYPERLINK("https://www.nba.com/stats/player/203932/boxscores-traditional", "Aaron Gordon")</f>
        <v>Aaron Gordon</v>
      </c>
      <c r="F743" t="s">
        <v>92</v>
      </c>
      <c r="G743">
        <v>14.6</v>
      </c>
      <c r="H743">
        <v>5.4630000000000001</v>
      </c>
      <c r="I743" s="2">
        <v>0.99360999999999999</v>
      </c>
      <c r="J743" s="2">
        <v>0.98956</v>
      </c>
      <c r="K743" s="2">
        <v>0.98299999999999998</v>
      </c>
      <c r="L743" s="2">
        <v>0.97380999999999995</v>
      </c>
      <c r="M743" s="2">
        <v>0.96079999999999999</v>
      </c>
      <c r="N743" s="2">
        <v>0.94179000000000002</v>
      </c>
      <c r="O743" s="2">
        <v>0.91774</v>
      </c>
      <c r="P743" s="2">
        <v>0.88685999999999998</v>
      </c>
      <c r="Q743" s="2">
        <v>0.84848999999999997</v>
      </c>
      <c r="R743" s="2">
        <v>0.79954999999999998</v>
      </c>
      <c r="S743" s="2">
        <v>0.74536999999999998</v>
      </c>
      <c r="T743" s="2">
        <v>0.68439000000000005</v>
      </c>
      <c r="U743" s="2">
        <v>0.61409000000000002</v>
      </c>
      <c r="V743" s="2">
        <v>0.54379999999999995</v>
      </c>
      <c r="W743" s="2">
        <v>0.47210000000000002</v>
      </c>
      <c r="X743" s="2">
        <v>0.39743000000000001</v>
      </c>
      <c r="Y743" s="2">
        <v>0.32996999999999999</v>
      </c>
      <c r="Z743" s="2">
        <v>0.26762999999999998</v>
      </c>
      <c r="AA743" s="2">
        <v>0.20896999999999999</v>
      </c>
      <c r="AB743" s="2">
        <v>0.16109000000000001</v>
      </c>
      <c r="AC743" s="2">
        <v>0.121</v>
      </c>
      <c r="AD743" s="2">
        <v>8.8510000000000005E-2</v>
      </c>
      <c r="AE743" s="2">
        <v>6.1780000000000002E-2</v>
      </c>
      <c r="AF743" s="2">
        <v>4.2720000000000001E-2</v>
      </c>
      <c r="AG743" s="2">
        <v>2.8719999999999999E-2</v>
      </c>
      <c r="AH743" s="2">
        <v>1.831E-2</v>
      </c>
      <c r="AI743" s="2">
        <v>1.1599999999999999E-2</v>
      </c>
      <c r="AJ743" s="2">
        <v>7.1399999999999996E-3</v>
      </c>
      <c r="AK743" s="2">
        <v>4.15E-3</v>
      </c>
      <c r="AL743" s="2">
        <v>2.3999999999999998E-3</v>
      </c>
      <c r="AM743" s="2">
        <v>1.3500000000000001E-3</v>
      </c>
      <c r="AN743" s="2">
        <v>7.1000000000000002E-4</v>
      </c>
      <c r="AO743" s="2">
        <v>3.8000000000000002E-4</v>
      </c>
      <c r="AP743" s="2">
        <v>1.9000000000000001E-4</v>
      </c>
      <c r="AQ743" s="2">
        <v>1E-4</v>
      </c>
      <c r="AR743" s="2">
        <v>4.0000000000000003E-5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</row>
    <row r="744" spans="1:68" hidden="1" x14ac:dyDescent="0.25">
      <c r="A744">
        <v>22400626</v>
      </c>
      <c r="B744" t="s">
        <v>80</v>
      </c>
      <c r="C744" t="s">
        <v>79</v>
      </c>
      <c r="D744" s="1">
        <v>45680.875</v>
      </c>
      <c r="E744" t="str">
        <f>HYPERLINK("https://www.nba.com/stats/player/1631165/boxscores-traditional", "Keon Ellis")</f>
        <v>Keon Ellis</v>
      </c>
      <c r="F744" t="s">
        <v>92</v>
      </c>
      <c r="G744">
        <v>12.4</v>
      </c>
      <c r="H744">
        <v>5.5350000000000001</v>
      </c>
      <c r="I744" s="2">
        <v>0.98029999999999995</v>
      </c>
      <c r="J744" s="2">
        <v>0.96994999999999998</v>
      </c>
      <c r="K744" s="2">
        <v>0.95543</v>
      </c>
      <c r="L744" s="2">
        <v>0.93574000000000002</v>
      </c>
      <c r="M744" s="2">
        <v>0.90988000000000002</v>
      </c>
      <c r="N744" s="2">
        <v>0.87697999999999998</v>
      </c>
      <c r="O744" s="2">
        <v>0.83645999999999998</v>
      </c>
      <c r="P744" s="2">
        <v>0.78524000000000005</v>
      </c>
      <c r="Q744" s="2">
        <v>0.72907</v>
      </c>
      <c r="R744" s="2">
        <v>0.66639999999999999</v>
      </c>
      <c r="S744" s="2">
        <v>0.59870999999999996</v>
      </c>
      <c r="T744" s="2">
        <v>0.52790000000000004</v>
      </c>
      <c r="U744" s="2">
        <v>0.45619999999999999</v>
      </c>
      <c r="V744" s="2">
        <v>0.38590999999999998</v>
      </c>
      <c r="W744" s="2">
        <v>0.31918000000000002</v>
      </c>
      <c r="X744" s="2">
        <v>0.25785000000000002</v>
      </c>
      <c r="Y744" s="2">
        <v>0.20327000000000001</v>
      </c>
      <c r="Z744" s="2">
        <v>0.15625</v>
      </c>
      <c r="AA744" s="2">
        <v>0.11702</v>
      </c>
      <c r="AB744" s="2">
        <v>8.5339999999999999E-2</v>
      </c>
      <c r="AC744" s="2">
        <v>6.0569999999999999E-2</v>
      </c>
      <c r="AD744" s="2">
        <v>4.1820000000000003E-2</v>
      </c>
      <c r="AE744" s="2">
        <v>2.743E-2</v>
      </c>
      <c r="AF744" s="2">
        <v>1.7860000000000001E-2</v>
      </c>
      <c r="AG744" s="2">
        <v>1.1299999999999999E-2</v>
      </c>
      <c r="AH744" s="2">
        <v>6.9499999999999996E-3</v>
      </c>
      <c r="AI744" s="2">
        <v>4.15E-3</v>
      </c>
      <c r="AJ744" s="2">
        <v>2.3999999999999998E-3</v>
      </c>
      <c r="AK744" s="2">
        <v>1.3500000000000001E-3</v>
      </c>
      <c r="AL744" s="2">
        <v>7.3999999999999999E-4</v>
      </c>
      <c r="AM744" s="2">
        <v>3.8999999999999999E-4</v>
      </c>
      <c r="AN744" s="2">
        <v>2.0000000000000001E-4</v>
      </c>
      <c r="AO744" s="2">
        <v>1E-4</v>
      </c>
      <c r="AP744" s="2">
        <v>5.0000000000000002E-5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</row>
    <row r="745" spans="1:68" hidden="1" x14ac:dyDescent="0.25">
      <c r="A745">
        <v>22400626</v>
      </c>
      <c r="B745" t="s">
        <v>79</v>
      </c>
      <c r="C745" t="s">
        <v>80</v>
      </c>
      <c r="D745" s="1">
        <v>45680.875</v>
      </c>
      <c r="E745" t="str">
        <f>HYPERLINK("https://www.nba.com/stats/player/203932/boxscores-traditional", "Aaron Gordon")</f>
        <v>Aaron Gordon</v>
      </c>
      <c r="F745" t="s">
        <v>91</v>
      </c>
      <c r="G745">
        <v>18.2</v>
      </c>
      <c r="H745">
        <v>5.7060000000000004</v>
      </c>
      <c r="I745" s="2">
        <v>0.99868999999999997</v>
      </c>
      <c r="J745" s="2">
        <v>0.99773999999999996</v>
      </c>
      <c r="K745" s="2">
        <v>0.99609000000000003</v>
      </c>
      <c r="L745" s="2">
        <v>0.99360999999999999</v>
      </c>
      <c r="M745" s="2">
        <v>0.98956</v>
      </c>
      <c r="N745" s="2">
        <v>0.98382000000000003</v>
      </c>
      <c r="O745" s="2">
        <v>0.97499999999999998</v>
      </c>
      <c r="P745" s="2">
        <v>0.96326999999999996</v>
      </c>
      <c r="Q745" s="2">
        <v>0.94630000000000003</v>
      </c>
      <c r="R745" s="2">
        <v>0.92506999999999995</v>
      </c>
      <c r="S745" s="2">
        <v>0.89617000000000002</v>
      </c>
      <c r="T745" s="2">
        <v>0.86214000000000002</v>
      </c>
      <c r="U745" s="2">
        <v>0.81859000000000004</v>
      </c>
      <c r="V745" s="2">
        <v>0.77034999999999998</v>
      </c>
      <c r="W745" s="2">
        <v>0.71226</v>
      </c>
      <c r="X745" s="2">
        <v>0.65173000000000003</v>
      </c>
      <c r="Y745" s="2">
        <v>0.58316999999999997</v>
      </c>
      <c r="Z745" s="2">
        <v>0.51595000000000002</v>
      </c>
      <c r="AA745" s="2">
        <v>0.44433</v>
      </c>
      <c r="AB745" s="2">
        <v>0.37447999999999998</v>
      </c>
      <c r="AC745" s="2">
        <v>0.31207000000000001</v>
      </c>
      <c r="AD745" s="2">
        <v>0.25142999999999999</v>
      </c>
      <c r="AE745" s="2">
        <v>0.20044999999999999</v>
      </c>
      <c r="AF745" s="2">
        <v>0.15386</v>
      </c>
      <c r="AG745" s="2">
        <v>0.11702</v>
      </c>
      <c r="AH745" s="2">
        <v>8.5339999999999999E-2</v>
      </c>
      <c r="AI745" s="2">
        <v>6.1780000000000002E-2</v>
      </c>
      <c r="AJ745" s="2">
        <v>4.2720000000000001E-2</v>
      </c>
      <c r="AK745" s="2">
        <v>2.938E-2</v>
      </c>
      <c r="AL745" s="2">
        <v>1.9230000000000001E-2</v>
      </c>
      <c r="AM745" s="2">
        <v>1.255E-2</v>
      </c>
      <c r="AN745" s="2">
        <v>7.7600000000000004E-3</v>
      </c>
      <c r="AO745" s="2">
        <v>4.7999999999999996E-3</v>
      </c>
      <c r="AP745" s="2">
        <v>2.8E-3</v>
      </c>
      <c r="AQ745" s="2">
        <v>1.64E-3</v>
      </c>
      <c r="AR745" s="2">
        <v>8.9999999999999998E-4</v>
      </c>
      <c r="AS745" s="2">
        <v>5.0000000000000001E-4</v>
      </c>
      <c r="AT745" s="2">
        <v>2.5999999999999998E-4</v>
      </c>
      <c r="AU745" s="2">
        <v>1.2999999999999999E-4</v>
      </c>
      <c r="AV745" s="2">
        <v>6.9999999999999994E-5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</row>
    <row r="746" spans="1:68" hidden="1" x14ac:dyDescent="0.25">
      <c r="A746">
        <v>22400621</v>
      </c>
      <c r="B746" t="s">
        <v>69</v>
      </c>
      <c r="C746" t="s">
        <v>68</v>
      </c>
      <c r="D746" s="1">
        <v>45680.583333333336</v>
      </c>
      <c r="E746" t="str">
        <f>HYPERLINK("https://www.nba.com/stats/player/1629614/boxscores-traditional", "Andrew Nembhard")</f>
        <v>Andrew Nembhard</v>
      </c>
      <c r="F746" t="s">
        <v>91</v>
      </c>
      <c r="G746">
        <v>20.2</v>
      </c>
      <c r="H746">
        <v>4.8739999999999997</v>
      </c>
      <c r="I746">
        <v>0.99995999999999996</v>
      </c>
      <c r="J746">
        <v>0.99990000000000001</v>
      </c>
      <c r="K746">
        <v>0.99978999999999996</v>
      </c>
      <c r="L746">
        <v>0.99955000000000005</v>
      </c>
      <c r="M746">
        <v>0.99909999999999999</v>
      </c>
      <c r="N746">
        <v>0.99819000000000002</v>
      </c>
      <c r="O746">
        <v>0.99663999999999997</v>
      </c>
      <c r="P746">
        <v>0.99378999999999995</v>
      </c>
      <c r="Q746">
        <v>0.98928000000000005</v>
      </c>
      <c r="R746">
        <v>0.98168999999999995</v>
      </c>
      <c r="S746">
        <v>0.97062000000000004</v>
      </c>
      <c r="T746">
        <v>0.95352000000000003</v>
      </c>
      <c r="U746">
        <v>0.93056000000000005</v>
      </c>
      <c r="V746">
        <v>0.89795999999999998</v>
      </c>
      <c r="W746">
        <v>0.85768999999999995</v>
      </c>
      <c r="X746">
        <v>0.80510999999999999</v>
      </c>
      <c r="Y746">
        <v>0.74536999999999998</v>
      </c>
      <c r="Z746">
        <v>0.67364000000000002</v>
      </c>
      <c r="AA746">
        <v>0.59870999999999996</v>
      </c>
      <c r="AB746">
        <v>0.51595000000000002</v>
      </c>
      <c r="AC746">
        <v>0.43643999999999999</v>
      </c>
      <c r="AD746">
        <v>0.35569000000000001</v>
      </c>
      <c r="AE746">
        <v>0.28433999999999998</v>
      </c>
      <c r="AF746">
        <v>0.2177</v>
      </c>
      <c r="AG746">
        <v>0.16353999999999999</v>
      </c>
      <c r="AH746">
        <v>0.11702</v>
      </c>
      <c r="AI746">
        <v>8.0759999999999998E-2</v>
      </c>
      <c r="AJ746">
        <v>5.4800000000000001E-2</v>
      </c>
      <c r="AK746">
        <v>3.5150000000000001E-2</v>
      </c>
      <c r="AL746">
        <v>2.222E-2</v>
      </c>
      <c r="AM746">
        <v>1.321E-2</v>
      </c>
      <c r="AN746">
        <v>7.7600000000000004E-3</v>
      </c>
      <c r="AO746">
        <v>4.2700000000000004E-3</v>
      </c>
      <c r="AP746">
        <v>2.33E-3</v>
      </c>
      <c r="AQ746">
        <v>1.1800000000000001E-3</v>
      </c>
      <c r="AR746">
        <v>5.9999999999999995E-4</v>
      </c>
      <c r="AS746">
        <v>2.7999999999999998E-4</v>
      </c>
      <c r="AT746">
        <v>1.2999999999999999E-4</v>
      </c>
      <c r="AU746">
        <v>6.0000000000000002E-5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</row>
    <row r="747" spans="1:68" hidden="1" x14ac:dyDescent="0.25">
      <c r="A747">
        <v>22400621</v>
      </c>
      <c r="B747" t="s">
        <v>68</v>
      </c>
      <c r="C747" t="s">
        <v>69</v>
      </c>
      <c r="D747" s="1">
        <v>45680.583333333336</v>
      </c>
      <c r="E747" t="str">
        <f>HYPERLINK("https://www.nba.com/stats/player/203084/boxscores-traditional", "Harrison Barnes")</f>
        <v>Harrison Barnes</v>
      </c>
      <c r="F747" t="s">
        <v>91</v>
      </c>
      <c r="G747">
        <v>22.2</v>
      </c>
      <c r="H747">
        <v>4.8739999999999997</v>
      </c>
      <c r="I747">
        <v>1</v>
      </c>
      <c r="J747">
        <v>1</v>
      </c>
      <c r="K747">
        <v>0.99995999999999996</v>
      </c>
      <c r="L747">
        <v>0.99990000000000001</v>
      </c>
      <c r="M747">
        <v>0.99978999999999996</v>
      </c>
      <c r="N747">
        <v>0.99955000000000005</v>
      </c>
      <c r="O747">
        <v>0.99909999999999999</v>
      </c>
      <c r="P747">
        <v>0.99819000000000002</v>
      </c>
      <c r="Q747">
        <v>0.99663999999999997</v>
      </c>
      <c r="R747">
        <v>0.99378999999999995</v>
      </c>
      <c r="S747">
        <v>0.98928000000000005</v>
      </c>
      <c r="T747">
        <v>0.98168999999999995</v>
      </c>
      <c r="U747">
        <v>0.97062000000000004</v>
      </c>
      <c r="V747">
        <v>0.95352000000000003</v>
      </c>
      <c r="W747">
        <v>0.93056000000000005</v>
      </c>
      <c r="X747">
        <v>0.89795999999999998</v>
      </c>
      <c r="Y747">
        <v>0.85768999999999995</v>
      </c>
      <c r="Z747">
        <v>0.80510999999999999</v>
      </c>
      <c r="AA747">
        <v>0.74536999999999998</v>
      </c>
      <c r="AB747">
        <v>0.67364000000000002</v>
      </c>
      <c r="AC747">
        <v>0.59870999999999996</v>
      </c>
      <c r="AD747">
        <v>0.51595000000000002</v>
      </c>
      <c r="AE747">
        <v>0.43643999999999999</v>
      </c>
      <c r="AF747">
        <v>0.35569000000000001</v>
      </c>
      <c r="AG747">
        <v>0.28433999999999998</v>
      </c>
      <c r="AH747">
        <v>0.2177</v>
      </c>
      <c r="AI747">
        <v>0.16353999999999999</v>
      </c>
      <c r="AJ747">
        <v>0.11702</v>
      </c>
      <c r="AK747">
        <v>8.0759999999999998E-2</v>
      </c>
      <c r="AL747">
        <v>5.4800000000000001E-2</v>
      </c>
      <c r="AM747">
        <v>3.5150000000000001E-2</v>
      </c>
      <c r="AN747">
        <v>2.222E-2</v>
      </c>
      <c r="AO747">
        <v>1.321E-2</v>
      </c>
      <c r="AP747">
        <v>7.7600000000000004E-3</v>
      </c>
      <c r="AQ747">
        <v>4.2700000000000004E-3</v>
      </c>
      <c r="AR747">
        <v>2.33E-3</v>
      </c>
      <c r="AS747">
        <v>1.1800000000000001E-3</v>
      </c>
      <c r="AT747">
        <v>5.9999999999999995E-4</v>
      </c>
      <c r="AU747">
        <v>2.7999999999999998E-4</v>
      </c>
      <c r="AV747">
        <v>1.2999999999999999E-4</v>
      </c>
      <c r="AW747">
        <v>6.0000000000000002E-5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</row>
    <row r="748" spans="1:68" x14ac:dyDescent="0.25">
      <c r="A748">
        <v>22400626</v>
      </c>
      <c r="B748" t="s">
        <v>79</v>
      </c>
      <c r="C748" t="s">
        <v>80</v>
      </c>
      <c r="D748" s="1">
        <v>45680.875</v>
      </c>
      <c r="E748" t="str">
        <f>HYPERLINK("https://www.nba.com/stats/player/203999/boxscores-traditional", "Nikola Jokic")</f>
        <v>Nikola Jokic</v>
      </c>
      <c r="F748" t="s">
        <v>93</v>
      </c>
      <c r="G748">
        <v>20</v>
      </c>
      <c r="H748">
        <v>5.7619999999999996</v>
      </c>
      <c r="I748" s="2">
        <v>0.99951999999999996</v>
      </c>
      <c r="J748" s="2">
        <v>0.99909999999999999</v>
      </c>
      <c r="K748" s="2">
        <v>0.99841000000000002</v>
      </c>
      <c r="L748" s="2">
        <v>0.99728000000000006</v>
      </c>
      <c r="M748" s="2">
        <v>0.99534</v>
      </c>
      <c r="N748" s="2">
        <v>0.99245000000000005</v>
      </c>
      <c r="O748" s="2">
        <v>0.98809000000000002</v>
      </c>
      <c r="P748" s="2">
        <v>0.98124</v>
      </c>
      <c r="Q748" s="2">
        <v>0.97192999999999996</v>
      </c>
      <c r="R748" s="2">
        <v>0.95906999999999998</v>
      </c>
      <c r="S748" s="2">
        <v>0.94062000000000001</v>
      </c>
      <c r="T748" s="2">
        <v>0.91774</v>
      </c>
      <c r="U748" s="2">
        <v>0.88685999999999998</v>
      </c>
      <c r="V748" s="2">
        <v>0.85082999999999998</v>
      </c>
      <c r="W748" s="2">
        <v>0.80784999999999996</v>
      </c>
      <c r="X748" s="2">
        <v>0.75490000000000002</v>
      </c>
      <c r="Y748" s="2">
        <v>0.69847000000000004</v>
      </c>
      <c r="Z748" s="2">
        <v>0.63683000000000001</v>
      </c>
      <c r="AA748" s="2">
        <v>0.56749000000000005</v>
      </c>
      <c r="AB748" s="2">
        <v>0.5</v>
      </c>
      <c r="AC748" s="2">
        <v>0.43251000000000001</v>
      </c>
      <c r="AD748" s="2">
        <v>0.36316999999999999</v>
      </c>
      <c r="AE748" s="2">
        <v>0.30153000000000002</v>
      </c>
      <c r="AF748" s="2">
        <v>0.24510000000000001</v>
      </c>
      <c r="AG748" s="2">
        <v>0.19214999999999999</v>
      </c>
      <c r="AH748" s="2">
        <v>0.14917</v>
      </c>
      <c r="AI748" s="2">
        <v>0.11314</v>
      </c>
      <c r="AJ748" s="2">
        <v>8.226E-2</v>
      </c>
      <c r="AK748" s="2">
        <v>5.9380000000000002E-2</v>
      </c>
      <c r="AL748" s="2">
        <v>4.0930000000000001E-2</v>
      </c>
      <c r="AM748" s="2">
        <v>2.8070000000000001E-2</v>
      </c>
      <c r="AN748" s="2">
        <v>1.8759999999999999E-2</v>
      </c>
      <c r="AO748" s="2">
        <v>1.191E-2</v>
      </c>
      <c r="AP748" s="2">
        <v>7.5500000000000003E-3</v>
      </c>
      <c r="AQ748" s="2">
        <v>4.6600000000000001E-3</v>
      </c>
      <c r="AR748" s="2">
        <v>2.7200000000000002E-3</v>
      </c>
      <c r="AS748" s="2">
        <v>1.5900000000000001E-3</v>
      </c>
      <c r="AT748" s="2">
        <v>8.9999999999999998E-4</v>
      </c>
      <c r="AU748" s="2">
        <v>4.8000000000000001E-4</v>
      </c>
      <c r="AV748" s="2">
        <v>2.5999999999999998E-4</v>
      </c>
      <c r="AW748" s="2">
        <v>1.3999999999999999E-4</v>
      </c>
      <c r="AX748" s="2">
        <v>6.9999999999999994E-5</v>
      </c>
      <c r="AY748" s="2">
        <v>3.0000000000000001E-5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</row>
    <row r="749" spans="1:68" hidden="1" x14ac:dyDescent="0.25">
      <c r="A749">
        <v>22400626</v>
      </c>
      <c r="B749" t="s">
        <v>79</v>
      </c>
      <c r="C749" t="s">
        <v>80</v>
      </c>
      <c r="D749" s="1">
        <v>45680.875</v>
      </c>
      <c r="E749" t="str">
        <f>HYPERLINK("https://www.nba.com/stats/player/203999/boxscores-traditional", "Nikola Jokic")</f>
        <v>Nikola Jokic</v>
      </c>
      <c r="F749" t="s">
        <v>92</v>
      </c>
      <c r="G749">
        <v>29.8</v>
      </c>
      <c r="H749">
        <v>5.81</v>
      </c>
      <c r="I749" s="2">
        <v>1</v>
      </c>
      <c r="J749" s="2">
        <v>1</v>
      </c>
      <c r="K749" s="2">
        <v>1</v>
      </c>
      <c r="L749" s="2">
        <v>1</v>
      </c>
      <c r="M749" s="2">
        <v>1</v>
      </c>
      <c r="N749" s="2">
        <v>1</v>
      </c>
      <c r="O749" s="2">
        <v>0.99995999999999996</v>
      </c>
      <c r="P749" s="2">
        <v>0.99990999999999997</v>
      </c>
      <c r="Q749" s="2">
        <v>0.99983</v>
      </c>
      <c r="R749" s="2">
        <v>0.99968000000000001</v>
      </c>
      <c r="S749" s="2">
        <v>0.99939999999999996</v>
      </c>
      <c r="T749" s="2">
        <v>0.99888999999999994</v>
      </c>
      <c r="U749" s="2">
        <v>0.99807000000000001</v>
      </c>
      <c r="V749" s="2">
        <v>0.99673999999999996</v>
      </c>
      <c r="W749" s="2">
        <v>0.99460999999999999</v>
      </c>
      <c r="X749" s="2">
        <v>0.99134</v>
      </c>
      <c r="Y749" s="2">
        <v>0.98609999999999998</v>
      </c>
      <c r="Z749" s="2">
        <v>0.97882000000000002</v>
      </c>
      <c r="AA749" s="2">
        <v>0.96855999999999998</v>
      </c>
      <c r="AB749" s="2">
        <v>0.95448999999999995</v>
      </c>
      <c r="AC749" s="2">
        <v>0.93447999999999998</v>
      </c>
      <c r="AD749" s="2">
        <v>0.90988000000000002</v>
      </c>
      <c r="AE749" s="2">
        <v>0.879</v>
      </c>
      <c r="AF749" s="2">
        <v>0.84133999999999998</v>
      </c>
      <c r="AG749" s="2">
        <v>0.79673000000000005</v>
      </c>
      <c r="AH749" s="2">
        <v>0.74214999999999998</v>
      </c>
      <c r="AI749" s="2">
        <v>0.68439000000000005</v>
      </c>
      <c r="AJ749" s="2">
        <v>0.62172000000000005</v>
      </c>
      <c r="AK749" s="2">
        <v>0.55567</v>
      </c>
      <c r="AL749" s="2">
        <v>0.48803000000000002</v>
      </c>
      <c r="AM749" s="2">
        <v>0.41682999999999998</v>
      </c>
      <c r="AN749" s="2">
        <v>0.35197000000000001</v>
      </c>
      <c r="AO749" s="2">
        <v>0.29115999999999997</v>
      </c>
      <c r="AP749" s="2">
        <v>0.23576</v>
      </c>
      <c r="AQ749" s="2">
        <v>0.18406</v>
      </c>
      <c r="AR749" s="2">
        <v>0.14230999999999999</v>
      </c>
      <c r="AS749" s="2">
        <v>0.10749</v>
      </c>
      <c r="AT749" s="2">
        <v>7.9269999999999993E-2</v>
      </c>
      <c r="AU749" s="2">
        <v>5.7049999999999997E-2</v>
      </c>
      <c r="AV749" s="2">
        <v>3.9199999999999999E-2</v>
      </c>
      <c r="AW749" s="2">
        <v>2.6800000000000001E-2</v>
      </c>
      <c r="AX749" s="2">
        <v>1.7860000000000001E-2</v>
      </c>
      <c r="AY749" s="2">
        <v>1.1599999999999999E-2</v>
      </c>
      <c r="AZ749" s="2">
        <v>7.3400000000000002E-3</v>
      </c>
      <c r="BA749" s="2">
        <v>4.4000000000000003E-3</v>
      </c>
      <c r="BB749" s="2">
        <v>2.64E-3</v>
      </c>
      <c r="BC749" s="2">
        <v>1.5399999999999999E-3</v>
      </c>
      <c r="BD749" s="2">
        <v>8.7000000000000001E-4</v>
      </c>
      <c r="BE749" s="2">
        <v>4.8000000000000001E-4</v>
      </c>
      <c r="BF749" s="2">
        <v>2.5000000000000001E-4</v>
      </c>
      <c r="BG749" s="2">
        <v>1.2999999999999999E-4</v>
      </c>
      <c r="BH749" s="2">
        <v>6.9999999999999994E-5</v>
      </c>
      <c r="BI749" s="2">
        <v>3.0000000000000001E-5</v>
      </c>
      <c r="BJ749" s="2">
        <v>0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</row>
    <row r="750" spans="1:68" hidden="1" x14ac:dyDescent="0.25">
      <c r="A750">
        <v>22400626</v>
      </c>
      <c r="B750" t="s">
        <v>79</v>
      </c>
      <c r="C750" t="s">
        <v>80</v>
      </c>
      <c r="D750" s="1">
        <v>45680.875</v>
      </c>
      <c r="E750" t="str">
        <f>HYPERLINK("https://www.nba.com/stats/player/203967/boxscores-traditional", "Dario Šaric")</f>
        <v>Dario Šaric</v>
      </c>
      <c r="F750" t="s">
        <v>91</v>
      </c>
      <c r="G750">
        <v>15</v>
      </c>
      <c r="H750">
        <v>5.8310000000000004</v>
      </c>
      <c r="I750" s="2">
        <v>0.99180000000000001</v>
      </c>
      <c r="J750" s="2">
        <v>0.98712999999999995</v>
      </c>
      <c r="K750" s="2">
        <v>0.98029999999999995</v>
      </c>
      <c r="L750" s="2">
        <v>0.97062000000000004</v>
      </c>
      <c r="M750" s="2">
        <v>0.95637000000000005</v>
      </c>
      <c r="N750" s="2">
        <v>0.93822000000000005</v>
      </c>
      <c r="O750" s="2">
        <v>0.91466000000000003</v>
      </c>
      <c r="P750" s="2">
        <v>0.88492999999999999</v>
      </c>
      <c r="Q750" s="2">
        <v>0.84848999999999997</v>
      </c>
      <c r="R750" s="2">
        <v>0.80510999999999999</v>
      </c>
      <c r="S750" s="2">
        <v>0.75490000000000002</v>
      </c>
      <c r="T750" s="2">
        <v>0.69496999999999998</v>
      </c>
      <c r="U750" s="2">
        <v>0.63307000000000002</v>
      </c>
      <c r="V750" s="2">
        <v>0.56749000000000005</v>
      </c>
      <c r="W750" s="2">
        <v>0.5</v>
      </c>
      <c r="X750" s="2">
        <v>0.43251000000000001</v>
      </c>
      <c r="Y750" s="2">
        <v>0.36692999999999998</v>
      </c>
      <c r="Z750" s="2">
        <v>0.30503000000000002</v>
      </c>
      <c r="AA750" s="2">
        <v>0.24510000000000001</v>
      </c>
      <c r="AB750" s="2">
        <v>0.19489000000000001</v>
      </c>
      <c r="AC750" s="2">
        <v>0.15151000000000001</v>
      </c>
      <c r="AD750" s="2">
        <v>0.11507000000000001</v>
      </c>
      <c r="AE750" s="2">
        <v>8.5339999999999999E-2</v>
      </c>
      <c r="AF750" s="2">
        <v>6.1780000000000002E-2</v>
      </c>
      <c r="AG750" s="2">
        <v>4.3630000000000002E-2</v>
      </c>
      <c r="AH750" s="2">
        <v>2.938E-2</v>
      </c>
      <c r="AI750" s="2">
        <v>1.9699999999999999E-2</v>
      </c>
      <c r="AJ750" s="2">
        <v>1.2869999999999999E-2</v>
      </c>
      <c r="AK750" s="2">
        <v>8.2000000000000007E-3</v>
      </c>
      <c r="AL750" s="2">
        <v>5.0800000000000003E-3</v>
      </c>
      <c r="AM750" s="2">
        <v>3.0699999999999998E-3</v>
      </c>
      <c r="AN750" s="2">
        <v>1.75E-3</v>
      </c>
      <c r="AO750" s="2">
        <v>1E-3</v>
      </c>
      <c r="AP750" s="2">
        <v>5.5999999999999995E-4</v>
      </c>
      <c r="AQ750" s="2">
        <v>2.9999999999999997E-4</v>
      </c>
      <c r="AR750" s="2">
        <v>1.6000000000000001E-4</v>
      </c>
      <c r="AS750" s="2">
        <v>8.0000000000000007E-5</v>
      </c>
      <c r="AT750" s="2">
        <v>4.0000000000000003E-5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</row>
    <row r="751" spans="1:68" x14ac:dyDescent="0.25">
      <c r="A751">
        <v>22400626</v>
      </c>
      <c r="B751" t="s">
        <v>79</v>
      </c>
      <c r="C751" t="s">
        <v>80</v>
      </c>
      <c r="D751" s="1">
        <v>45680.875</v>
      </c>
      <c r="E751" t="str">
        <f>HYPERLINK("https://www.nba.com/stats/player/1631128/boxscores-traditional", "Christian Braun")</f>
        <v>Christian Braun</v>
      </c>
      <c r="F751" t="s">
        <v>93</v>
      </c>
      <c r="G751">
        <v>16</v>
      </c>
      <c r="H751">
        <v>6.0659999999999998</v>
      </c>
      <c r="I751" s="2">
        <v>0.99324000000000001</v>
      </c>
      <c r="J751" s="2">
        <v>0.98956</v>
      </c>
      <c r="K751" s="2">
        <v>0.98382000000000003</v>
      </c>
      <c r="L751" s="2">
        <v>0.97614999999999996</v>
      </c>
      <c r="M751" s="2">
        <v>0.96484999999999999</v>
      </c>
      <c r="N751" s="2">
        <v>0.95052999999999999</v>
      </c>
      <c r="O751" s="2">
        <v>0.93056000000000005</v>
      </c>
      <c r="P751" s="2">
        <v>0.90658000000000005</v>
      </c>
      <c r="Q751" s="2">
        <v>0.87492999999999999</v>
      </c>
      <c r="R751" s="2">
        <v>0.83891000000000004</v>
      </c>
      <c r="S751" s="2">
        <v>0.79388999999999998</v>
      </c>
      <c r="T751" s="2">
        <v>0.74536999999999998</v>
      </c>
      <c r="U751" s="2">
        <v>0.68793000000000004</v>
      </c>
      <c r="V751" s="2">
        <v>0.62929999999999997</v>
      </c>
      <c r="W751" s="2">
        <v>0.56355999999999995</v>
      </c>
      <c r="X751" s="2">
        <v>0.5</v>
      </c>
      <c r="Y751" s="2">
        <v>0.43643999999999999</v>
      </c>
      <c r="Z751" s="2">
        <v>0.37069999999999997</v>
      </c>
      <c r="AA751" s="2">
        <v>0.31207000000000001</v>
      </c>
      <c r="AB751" s="2">
        <v>0.25463000000000002</v>
      </c>
      <c r="AC751" s="2">
        <v>0.20610999999999999</v>
      </c>
      <c r="AD751" s="2">
        <v>0.16109000000000001</v>
      </c>
      <c r="AE751" s="2">
        <v>0.12506999999999999</v>
      </c>
      <c r="AF751" s="2">
        <v>9.3420000000000003E-2</v>
      </c>
      <c r="AG751" s="2">
        <v>6.9440000000000002E-2</v>
      </c>
      <c r="AH751" s="2">
        <v>4.947E-2</v>
      </c>
      <c r="AI751" s="2">
        <v>3.5150000000000001E-2</v>
      </c>
      <c r="AJ751" s="2">
        <v>2.385E-2</v>
      </c>
      <c r="AK751" s="2">
        <v>1.618E-2</v>
      </c>
      <c r="AL751" s="2">
        <v>1.044E-2</v>
      </c>
      <c r="AM751" s="2">
        <v>6.7600000000000004E-3</v>
      </c>
      <c r="AN751" s="2">
        <v>4.15E-3</v>
      </c>
      <c r="AO751" s="2">
        <v>2.5600000000000002E-3</v>
      </c>
      <c r="AP751" s="2">
        <v>1.49E-3</v>
      </c>
      <c r="AQ751" s="2">
        <v>8.7000000000000001E-4</v>
      </c>
      <c r="AR751" s="2">
        <v>4.8000000000000001E-4</v>
      </c>
      <c r="AS751" s="2">
        <v>2.7E-4</v>
      </c>
      <c r="AT751" s="2">
        <v>1.3999999999999999E-4</v>
      </c>
      <c r="AU751" s="2">
        <v>8.0000000000000007E-5</v>
      </c>
      <c r="AV751" s="2">
        <v>4.0000000000000003E-5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  <c r="BM751" s="2">
        <v>0</v>
      </c>
      <c r="BN751" s="2">
        <v>0</v>
      </c>
      <c r="BO751" s="2">
        <v>0</v>
      </c>
      <c r="BP751" s="2">
        <v>0</v>
      </c>
    </row>
    <row r="752" spans="1:68" hidden="1" x14ac:dyDescent="0.25">
      <c r="A752">
        <v>22400626</v>
      </c>
      <c r="B752" t="s">
        <v>80</v>
      </c>
      <c r="C752" t="s">
        <v>79</v>
      </c>
      <c r="D752" s="1">
        <v>45680.875</v>
      </c>
      <c r="E752" t="str">
        <f>HYPERLINK("https://www.nba.com/stats/player/201942/boxscores-traditional", "DeMar DeRozan")</f>
        <v>DeMar DeRozan</v>
      </c>
      <c r="F752" t="s">
        <v>87</v>
      </c>
      <c r="G752">
        <v>32</v>
      </c>
      <c r="H752">
        <v>6.1639999999999997</v>
      </c>
      <c r="I752" s="2">
        <v>1</v>
      </c>
      <c r="J752" s="2">
        <v>1</v>
      </c>
      <c r="K752" s="2">
        <v>1</v>
      </c>
      <c r="L752" s="2">
        <v>1</v>
      </c>
      <c r="M752" s="2">
        <v>1</v>
      </c>
      <c r="N752" s="2">
        <v>1</v>
      </c>
      <c r="O752" s="2">
        <v>1</v>
      </c>
      <c r="P752" s="2">
        <v>0.99995000000000001</v>
      </c>
      <c r="Q752" s="2">
        <v>0.99990000000000001</v>
      </c>
      <c r="R752" s="2">
        <v>0.99982000000000004</v>
      </c>
      <c r="S752" s="2">
        <v>0.99968000000000001</v>
      </c>
      <c r="T752" s="2">
        <v>0.99939999999999996</v>
      </c>
      <c r="U752" s="2">
        <v>0.99895999999999996</v>
      </c>
      <c r="V752" s="2">
        <v>0.99824999999999997</v>
      </c>
      <c r="W752" s="2">
        <v>0.99711000000000005</v>
      </c>
      <c r="X752" s="2">
        <v>0.99534</v>
      </c>
      <c r="Y752" s="2">
        <v>0.99245000000000005</v>
      </c>
      <c r="Z752" s="2">
        <v>0.98839999999999995</v>
      </c>
      <c r="AA752" s="2">
        <v>0.98257000000000005</v>
      </c>
      <c r="AB752" s="2">
        <v>0.97441</v>
      </c>
      <c r="AC752" s="2">
        <v>0.96245999999999998</v>
      </c>
      <c r="AD752" s="2">
        <v>0.94738</v>
      </c>
      <c r="AE752" s="2">
        <v>0.92784999999999995</v>
      </c>
      <c r="AF752" s="2">
        <v>0.9032</v>
      </c>
      <c r="AG752" s="2">
        <v>0.87285999999999997</v>
      </c>
      <c r="AH752" s="2">
        <v>0.83398000000000005</v>
      </c>
      <c r="AI752" s="2">
        <v>0.79103000000000001</v>
      </c>
      <c r="AJ752" s="2">
        <v>0.74214999999999998</v>
      </c>
      <c r="AK752" s="2">
        <v>0.68793000000000004</v>
      </c>
      <c r="AL752" s="2">
        <v>0.62551999999999996</v>
      </c>
      <c r="AM752" s="2">
        <v>0.56355999999999995</v>
      </c>
      <c r="AN752" s="2">
        <v>0.5</v>
      </c>
      <c r="AO752" s="2">
        <v>0.43643999999999999</v>
      </c>
      <c r="AP752" s="2">
        <v>0.37447999999999998</v>
      </c>
      <c r="AQ752" s="2">
        <v>0.31207000000000001</v>
      </c>
      <c r="AR752" s="2">
        <v>0.25785000000000002</v>
      </c>
      <c r="AS752" s="2">
        <v>0.20896999999999999</v>
      </c>
      <c r="AT752" s="2">
        <v>0.16602</v>
      </c>
      <c r="AU752" s="2">
        <v>0.12714</v>
      </c>
      <c r="AV752" s="2">
        <v>9.6799999999999997E-2</v>
      </c>
      <c r="AW752" s="2">
        <v>7.2150000000000006E-2</v>
      </c>
      <c r="AX752" s="2">
        <v>5.262E-2</v>
      </c>
      <c r="AY752" s="2">
        <v>3.7539999999999997E-2</v>
      </c>
      <c r="AZ752" s="2">
        <v>2.5590000000000002E-2</v>
      </c>
      <c r="BA752" s="2">
        <v>1.7430000000000001E-2</v>
      </c>
      <c r="BB752" s="2">
        <v>1.1599999999999999E-2</v>
      </c>
      <c r="BC752" s="2">
        <v>7.5500000000000003E-3</v>
      </c>
      <c r="BD752" s="2">
        <v>4.6600000000000001E-3</v>
      </c>
      <c r="BE752" s="2">
        <v>2.8900000000000002E-3</v>
      </c>
      <c r="BF752" s="2">
        <v>1.75E-3</v>
      </c>
      <c r="BG752" s="2">
        <v>1.0399999999999999E-3</v>
      </c>
      <c r="BH752" s="2">
        <v>5.9999999999999995E-4</v>
      </c>
      <c r="BI752" s="2">
        <v>3.2000000000000003E-4</v>
      </c>
      <c r="BJ752" s="2">
        <v>1.8000000000000001E-4</v>
      </c>
      <c r="BK752" s="2">
        <v>1E-4</v>
      </c>
      <c r="BL752" s="2">
        <v>5.0000000000000002E-5</v>
      </c>
      <c r="BM752" s="2">
        <v>0</v>
      </c>
      <c r="BN752" s="2">
        <v>0</v>
      </c>
      <c r="BO752" s="2">
        <v>0</v>
      </c>
      <c r="BP752" s="2">
        <v>0</v>
      </c>
    </row>
    <row r="753" spans="1:68" hidden="1" x14ac:dyDescent="0.25">
      <c r="A753">
        <v>22400626</v>
      </c>
      <c r="B753" t="s">
        <v>79</v>
      </c>
      <c r="C753" t="s">
        <v>80</v>
      </c>
      <c r="D753" s="1">
        <v>45680.875</v>
      </c>
      <c r="E753" t="str">
        <f>HYPERLINK("https://www.nba.com/stats/player/203967/boxscores-traditional", "Dario Šaric")</f>
        <v>Dario Šaric</v>
      </c>
      <c r="F753" t="s">
        <v>87</v>
      </c>
      <c r="G753">
        <v>12</v>
      </c>
      <c r="H753">
        <v>6.1639999999999997</v>
      </c>
      <c r="I753" s="2">
        <v>0.96245999999999998</v>
      </c>
      <c r="J753" s="2">
        <v>0.94738</v>
      </c>
      <c r="K753" s="2">
        <v>0.92784999999999995</v>
      </c>
      <c r="L753" s="2">
        <v>0.9032</v>
      </c>
      <c r="M753" s="2">
        <v>0.87285999999999997</v>
      </c>
      <c r="N753" s="2">
        <v>0.83398000000000005</v>
      </c>
      <c r="O753" s="2">
        <v>0.79103000000000001</v>
      </c>
      <c r="P753" s="2">
        <v>0.74214999999999998</v>
      </c>
      <c r="Q753" s="2">
        <v>0.68793000000000004</v>
      </c>
      <c r="R753" s="2">
        <v>0.62551999999999996</v>
      </c>
      <c r="S753" s="2">
        <v>0.56355999999999995</v>
      </c>
      <c r="T753" s="2">
        <v>0.5</v>
      </c>
      <c r="U753" s="2">
        <v>0.43643999999999999</v>
      </c>
      <c r="V753" s="2">
        <v>0.37447999999999998</v>
      </c>
      <c r="W753" s="2">
        <v>0.31207000000000001</v>
      </c>
      <c r="X753" s="2">
        <v>0.25785000000000002</v>
      </c>
      <c r="Y753" s="2">
        <v>0.20896999999999999</v>
      </c>
      <c r="Z753" s="2">
        <v>0.16602</v>
      </c>
      <c r="AA753" s="2">
        <v>0.12714</v>
      </c>
      <c r="AB753" s="2">
        <v>9.6799999999999997E-2</v>
      </c>
      <c r="AC753" s="2">
        <v>7.2150000000000006E-2</v>
      </c>
      <c r="AD753" s="2">
        <v>5.262E-2</v>
      </c>
      <c r="AE753" s="2">
        <v>3.7539999999999997E-2</v>
      </c>
      <c r="AF753" s="2">
        <v>2.5590000000000002E-2</v>
      </c>
      <c r="AG753" s="2">
        <v>1.7430000000000001E-2</v>
      </c>
      <c r="AH753" s="2">
        <v>1.1599999999999999E-2</v>
      </c>
      <c r="AI753" s="2">
        <v>7.5500000000000003E-3</v>
      </c>
      <c r="AJ753" s="2">
        <v>4.6600000000000001E-3</v>
      </c>
      <c r="AK753" s="2">
        <v>2.8900000000000002E-3</v>
      </c>
      <c r="AL753" s="2">
        <v>1.75E-3</v>
      </c>
      <c r="AM753" s="2">
        <v>1.0399999999999999E-3</v>
      </c>
      <c r="AN753" s="2">
        <v>5.9999999999999995E-4</v>
      </c>
      <c r="AO753" s="2">
        <v>3.2000000000000003E-4</v>
      </c>
      <c r="AP753" s="2">
        <v>1.8000000000000001E-4</v>
      </c>
      <c r="AQ753" s="2">
        <v>1E-4</v>
      </c>
      <c r="AR753" s="2">
        <v>5.0000000000000002E-5</v>
      </c>
      <c r="AS753" s="2">
        <v>0</v>
      </c>
      <c r="AT753" s="2">
        <v>0</v>
      </c>
      <c r="AU753" s="2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</row>
    <row r="754" spans="1:68" hidden="1" x14ac:dyDescent="0.25">
      <c r="A754">
        <v>22400626</v>
      </c>
      <c r="B754" t="s">
        <v>79</v>
      </c>
      <c r="C754" t="s">
        <v>80</v>
      </c>
      <c r="D754" s="1">
        <v>45680.875</v>
      </c>
      <c r="E754" t="str">
        <f>HYPERLINK("https://www.nba.com/stats/player/1631124/boxscores-traditional", "Julian Strawther")</f>
        <v>Julian Strawther</v>
      </c>
      <c r="F754" t="s">
        <v>91</v>
      </c>
      <c r="G754">
        <v>15.4</v>
      </c>
      <c r="H754">
        <v>6.28</v>
      </c>
      <c r="I754" s="2">
        <v>0.98899000000000004</v>
      </c>
      <c r="J754" s="2">
        <v>0.98341000000000001</v>
      </c>
      <c r="K754" s="2">
        <v>0.97558</v>
      </c>
      <c r="L754" s="2">
        <v>0.96562000000000003</v>
      </c>
      <c r="M754" s="2">
        <v>0.95154000000000005</v>
      </c>
      <c r="N754" s="2">
        <v>0.93318999999999996</v>
      </c>
      <c r="O754" s="2">
        <v>0.90988000000000002</v>
      </c>
      <c r="P754" s="2">
        <v>0.88100000000000001</v>
      </c>
      <c r="Q754" s="2">
        <v>0.84614</v>
      </c>
      <c r="R754" s="2">
        <v>0.80510999999999999</v>
      </c>
      <c r="S754" s="2">
        <v>0.75804000000000005</v>
      </c>
      <c r="T754" s="2">
        <v>0.70540000000000003</v>
      </c>
      <c r="U754" s="2">
        <v>0.64802999999999999</v>
      </c>
      <c r="V754" s="2">
        <v>0.58706000000000003</v>
      </c>
      <c r="W754" s="2">
        <v>0.52392000000000005</v>
      </c>
      <c r="X754" s="2">
        <v>0.46017000000000002</v>
      </c>
      <c r="Y754" s="2">
        <v>0.40128999999999998</v>
      </c>
      <c r="Z754" s="2">
        <v>0.34089999999999998</v>
      </c>
      <c r="AA754" s="2">
        <v>0.28433999999999998</v>
      </c>
      <c r="AB754" s="2">
        <v>0.23269999999999999</v>
      </c>
      <c r="AC754" s="2">
        <v>0.18673000000000001</v>
      </c>
      <c r="AD754" s="2">
        <v>0.14685999999999999</v>
      </c>
      <c r="AE754" s="2">
        <v>0.11314</v>
      </c>
      <c r="AF754" s="2">
        <v>8.5339999999999999E-2</v>
      </c>
      <c r="AG754" s="2">
        <v>6.3009999999999997E-2</v>
      </c>
      <c r="AH754" s="2">
        <v>4.5510000000000002E-2</v>
      </c>
      <c r="AI754" s="2">
        <v>3.2160000000000001E-2</v>
      </c>
      <c r="AJ754" s="2">
        <v>2.222E-2</v>
      </c>
      <c r="AK754" s="2">
        <v>1.4999999999999999E-2</v>
      </c>
      <c r="AL754" s="2">
        <v>1.017E-2</v>
      </c>
      <c r="AM754" s="2">
        <v>6.5700000000000003E-3</v>
      </c>
      <c r="AN754" s="2">
        <v>4.15E-3</v>
      </c>
      <c r="AO754" s="2">
        <v>2.5600000000000002E-3</v>
      </c>
      <c r="AP754" s="2">
        <v>1.5399999999999999E-3</v>
      </c>
      <c r="AQ754" s="2">
        <v>8.9999999999999998E-4</v>
      </c>
      <c r="AR754" s="2">
        <v>5.1999999999999995E-4</v>
      </c>
      <c r="AS754" s="2">
        <v>2.9E-4</v>
      </c>
      <c r="AT754" s="2">
        <v>1.6000000000000001E-4</v>
      </c>
      <c r="AU754" s="2">
        <v>8.0000000000000007E-5</v>
      </c>
      <c r="AV754" s="2">
        <v>4.0000000000000003E-5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</row>
    <row r="755" spans="1:68" hidden="1" x14ac:dyDescent="0.25">
      <c r="A755">
        <v>22400626</v>
      </c>
      <c r="B755" t="s">
        <v>80</v>
      </c>
      <c r="C755" t="s">
        <v>79</v>
      </c>
      <c r="D755" s="1">
        <v>45680.875</v>
      </c>
      <c r="E755" t="str">
        <f>HYPERLINK("https://www.nba.com/stats/player/1631099/boxscores-traditional", "Keegan Murray")</f>
        <v>Keegan Murray</v>
      </c>
      <c r="F755" t="s">
        <v>87</v>
      </c>
      <c r="G755">
        <v>18.2</v>
      </c>
      <c r="H755">
        <v>6.431</v>
      </c>
      <c r="I755" s="2">
        <v>0.99621000000000004</v>
      </c>
      <c r="J755" s="2">
        <v>0.99412999999999996</v>
      </c>
      <c r="K755" s="2">
        <v>0.99085999999999996</v>
      </c>
      <c r="L755" s="2">
        <v>0.98645000000000005</v>
      </c>
      <c r="M755" s="2">
        <v>0.97982000000000002</v>
      </c>
      <c r="N755" s="2">
        <v>0.97128000000000003</v>
      </c>
      <c r="O755" s="2">
        <v>0.95906999999999998</v>
      </c>
      <c r="P755" s="2">
        <v>0.94408000000000003</v>
      </c>
      <c r="Q755" s="2">
        <v>0.92364000000000002</v>
      </c>
      <c r="R755" s="2">
        <v>0.89973000000000003</v>
      </c>
      <c r="S755" s="2">
        <v>0.86863999999999997</v>
      </c>
      <c r="T755" s="2">
        <v>0.83147000000000004</v>
      </c>
      <c r="U755" s="2">
        <v>0.79103000000000001</v>
      </c>
      <c r="V755" s="2">
        <v>0.74214999999999998</v>
      </c>
      <c r="W755" s="2">
        <v>0.69145999999999996</v>
      </c>
      <c r="X755" s="2">
        <v>0.63307000000000002</v>
      </c>
      <c r="Y755" s="2">
        <v>0.57535000000000003</v>
      </c>
      <c r="Z755" s="2">
        <v>0.51197000000000004</v>
      </c>
      <c r="AA755" s="2">
        <v>0.45223999999999998</v>
      </c>
      <c r="AB755" s="2">
        <v>0.38973999999999998</v>
      </c>
      <c r="AC755" s="2">
        <v>0.32996999999999999</v>
      </c>
      <c r="AD755" s="2">
        <v>0.27760000000000001</v>
      </c>
      <c r="AE755" s="2">
        <v>0.22663</v>
      </c>
      <c r="AF755" s="2">
        <v>0.18406</v>
      </c>
      <c r="AG755" s="2">
        <v>0.14457</v>
      </c>
      <c r="AH755" s="2">
        <v>0.11314</v>
      </c>
      <c r="AI755" s="2">
        <v>8.5339999999999999E-2</v>
      </c>
      <c r="AJ755" s="2">
        <v>6.4259999999999998E-2</v>
      </c>
      <c r="AK755" s="2">
        <v>4.648E-2</v>
      </c>
      <c r="AL755" s="2">
        <v>3.3619999999999997E-2</v>
      </c>
      <c r="AM755" s="2">
        <v>2.3300000000000001E-2</v>
      </c>
      <c r="AN755" s="2">
        <v>1.5779999999999999E-2</v>
      </c>
      <c r="AO755" s="2">
        <v>1.072E-2</v>
      </c>
      <c r="AP755" s="2">
        <v>6.9499999999999996E-3</v>
      </c>
      <c r="AQ755" s="2">
        <v>4.5300000000000002E-3</v>
      </c>
      <c r="AR755" s="2">
        <v>2.8E-3</v>
      </c>
      <c r="AS755" s="2">
        <v>1.75E-3</v>
      </c>
      <c r="AT755" s="2">
        <v>1.0399999999999999E-3</v>
      </c>
      <c r="AU755" s="2">
        <v>6.2E-4</v>
      </c>
      <c r="AV755" s="2">
        <v>3.5E-4</v>
      </c>
      <c r="AW755" s="2">
        <v>1.9000000000000001E-4</v>
      </c>
      <c r="AX755" s="2">
        <v>1.1E-4</v>
      </c>
      <c r="AY755" s="2">
        <v>6.0000000000000002E-5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</row>
    <row r="756" spans="1:68" hidden="1" x14ac:dyDescent="0.25">
      <c r="A756">
        <v>22400626</v>
      </c>
      <c r="B756" t="s">
        <v>79</v>
      </c>
      <c r="C756" t="s">
        <v>80</v>
      </c>
      <c r="D756" s="1">
        <v>45680.875</v>
      </c>
      <c r="E756" t="str">
        <f>HYPERLINK("https://www.nba.com/stats/player/1631124/boxscores-traditional", "Julian Strawther")</f>
        <v>Julian Strawther</v>
      </c>
      <c r="F756" t="s">
        <v>87</v>
      </c>
      <c r="G756">
        <v>13.4</v>
      </c>
      <c r="H756">
        <v>6.468</v>
      </c>
      <c r="I756" s="2">
        <v>0.97257000000000005</v>
      </c>
      <c r="J756" s="2">
        <v>0.96079999999999999</v>
      </c>
      <c r="K756" s="2">
        <v>0.94630000000000003</v>
      </c>
      <c r="L756" s="2">
        <v>0.92647000000000002</v>
      </c>
      <c r="M756" s="2">
        <v>0.9032</v>
      </c>
      <c r="N756" s="2">
        <v>0.87285999999999997</v>
      </c>
      <c r="O756" s="2">
        <v>0.83891000000000004</v>
      </c>
      <c r="P756" s="2">
        <v>0.79673000000000005</v>
      </c>
      <c r="Q756" s="2">
        <v>0.75175000000000003</v>
      </c>
      <c r="R756" s="2">
        <v>0.70194000000000001</v>
      </c>
      <c r="S756" s="2">
        <v>0.64431000000000005</v>
      </c>
      <c r="T756" s="2">
        <v>0.58706000000000003</v>
      </c>
      <c r="U756" s="2">
        <v>0.52392000000000005</v>
      </c>
      <c r="V756" s="2">
        <v>0.46414</v>
      </c>
      <c r="W756" s="2">
        <v>0.40128999999999998</v>
      </c>
      <c r="X756" s="2">
        <v>0.34458</v>
      </c>
      <c r="Y756" s="2">
        <v>0.28774</v>
      </c>
      <c r="Z756" s="2">
        <v>0.23885000000000001</v>
      </c>
      <c r="AA756" s="2">
        <v>0.19214999999999999</v>
      </c>
      <c r="AB756" s="2">
        <v>0.15386</v>
      </c>
      <c r="AC756" s="2">
        <v>0.11899999999999999</v>
      </c>
      <c r="AD756" s="2">
        <v>9.1759999999999994E-2</v>
      </c>
      <c r="AE756" s="2">
        <v>6.9440000000000002E-2</v>
      </c>
      <c r="AF756" s="2">
        <v>5.0500000000000003E-2</v>
      </c>
      <c r="AG756" s="2">
        <v>3.6729999999999999E-2</v>
      </c>
      <c r="AH756" s="2">
        <v>2.5590000000000002E-2</v>
      </c>
      <c r="AI756" s="2">
        <v>1.7860000000000001E-2</v>
      </c>
      <c r="AJ756" s="2">
        <v>1.191E-2</v>
      </c>
      <c r="AK756" s="2">
        <v>7.9799999999999992E-3</v>
      </c>
      <c r="AL756" s="2">
        <v>5.0800000000000003E-3</v>
      </c>
      <c r="AM756" s="2">
        <v>3.2599999999999999E-3</v>
      </c>
      <c r="AN756" s="2">
        <v>1.99E-3</v>
      </c>
      <c r="AO756" s="2">
        <v>1.2199999999999999E-3</v>
      </c>
      <c r="AP756" s="2">
        <v>7.3999999999999999E-4</v>
      </c>
      <c r="AQ756" s="2">
        <v>4.2000000000000002E-4</v>
      </c>
      <c r="AR756" s="2">
        <v>2.4000000000000001E-4</v>
      </c>
      <c r="AS756" s="2">
        <v>1.2999999999999999E-4</v>
      </c>
      <c r="AT756" s="2">
        <v>6.9999999999999994E-5</v>
      </c>
      <c r="AU756" s="2">
        <v>4.0000000000000003E-5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</row>
    <row r="757" spans="1:68" hidden="1" x14ac:dyDescent="0.25">
      <c r="A757">
        <v>22400626</v>
      </c>
      <c r="B757" t="s">
        <v>80</v>
      </c>
      <c r="C757" t="s">
        <v>79</v>
      </c>
      <c r="D757" s="1">
        <v>45680.875</v>
      </c>
      <c r="E757" t="str">
        <f>HYPERLINK("https://www.nba.com/stats/player/201942/boxscores-traditional", "DeMar DeRozan")</f>
        <v>DeMar DeRozan</v>
      </c>
      <c r="F757" t="s">
        <v>91</v>
      </c>
      <c r="G757">
        <v>34.799999999999997</v>
      </c>
      <c r="H757">
        <v>6.4930000000000003</v>
      </c>
      <c r="I757" s="2">
        <v>1</v>
      </c>
      <c r="J757" s="2">
        <v>1</v>
      </c>
      <c r="K757" s="2">
        <v>1</v>
      </c>
      <c r="L757" s="2">
        <v>1</v>
      </c>
      <c r="M757" s="2">
        <v>1</v>
      </c>
      <c r="N757" s="2">
        <v>1</v>
      </c>
      <c r="O757" s="2">
        <v>1</v>
      </c>
      <c r="P757" s="2">
        <v>1</v>
      </c>
      <c r="Q757" s="2">
        <v>0.99995999999999996</v>
      </c>
      <c r="R757" s="2">
        <v>0.99992999999999999</v>
      </c>
      <c r="S757" s="2">
        <v>0.99987999999999999</v>
      </c>
      <c r="T757" s="2">
        <v>0.99978</v>
      </c>
      <c r="U757" s="2">
        <v>0.99961</v>
      </c>
      <c r="V757" s="2">
        <v>0.99931000000000003</v>
      </c>
      <c r="W757" s="2">
        <v>0.99885999999999997</v>
      </c>
      <c r="X757" s="2">
        <v>0.99812999999999996</v>
      </c>
      <c r="Y757" s="2">
        <v>0.99692999999999998</v>
      </c>
      <c r="Z757" s="2">
        <v>0.99519999999999997</v>
      </c>
      <c r="AA757" s="2">
        <v>0.99245000000000005</v>
      </c>
      <c r="AB757" s="2">
        <v>0.98870000000000002</v>
      </c>
      <c r="AC757" s="2">
        <v>0.98341000000000001</v>
      </c>
      <c r="AD757" s="2">
        <v>0.97558</v>
      </c>
      <c r="AE757" s="2">
        <v>0.96562000000000003</v>
      </c>
      <c r="AF757" s="2">
        <v>0.95154000000000005</v>
      </c>
      <c r="AG757" s="2">
        <v>0.93447999999999998</v>
      </c>
      <c r="AH757" s="2">
        <v>0.91308999999999996</v>
      </c>
      <c r="AI757" s="2">
        <v>0.88492999999999999</v>
      </c>
      <c r="AJ757" s="2">
        <v>0.85314000000000001</v>
      </c>
      <c r="AK757" s="2">
        <v>0.81327000000000005</v>
      </c>
      <c r="AL757" s="2">
        <v>0.77034999999999998</v>
      </c>
      <c r="AM757" s="2">
        <v>0.72240000000000004</v>
      </c>
      <c r="AN757" s="2">
        <v>0.66639999999999999</v>
      </c>
      <c r="AO757" s="2">
        <v>0.61026000000000002</v>
      </c>
      <c r="AP757" s="2">
        <v>0.54776000000000002</v>
      </c>
      <c r="AQ757" s="2">
        <v>0.48803000000000002</v>
      </c>
      <c r="AR757" s="2">
        <v>0.42858000000000002</v>
      </c>
      <c r="AS757" s="2">
        <v>0.36692999999999998</v>
      </c>
      <c r="AT757" s="2">
        <v>0.31207000000000001</v>
      </c>
      <c r="AU757" s="2">
        <v>0.25785000000000002</v>
      </c>
      <c r="AV757" s="2">
        <v>0.21185999999999999</v>
      </c>
      <c r="AW757" s="2">
        <v>0.17105999999999999</v>
      </c>
      <c r="AX757" s="2">
        <v>0.13350000000000001</v>
      </c>
      <c r="AY757" s="2">
        <v>0.10383000000000001</v>
      </c>
      <c r="AZ757" s="2">
        <v>7.7799999999999994E-2</v>
      </c>
      <c r="BA757" s="2">
        <v>5.8209999999999998E-2</v>
      </c>
      <c r="BB757" s="2">
        <v>4.2720000000000001E-2</v>
      </c>
      <c r="BC757" s="2">
        <v>3.005E-2</v>
      </c>
      <c r="BD757" s="2">
        <v>2.1180000000000001E-2</v>
      </c>
      <c r="BE757" s="2">
        <v>1.426E-2</v>
      </c>
      <c r="BF757" s="2">
        <v>9.6399999999999993E-3</v>
      </c>
      <c r="BG757" s="2">
        <v>6.3899999999999998E-3</v>
      </c>
      <c r="BH757" s="2">
        <v>4.0200000000000001E-3</v>
      </c>
      <c r="BI757" s="2">
        <v>2.5600000000000002E-3</v>
      </c>
      <c r="BJ757" s="2">
        <v>1.5399999999999999E-3</v>
      </c>
      <c r="BK757" s="2">
        <v>9.3999999999999997E-4</v>
      </c>
      <c r="BL757" s="2">
        <v>5.4000000000000001E-4</v>
      </c>
      <c r="BM757" s="2">
        <v>3.1E-4</v>
      </c>
      <c r="BN757" s="2">
        <v>1.8000000000000001E-4</v>
      </c>
      <c r="BO757" s="2">
        <v>1E-4</v>
      </c>
      <c r="BP757" s="2">
        <v>5.0000000000000002E-5</v>
      </c>
    </row>
    <row r="758" spans="1:68" hidden="1" x14ac:dyDescent="0.25">
      <c r="A758">
        <v>22400621</v>
      </c>
      <c r="B758" t="s">
        <v>69</v>
      </c>
      <c r="C758" t="s">
        <v>68</v>
      </c>
      <c r="D758" s="1">
        <v>45680.583333333336</v>
      </c>
      <c r="E758" t="str">
        <f>HYPERLINK("https://www.nba.com/stats/player/1626167/boxscores-traditional", "Myles Turner")</f>
        <v>Myles Turner</v>
      </c>
      <c r="F758" t="s">
        <v>87</v>
      </c>
      <c r="G758">
        <v>24.8</v>
      </c>
      <c r="H758">
        <v>4.9960000000000004</v>
      </c>
      <c r="I758">
        <v>1</v>
      </c>
      <c r="J758">
        <v>1</v>
      </c>
      <c r="K758">
        <v>1</v>
      </c>
      <c r="L758">
        <v>1</v>
      </c>
      <c r="M758">
        <v>0.99995999999999996</v>
      </c>
      <c r="N758">
        <v>0.99992000000000003</v>
      </c>
      <c r="O758">
        <v>0.99980999999999998</v>
      </c>
      <c r="P758">
        <v>0.99961</v>
      </c>
      <c r="Q758">
        <v>0.99921000000000004</v>
      </c>
      <c r="R758">
        <v>0.99846000000000001</v>
      </c>
      <c r="S758">
        <v>0.99711000000000005</v>
      </c>
      <c r="T758">
        <v>0.99477000000000004</v>
      </c>
      <c r="U758">
        <v>0.99085999999999996</v>
      </c>
      <c r="V758">
        <v>0.98460999999999999</v>
      </c>
      <c r="W758">
        <v>0.97499999999999998</v>
      </c>
      <c r="X758">
        <v>0.96079999999999999</v>
      </c>
      <c r="Y758">
        <v>0.94062000000000001</v>
      </c>
      <c r="Z758">
        <v>0.91308999999999996</v>
      </c>
      <c r="AA758">
        <v>0.87697999999999998</v>
      </c>
      <c r="AB758">
        <v>0.83147000000000004</v>
      </c>
      <c r="AC758">
        <v>0.77637</v>
      </c>
      <c r="AD758">
        <v>0.71226</v>
      </c>
      <c r="AE758">
        <v>0.64058000000000004</v>
      </c>
      <c r="AF758">
        <v>0.56355999999999995</v>
      </c>
      <c r="AG758">
        <v>0.48404999999999998</v>
      </c>
      <c r="AH758">
        <v>0.40516999999999997</v>
      </c>
      <c r="AI758">
        <v>0.32996999999999999</v>
      </c>
      <c r="AJ758">
        <v>0.26108999999999999</v>
      </c>
      <c r="AK758">
        <v>0.20044999999999999</v>
      </c>
      <c r="AL758">
        <v>0.14917</v>
      </c>
      <c r="AM758">
        <v>0.10749</v>
      </c>
      <c r="AN758">
        <v>7.4929999999999997E-2</v>
      </c>
      <c r="AO758">
        <v>5.0500000000000003E-2</v>
      </c>
      <c r="AP758">
        <v>3.288E-2</v>
      </c>
      <c r="AQ758">
        <v>2.068E-2</v>
      </c>
      <c r="AR758">
        <v>1.255E-2</v>
      </c>
      <c r="AS758">
        <v>7.3400000000000002E-3</v>
      </c>
      <c r="AT758">
        <v>4.15E-3</v>
      </c>
      <c r="AU758">
        <v>2.2599999999999999E-3</v>
      </c>
      <c r="AV758">
        <v>1.1800000000000001E-3</v>
      </c>
      <c r="AW758">
        <v>5.9999999999999995E-4</v>
      </c>
      <c r="AX758">
        <v>2.9E-4</v>
      </c>
      <c r="AY758">
        <v>1.3999999999999999E-4</v>
      </c>
      <c r="AZ758">
        <v>6.0000000000000002E-5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</row>
    <row r="759" spans="1:68" hidden="1" x14ac:dyDescent="0.25">
      <c r="A759">
        <v>22400626</v>
      </c>
      <c r="B759" t="s">
        <v>80</v>
      </c>
      <c r="C759" t="s">
        <v>79</v>
      </c>
      <c r="D759" s="1">
        <v>45680.875</v>
      </c>
      <c r="E759" t="str">
        <f>HYPERLINK("https://www.nba.com/stats/player/1631165/boxscores-traditional", "Keon Ellis")</f>
        <v>Keon Ellis</v>
      </c>
      <c r="F759" t="s">
        <v>87</v>
      </c>
      <c r="G759">
        <v>13.6</v>
      </c>
      <c r="H759">
        <v>6.53</v>
      </c>
      <c r="I759" s="2">
        <v>0.97319999999999995</v>
      </c>
      <c r="J759" s="2">
        <v>0.96245999999999998</v>
      </c>
      <c r="K759" s="2">
        <v>0.94738</v>
      </c>
      <c r="L759" s="2">
        <v>0.92922000000000005</v>
      </c>
      <c r="M759" s="2">
        <v>0.90658000000000005</v>
      </c>
      <c r="N759" s="2">
        <v>0.87697999999999998</v>
      </c>
      <c r="O759" s="2">
        <v>0.84375</v>
      </c>
      <c r="P759" s="2">
        <v>0.80510999999999999</v>
      </c>
      <c r="Q759" s="2">
        <v>0.75804000000000005</v>
      </c>
      <c r="R759" s="2">
        <v>0.70884000000000003</v>
      </c>
      <c r="S759" s="2">
        <v>0.65542</v>
      </c>
      <c r="T759" s="2">
        <v>0.59870999999999996</v>
      </c>
      <c r="U759" s="2">
        <v>0.53586</v>
      </c>
      <c r="V759" s="2">
        <v>0.47608</v>
      </c>
      <c r="W759" s="2">
        <v>0.41682999999999998</v>
      </c>
      <c r="X759" s="2">
        <v>0.35569000000000001</v>
      </c>
      <c r="Y759" s="2">
        <v>0.30153000000000002</v>
      </c>
      <c r="Z759" s="2">
        <v>0.25142999999999999</v>
      </c>
      <c r="AA759" s="2">
        <v>0.20327000000000001</v>
      </c>
      <c r="AB759" s="2">
        <v>0.16353999999999999</v>
      </c>
      <c r="AC759" s="2">
        <v>0.12923999999999999</v>
      </c>
      <c r="AD759" s="2">
        <v>9.8530000000000006E-2</v>
      </c>
      <c r="AE759" s="2">
        <v>7.4929999999999997E-2</v>
      </c>
      <c r="AF759" s="2">
        <v>5.5919999999999997E-2</v>
      </c>
      <c r="AG759" s="2">
        <v>4.0059999999999998E-2</v>
      </c>
      <c r="AH759" s="2">
        <v>2.8719999999999999E-2</v>
      </c>
      <c r="AI759" s="2">
        <v>2.018E-2</v>
      </c>
      <c r="AJ759" s="2">
        <v>1.355E-2</v>
      </c>
      <c r="AK759" s="2">
        <v>9.1400000000000006E-3</v>
      </c>
      <c r="AL759" s="2">
        <v>6.0400000000000002E-3</v>
      </c>
      <c r="AM759" s="2">
        <v>3.9100000000000003E-3</v>
      </c>
      <c r="AN759" s="2">
        <v>2.3999999999999998E-3</v>
      </c>
      <c r="AO759" s="2">
        <v>1.49E-3</v>
      </c>
      <c r="AP759" s="2">
        <v>8.9999999999999998E-4</v>
      </c>
      <c r="AQ759" s="2">
        <v>5.1999999999999995E-4</v>
      </c>
      <c r="AR759" s="2">
        <v>2.9999999999999997E-4</v>
      </c>
      <c r="AS759" s="2">
        <v>1.7000000000000001E-4</v>
      </c>
      <c r="AT759" s="2">
        <v>9.0000000000000006E-5</v>
      </c>
      <c r="AU759" s="2">
        <v>5.0000000000000002E-5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</row>
    <row r="760" spans="1:68" hidden="1" x14ac:dyDescent="0.25">
      <c r="A760">
        <v>22400621</v>
      </c>
      <c r="B760" t="s">
        <v>69</v>
      </c>
      <c r="C760" t="s">
        <v>68</v>
      </c>
      <c r="D760" s="1">
        <v>45680.583333333336</v>
      </c>
      <c r="E760" t="str">
        <f>HYPERLINK("https://www.nba.com/stats/player/1626167/boxscores-traditional", "Myles Turner")</f>
        <v>Myles Turner</v>
      </c>
      <c r="F760" t="s">
        <v>93</v>
      </c>
      <c r="G760">
        <v>18.399999999999999</v>
      </c>
      <c r="H760">
        <v>5.0039999999999996</v>
      </c>
      <c r="I760">
        <v>0.99975000000000003</v>
      </c>
      <c r="J760">
        <v>0.99948000000000004</v>
      </c>
      <c r="K760">
        <v>0.99895999999999996</v>
      </c>
      <c r="L760">
        <v>0.99800999999999995</v>
      </c>
      <c r="M760">
        <v>0.99631999999999998</v>
      </c>
      <c r="N760">
        <v>0.99343000000000004</v>
      </c>
      <c r="O760">
        <v>0.98870000000000002</v>
      </c>
      <c r="P760">
        <v>0.98124</v>
      </c>
      <c r="Q760">
        <v>0.96994999999999998</v>
      </c>
      <c r="R760">
        <v>0.95352000000000003</v>
      </c>
      <c r="S760">
        <v>0.93056000000000005</v>
      </c>
      <c r="T760">
        <v>0.89973000000000003</v>
      </c>
      <c r="U760">
        <v>0.85992999999999997</v>
      </c>
      <c r="V760">
        <v>0.81057000000000001</v>
      </c>
      <c r="W760">
        <v>0.75175000000000003</v>
      </c>
      <c r="X760">
        <v>0.68439000000000005</v>
      </c>
      <c r="Y760">
        <v>0.61026000000000002</v>
      </c>
      <c r="Z760">
        <v>0.53188000000000002</v>
      </c>
      <c r="AA760">
        <v>0.45223999999999998</v>
      </c>
      <c r="AB760">
        <v>0.37447999999999998</v>
      </c>
      <c r="AC760">
        <v>0.30153000000000002</v>
      </c>
      <c r="AD760">
        <v>0.23576</v>
      </c>
      <c r="AE760">
        <v>0.17879</v>
      </c>
      <c r="AF760">
        <v>0.13136</v>
      </c>
      <c r="AG760">
        <v>9.3420000000000003E-2</v>
      </c>
      <c r="AH760">
        <v>6.4259999999999998E-2</v>
      </c>
      <c r="AI760">
        <v>4.2720000000000001E-2</v>
      </c>
      <c r="AJ760">
        <v>2.743E-2</v>
      </c>
      <c r="AK760">
        <v>1.7000000000000001E-2</v>
      </c>
      <c r="AL760">
        <v>1.017E-2</v>
      </c>
      <c r="AM760">
        <v>5.8700000000000002E-3</v>
      </c>
      <c r="AN760">
        <v>3.2599999999999999E-3</v>
      </c>
      <c r="AO760">
        <v>1.75E-3</v>
      </c>
      <c r="AP760">
        <v>8.9999999999999998E-4</v>
      </c>
      <c r="AQ760">
        <v>4.4999999999999999E-4</v>
      </c>
      <c r="AR760">
        <v>2.2000000000000001E-4</v>
      </c>
      <c r="AS760">
        <v>1E-4</v>
      </c>
      <c r="AT760">
        <v>4.0000000000000003E-5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</row>
    <row r="761" spans="1:68" hidden="1" x14ac:dyDescent="0.25">
      <c r="A761">
        <v>22400626</v>
      </c>
      <c r="B761" t="s">
        <v>79</v>
      </c>
      <c r="C761" t="s">
        <v>80</v>
      </c>
      <c r="D761" s="1">
        <v>45680.875</v>
      </c>
      <c r="E761" t="str">
        <f>HYPERLINK("https://www.nba.com/stats/player/1631124/boxscores-traditional", "Julian Strawther")</f>
        <v>Julian Strawther</v>
      </c>
      <c r="F761" t="s">
        <v>92</v>
      </c>
      <c r="G761">
        <v>13.4</v>
      </c>
      <c r="H761">
        <v>6.6509999999999998</v>
      </c>
      <c r="I761" s="2">
        <v>0.96855999999999998</v>
      </c>
      <c r="J761" s="2">
        <v>0.95637000000000005</v>
      </c>
      <c r="K761" s="2">
        <v>0.94062000000000001</v>
      </c>
      <c r="L761" s="2">
        <v>0.92073000000000005</v>
      </c>
      <c r="M761" s="2">
        <v>0.89617000000000002</v>
      </c>
      <c r="N761" s="2">
        <v>0.86650000000000005</v>
      </c>
      <c r="O761" s="2">
        <v>0.83147000000000004</v>
      </c>
      <c r="P761" s="2">
        <v>0.79103000000000001</v>
      </c>
      <c r="Q761" s="2">
        <v>0.74536999999999998</v>
      </c>
      <c r="R761" s="2">
        <v>0.69496999999999998</v>
      </c>
      <c r="S761" s="2">
        <v>0.64058000000000004</v>
      </c>
      <c r="T761" s="2">
        <v>0.58316999999999997</v>
      </c>
      <c r="U761" s="2">
        <v>0.52392000000000005</v>
      </c>
      <c r="V761" s="2">
        <v>0.46414</v>
      </c>
      <c r="W761" s="2">
        <v>0.40516999999999997</v>
      </c>
      <c r="X761" s="2">
        <v>0.34827000000000002</v>
      </c>
      <c r="Y761" s="2">
        <v>0.29459999999999997</v>
      </c>
      <c r="Z761" s="2">
        <v>0.24510000000000001</v>
      </c>
      <c r="AA761" s="2">
        <v>0.20044999999999999</v>
      </c>
      <c r="AB761" s="2">
        <v>0.16109000000000001</v>
      </c>
      <c r="AC761" s="2">
        <v>0.12714</v>
      </c>
      <c r="AD761" s="2">
        <v>9.8530000000000006E-2</v>
      </c>
      <c r="AE761" s="2">
        <v>7.4929999999999997E-2</v>
      </c>
      <c r="AF761" s="2">
        <v>5.5919999999999997E-2</v>
      </c>
      <c r="AG761" s="2">
        <v>4.0930000000000001E-2</v>
      </c>
      <c r="AH761" s="2">
        <v>2.938E-2</v>
      </c>
      <c r="AI761" s="2">
        <v>2.068E-2</v>
      </c>
      <c r="AJ761" s="2">
        <v>1.3899999999999999E-2</v>
      </c>
      <c r="AK761" s="2">
        <v>9.3900000000000008E-3</v>
      </c>
      <c r="AL761" s="2">
        <v>6.2100000000000002E-3</v>
      </c>
      <c r="AM761" s="2">
        <v>4.0200000000000001E-3</v>
      </c>
      <c r="AN761" s="2">
        <v>2.5600000000000002E-3</v>
      </c>
      <c r="AO761" s="2">
        <v>1.5900000000000001E-3</v>
      </c>
      <c r="AP761" s="2">
        <v>9.7000000000000005E-4</v>
      </c>
      <c r="AQ761" s="2">
        <v>5.8E-4</v>
      </c>
      <c r="AR761" s="2">
        <v>3.4000000000000002E-4</v>
      </c>
      <c r="AS761" s="2">
        <v>1.9000000000000001E-4</v>
      </c>
      <c r="AT761" s="2">
        <v>1.1E-4</v>
      </c>
      <c r="AU761" s="2">
        <v>6.0000000000000002E-5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</row>
    <row r="762" spans="1:68" hidden="1" x14ac:dyDescent="0.25">
      <c r="A762">
        <v>22400626</v>
      </c>
      <c r="B762" t="s">
        <v>80</v>
      </c>
      <c r="C762" t="s">
        <v>79</v>
      </c>
      <c r="D762" s="1">
        <v>45680.875</v>
      </c>
      <c r="E762" t="str">
        <f>HYPERLINK("https://www.nba.com/stats/player/1631165/boxscores-traditional", "Keon Ellis")</f>
        <v>Keon Ellis</v>
      </c>
      <c r="F762" t="s">
        <v>91</v>
      </c>
      <c r="G762">
        <v>14.4</v>
      </c>
      <c r="H762">
        <v>6.7110000000000003</v>
      </c>
      <c r="I762" s="2">
        <v>0.97724999999999995</v>
      </c>
      <c r="J762" s="2">
        <v>0.96784000000000003</v>
      </c>
      <c r="K762" s="2">
        <v>0.95543</v>
      </c>
      <c r="L762" s="2">
        <v>0.93942999999999999</v>
      </c>
      <c r="M762" s="2">
        <v>0.91923999999999995</v>
      </c>
      <c r="N762" s="2">
        <v>0.89434999999999998</v>
      </c>
      <c r="O762" s="2">
        <v>0.86433000000000004</v>
      </c>
      <c r="P762" s="2">
        <v>0.82894000000000001</v>
      </c>
      <c r="Q762" s="2">
        <v>0.78813999999999995</v>
      </c>
      <c r="R762" s="2">
        <v>0.74536999999999998</v>
      </c>
      <c r="S762" s="2">
        <v>0.69496999999999998</v>
      </c>
      <c r="T762" s="2">
        <v>0.64058000000000004</v>
      </c>
      <c r="U762" s="2">
        <v>0.58316999999999997</v>
      </c>
      <c r="V762" s="2">
        <v>0.52392000000000005</v>
      </c>
      <c r="W762" s="2">
        <v>0.46414</v>
      </c>
      <c r="X762" s="2">
        <v>0.40516999999999997</v>
      </c>
      <c r="Y762" s="2">
        <v>0.34827000000000002</v>
      </c>
      <c r="Z762" s="2">
        <v>0.29459999999999997</v>
      </c>
      <c r="AA762" s="2">
        <v>0.24510000000000001</v>
      </c>
      <c r="AB762" s="2">
        <v>0.20327000000000001</v>
      </c>
      <c r="AC762" s="2">
        <v>0.16353999999999999</v>
      </c>
      <c r="AD762" s="2">
        <v>0.12923999999999999</v>
      </c>
      <c r="AE762" s="2">
        <v>0.10027</v>
      </c>
      <c r="AF762" s="2">
        <v>7.6359999999999997E-2</v>
      </c>
      <c r="AG762" s="2">
        <v>5.7049999999999997E-2</v>
      </c>
      <c r="AH762" s="2">
        <v>4.1820000000000003E-2</v>
      </c>
      <c r="AI762" s="2">
        <v>3.005E-2</v>
      </c>
      <c r="AJ762" s="2">
        <v>2.1180000000000001E-2</v>
      </c>
      <c r="AK762" s="2">
        <v>1.4630000000000001E-2</v>
      </c>
      <c r="AL762" s="2">
        <v>1.017E-2</v>
      </c>
      <c r="AM762" s="2">
        <v>6.7600000000000004E-3</v>
      </c>
      <c r="AN762" s="2">
        <v>4.4000000000000003E-3</v>
      </c>
      <c r="AO762" s="2">
        <v>2.8E-3</v>
      </c>
      <c r="AP762" s="2">
        <v>1.75E-3</v>
      </c>
      <c r="AQ762" s="2">
        <v>1.07E-3</v>
      </c>
      <c r="AR762" s="2">
        <v>6.4000000000000005E-4</v>
      </c>
      <c r="AS762" s="2">
        <v>3.8000000000000002E-4</v>
      </c>
      <c r="AT762" s="2">
        <v>2.2000000000000001E-4</v>
      </c>
      <c r="AU762" s="2">
        <v>1.2E-4</v>
      </c>
      <c r="AV762" s="2">
        <v>6.9999999999999994E-5</v>
      </c>
      <c r="AW762" s="2">
        <v>4.0000000000000003E-5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</row>
    <row r="763" spans="1:68" hidden="1" x14ac:dyDescent="0.25">
      <c r="A763">
        <v>22400626</v>
      </c>
      <c r="B763" t="s">
        <v>80</v>
      </c>
      <c r="C763" t="s">
        <v>79</v>
      </c>
      <c r="D763" s="1">
        <v>45680.875</v>
      </c>
      <c r="E763" t="str">
        <f>HYPERLINK("https://www.nba.com/stats/player/1631099/boxscores-traditional", "Keegan Murray")</f>
        <v>Keegan Murray</v>
      </c>
      <c r="F763" t="s">
        <v>91</v>
      </c>
      <c r="G763">
        <v>19.600000000000001</v>
      </c>
      <c r="H763">
        <v>6.8</v>
      </c>
      <c r="I763" s="2">
        <v>0.99692999999999998</v>
      </c>
      <c r="J763" s="2">
        <v>0.99519999999999997</v>
      </c>
      <c r="K763" s="2">
        <v>0.99265999999999999</v>
      </c>
      <c r="L763" s="2">
        <v>0.98899000000000004</v>
      </c>
      <c r="M763" s="2">
        <v>0.98421999999999998</v>
      </c>
      <c r="N763" s="2">
        <v>0.97724999999999995</v>
      </c>
      <c r="O763" s="2">
        <v>0.96784000000000003</v>
      </c>
      <c r="P763" s="2">
        <v>0.95637000000000005</v>
      </c>
      <c r="Q763" s="2">
        <v>0.94062000000000001</v>
      </c>
      <c r="R763" s="2">
        <v>0.92073000000000005</v>
      </c>
      <c r="S763" s="2">
        <v>0.89617000000000002</v>
      </c>
      <c r="T763" s="2">
        <v>0.86863999999999997</v>
      </c>
      <c r="U763" s="2">
        <v>0.83398000000000005</v>
      </c>
      <c r="V763" s="2">
        <v>0.79388999999999998</v>
      </c>
      <c r="W763" s="2">
        <v>0.75175000000000003</v>
      </c>
      <c r="X763" s="2">
        <v>0.70194000000000001</v>
      </c>
      <c r="Y763" s="2">
        <v>0.64802999999999999</v>
      </c>
      <c r="Z763" s="2">
        <v>0.59482999999999997</v>
      </c>
      <c r="AA763" s="2">
        <v>0.53586</v>
      </c>
      <c r="AB763" s="2">
        <v>0.47608</v>
      </c>
      <c r="AC763" s="2">
        <v>0.41682999999999998</v>
      </c>
      <c r="AD763" s="2">
        <v>0.36316999999999999</v>
      </c>
      <c r="AE763" s="2">
        <v>0.30853999999999998</v>
      </c>
      <c r="AF763" s="2">
        <v>0.25785000000000002</v>
      </c>
      <c r="AG763" s="2">
        <v>0.21476000000000001</v>
      </c>
      <c r="AH763" s="2">
        <v>0.17360999999999999</v>
      </c>
      <c r="AI763" s="2">
        <v>0.13786000000000001</v>
      </c>
      <c r="AJ763" s="2">
        <v>0.10749</v>
      </c>
      <c r="AK763" s="2">
        <v>8.3790000000000003E-2</v>
      </c>
      <c r="AL763" s="2">
        <v>6.3009999999999997E-2</v>
      </c>
      <c r="AM763" s="2">
        <v>4.648E-2</v>
      </c>
      <c r="AN763" s="2">
        <v>3.4380000000000001E-2</v>
      </c>
      <c r="AO763" s="2">
        <v>2.4420000000000001E-2</v>
      </c>
      <c r="AP763" s="2">
        <v>1.7000000000000001E-2</v>
      </c>
      <c r="AQ763" s="2">
        <v>1.191E-2</v>
      </c>
      <c r="AR763" s="2">
        <v>7.9799999999999992E-3</v>
      </c>
      <c r="AS763" s="2">
        <v>5.2300000000000003E-3</v>
      </c>
      <c r="AT763" s="2">
        <v>3.3600000000000001E-3</v>
      </c>
      <c r="AU763" s="2">
        <v>2.1900000000000001E-3</v>
      </c>
      <c r="AV763" s="2">
        <v>1.3500000000000001E-3</v>
      </c>
      <c r="AW763" s="2">
        <v>8.1999999999999998E-4</v>
      </c>
      <c r="AX763" s="2">
        <v>5.0000000000000001E-4</v>
      </c>
      <c r="AY763" s="2">
        <v>2.9E-4</v>
      </c>
      <c r="AZ763" s="2">
        <v>1.7000000000000001E-4</v>
      </c>
      <c r="BA763" s="2">
        <v>9.0000000000000006E-5</v>
      </c>
      <c r="BB763" s="2">
        <v>5.0000000000000002E-5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</row>
    <row r="764" spans="1:68" hidden="1" x14ac:dyDescent="0.25">
      <c r="A764">
        <v>22400626</v>
      </c>
      <c r="B764" t="s">
        <v>79</v>
      </c>
      <c r="C764" t="s">
        <v>80</v>
      </c>
      <c r="D764" s="1">
        <v>45680.875</v>
      </c>
      <c r="E764" t="str">
        <f>HYPERLINK("https://www.nba.com/stats/player/1631128/boxscores-traditional", "Christian Braun")</f>
        <v>Christian Braun</v>
      </c>
      <c r="F764" t="s">
        <v>92</v>
      </c>
      <c r="G764">
        <v>17</v>
      </c>
      <c r="H764">
        <v>6.8120000000000003</v>
      </c>
      <c r="I764" s="2">
        <v>0.99060999999999999</v>
      </c>
      <c r="J764" s="2">
        <v>0.98609999999999998</v>
      </c>
      <c r="K764" s="2">
        <v>0.98029999999999995</v>
      </c>
      <c r="L764" s="2">
        <v>0.97192999999999996</v>
      </c>
      <c r="M764" s="2">
        <v>0.96079999999999999</v>
      </c>
      <c r="N764" s="2">
        <v>0.94630000000000003</v>
      </c>
      <c r="O764" s="2">
        <v>0.92922000000000005</v>
      </c>
      <c r="P764" s="2">
        <v>0.90658000000000005</v>
      </c>
      <c r="Q764" s="2">
        <v>0.879</v>
      </c>
      <c r="R764" s="2">
        <v>0.84848999999999997</v>
      </c>
      <c r="S764" s="2">
        <v>0.81057000000000001</v>
      </c>
      <c r="T764" s="2">
        <v>0.76729999999999998</v>
      </c>
      <c r="U764" s="2">
        <v>0.72240000000000004</v>
      </c>
      <c r="V764" s="2">
        <v>0.67003000000000001</v>
      </c>
      <c r="W764" s="2">
        <v>0.61409000000000002</v>
      </c>
      <c r="X764" s="2">
        <v>0.55962000000000001</v>
      </c>
      <c r="Y764" s="2">
        <v>0.5</v>
      </c>
      <c r="Z764" s="2">
        <v>0.44037999999999999</v>
      </c>
      <c r="AA764" s="2">
        <v>0.38590999999999998</v>
      </c>
      <c r="AB764" s="2">
        <v>0.32996999999999999</v>
      </c>
      <c r="AC764" s="2">
        <v>0.27760000000000001</v>
      </c>
      <c r="AD764" s="2">
        <v>0.23269999999999999</v>
      </c>
      <c r="AE764" s="2">
        <v>0.18942999999999999</v>
      </c>
      <c r="AF764" s="2">
        <v>0.15151000000000001</v>
      </c>
      <c r="AG764" s="2">
        <v>0.121</v>
      </c>
      <c r="AH764" s="2">
        <v>9.3420000000000003E-2</v>
      </c>
      <c r="AI764" s="2">
        <v>7.0779999999999996E-2</v>
      </c>
      <c r="AJ764" s="2">
        <v>5.3699999999999998E-2</v>
      </c>
      <c r="AK764" s="2">
        <v>3.9199999999999999E-2</v>
      </c>
      <c r="AL764" s="2">
        <v>2.8070000000000001E-2</v>
      </c>
      <c r="AM764" s="2">
        <v>1.9699999999999999E-2</v>
      </c>
      <c r="AN764" s="2">
        <v>1.3899999999999999E-2</v>
      </c>
      <c r="AO764" s="2">
        <v>9.3900000000000008E-3</v>
      </c>
      <c r="AP764" s="2">
        <v>6.2100000000000002E-3</v>
      </c>
      <c r="AQ764" s="2">
        <v>4.15E-3</v>
      </c>
      <c r="AR764" s="2">
        <v>2.64E-3</v>
      </c>
      <c r="AS764" s="2">
        <v>1.64E-3</v>
      </c>
      <c r="AT764" s="2">
        <v>1.0399999999999999E-3</v>
      </c>
      <c r="AU764" s="2">
        <v>6.2E-4</v>
      </c>
      <c r="AV764" s="2">
        <v>3.6000000000000002E-4</v>
      </c>
      <c r="AW764" s="2">
        <v>2.2000000000000001E-4</v>
      </c>
      <c r="AX764" s="2">
        <v>1.2E-4</v>
      </c>
      <c r="AY764" s="2">
        <v>6.9999999999999994E-5</v>
      </c>
      <c r="AZ764" s="2">
        <v>4.0000000000000003E-5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</row>
    <row r="765" spans="1:68" x14ac:dyDescent="0.25">
      <c r="A765">
        <v>22400626</v>
      </c>
      <c r="B765" t="s">
        <v>79</v>
      </c>
      <c r="C765" t="s">
        <v>80</v>
      </c>
      <c r="D765" s="1">
        <v>45680.875</v>
      </c>
      <c r="E765" t="str">
        <f>HYPERLINK("https://www.nba.com/stats/player/1631124/boxscores-traditional", "Julian Strawther")</f>
        <v>Julian Strawther</v>
      </c>
      <c r="F765" t="s">
        <v>93</v>
      </c>
      <c r="G765">
        <v>11.4</v>
      </c>
      <c r="H765">
        <v>6.8289999999999997</v>
      </c>
      <c r="I765" s="2">
        <v>0.93574000000000002</v>
      </c>
      <c r="J765" s="2">
        <v>0.91620999999999997</v>
      </c>
      <c r="K765" s="2">
        <v>0.89065000000000005</v>
      </c>
      <c r="L765" s="2">
        <v>0.85992999999999997</v>
      </c>
      <c r="M765" s="2">
        <v>0.82638999999999996</v>
      </c>
      <c r="N765" s="2">
        <v>0.78524000000000005</v>
      </c>
      <c r="O765" s="2">
        <v>0.73890999999999996</v>
      </c>
      <c r="P765" s="2">
        <v>0.69145999999999996</v>
      </c>
      <c r="Q765" s="2">
        <v>0.63683000000000001</v>
      </c>
      <c r="R765" s="2">
        <v>0.58316999999999997</v>
      </c>
      <c r="S765" s="2">
        <v>0.52392000000000005</v>
      </c>
      <c r="T765" s="2">
        <v>0.46414</v>
      </c>
      <c r="U765" s="2">
        <v>0.40905000000000002</v>
      </c>
      <c r="V765" s="2">
        <v>0.35197000000000001</v>
      </c>
      <c r="W765" s="2">
        <v>0.29805999999999999</v>
      </c>
      <c r="X765" s="2">
        <v>0.25142999999999999</v>
      </c>
      <c r="Y765" s="2">
        <v>0.20610999999999999</v>
      </c>
      <c r="Z765" s="2">
        <v>0.16602</v>
      </c>
      <c r="AA765" s="2">
        <v>0.13350000000000001</v>
      </c>
      <c r="AB765" s="2">
        <v>0.10383000000000001</v>
      </c>
      <c r="AC765" s="2">
        <v>7.9269999999999993E-2</v>
      </c>
      <c r="AD765" s="2">
        <v>6.0569999999999999E-2</v>
      </c>
      <c r="AE765" s="2">
        <v>4.4569999999999999E-2</v>
      </c>
      <c r="AF765" s="2">
        <v>3.2160000000000001E-2</v>
      </c>
      <c r="AG765" s="2">
        <v>2.3300000000000001E-2</v>
      </c>
      <c r="AH765" s="2">
        <v>1.618E-2</v>
      </c>
      <c r="AI765" s="2">
        <v>1.1299999999999999E-2</v>
      </c>
      <c r="AJ765" s="2">
        <v>7.5500000000000003E-3</v>
      </c>
      <c r="AK765" s="2">
        <v>4.9399999999999999E-3</v>
      </c>
      <c r="AL765" s="2">
        <v>3.2599999999999999E-3</v>
      </c>
      <c r="AM765" s="2">
        <v>2.0500000000000002E-3</v>
      </c>
      <c r="AN765" s="2">
        <v>1.2600000000000001E-3</v>
      </c>
      <c r="AO765" s="2">
        <v>7.9000000000000001E-4</v>
      </c>
      <c r="AP765" s="2">
        <v>4.6999999999999999E-4</v>
      </c>
      <c r="AQ765" s="2">
        <v>2.7E-4</v>
      </c>
      <c r="AR765" s="2">
        <v>1.6000000000000001E-4</v>
      </c>
      <c r="AS765" s="2">
        <v>9.0000000000000006E-5</v>
      </c>
      <c r="AT765" s="2">
        <v>5.0000000000000002E-5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</row>
    <row r="766" spans="1:68" hidden="1" x14ac:dyDescent="0.25">
      <c r="A766">
        <v>22400626</v>
      </c>
      <c r="B766" t="s">
        <v>80</v>
      </c>
      <c r="C766" t="s">
        <v>79</v>
      </c>
      <c r="D766" s="1">
        <v>45680.875</v>
      </c>
      <c r="E766" t="str">
        <f>HYPERLINK("https://www.nba.com/stats/player/1628368/boxscores-traditional", "De'Aaron Fox")</f>
        <v>De'Aaron Fox</v>
      </c>
      <c r="F766" t="s">
        <v>87</v>
      </c>
      <c r="G766">
        <v>24.8</v>
      </c>
      <c r="H766">
        <v>6.9969999999999999</v>
      </c>
      <c r="I766" s="2">
        <v>0.99965999999999999</v>
      </c>
      <c r="J766" s="2">
        <v>0.99944</v>
      </c>
      <c r="K766" s="2">
        <v>0.99909999999999999</v>
      </c>
      <c r="L766" s="2">
        <v>0.99851000000000001</v>
      </c>
      <c r="M766" s="2">
        <v>0.99766999999999995</v>
      </c>
      <c r="N766" s="2">
        <v>0.99643000000000004</v>
      </c>
      <c r="O766" s="2">
        <v>0.99446000000000001</v>
      </c>
      <c r="P766" s="2">
        <v>0.99180000000000001</v>
      </c>
      <c r="Q766" s="2">
        <v>0.98809000000000002</v>
      </c>
      <c r="R766" s="2">
        <v>0.98299999999999998</v>
      </c>
      <c r="S766" s="2">
        <v>0.97558</v>
      </c>
      <c r="T766" s="2">
        <v>0.96638000000000002</v>
      </c>
      <c r="U766" s="2">
        <v>0.95448999999999995</v>
      </c>
      <c r="V766" s="2">
        <v>0.93822000000000005</v>
      </c>
      <c r="W766" s="2">
        <v>0.91923999999999995</v>
      </c>
      <c r="X766" s="2">
        <v>0.89617000000000002</v>
      </c>
      <c r="Y766" s="2">
        <v>0.86650000000000005</v>
      </c>
      <c r="Z766" s="2">
        <v>0.83398000000000005</v>
      </c>
      <c r="AA766" s="2">
        <v>0.79673000000000005</v>
      </c>
      <c r="AB766" s="2">
        <v>0.75490000000000002</v>
      </c>
      <c r="AC766" s="2">
        <v>0.70540000000000003</v>
      </c>
      <c r="AD766" s="2">
        <v>0.65542</v>
      </c>
      <c r="AE766" s="2">
        <v>0.60257000000000005</v>
      </c>
      <c r="AF766" s="2">
        <v>0.54379999999999995</v>
      </c>
      <c r="AG766" s="2">
        <v>0.48803000000000002</v>
      </c>
      <c r="AH766" s="2">
        <v>0.43251000000000001</v>
      </c>
      <c r="AI766" s="2">
        <v>0.37828000000000001</v>
      </c>
      <c r="AJ766" s="2">
        <v>0.32275999999999999</v>
      </c>
      <c r="AK766" s="2">
        <v>0.27424999999999999</v>
      </c>
      <c r="AL766" s="2">
        <v>0.22964999999999999</v>
      </c>
      <c r="AM766" s="2">
        <v>0.18673000000000001</v>
      </c>
      <c r="AN766" s="2">
        <v>0.15151000000000001</v>
      </c>
      <c r="AO766" s="2">
        <v>0.121</v>
      </c>
      <c r="AP766" s="2">
        <v>9.5100000000000004E-2</v>
      </c>
      <c r="AQ766" s="2">
        <v>7.2150000000000006E-2</v>
      </c>
      <c r="AR766" s="2">
        <v>5.4800000000000001E-2</v>
      </c>
      <c r="AS766" s="2">
        <v>4.0930000000000001E-2</v>
      </c>
      <c r="AT766" s="2">
        <v>2.938E-2</v>
      </c>
      <c r="AU766" s="2">
        <v>2.1180000000000001E-2</v>
      </c>
      <c r="AV766" s="2">
        <v>1.4999999999999999E-2</v>
      </c>
      <c r="AW766" s="2">
        <v>1.017E-2</v>
      </c>
      <c r="AX766" s="2">
        <v>6.9499999999999996E-3</v>
      </c>
      <c r="AY766" s="2">
        <v>4.6600000000000001E-3</v>
      </c>
      <c r="AZ766" s="2">
        <v>3.0699999999999998E-3</v>
      </c>
      <c r="BA766" s="2">
        <v>1.9300000000000001E-3</v>
      </c>
      <c r="BB766" s="2">
        <v>1.2199999999999999E-3</v>
      </c>
      <c r="BC766" s="2">
        <v>7.6000000000000004E-4</v>
      </c>
      <c r="BD766" s="2">
        <v>4.4999999999999999E-4</v>
      </c>
      <c r="BE766" s="2">
        <v>2.7E-4</v>
      </c>
      <c r="BF766" s="2">
        <v>1.6000000000000001E-4</v>
      </c>
      <c r="BG766" s="2">
        <v>9.0000000000000006E-5</v>
      </c>
      <c r="BH766" s="2">
        <v>5.0000000000000002E-5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</row>
    <row r="767" spans="1:68" hidden="1" x14ac:dyDescent="0.25">
      <c r="A767">
        <v>22400621</v>
      </c>
      <c r="B767" t="s">
        <v>69</v>
      </c>
      <c r="C767" t="s">
        <v>68</v>
      </c>
      <c r="D767" s="1">
        <v>45680.583333333336</v>
      </c>
      <c r="E767" t="str">
        <f>HYPERLINK("https://www.nba.com/stats/player/1630174/boxscores-traditional", "Aaron Nesmith")</f>
        <v>Aaron Nesmith</v>
      </c>
      <c r="F767" t="s">
        <v>91</v>
      </c>
      <c r="G767">
        <v>14.6</v>
      </c>
      <c r="H767">
        <v>5.0830000000000002</v>
      </c>
      <c r="I767">
        <v>0.99631999999999998</v>
      </c>
      <c r="J767">
        <v>0.99343000000000004</v>
      </c>
      <c r="K767">
        <v>0.98870000000000002</v>
      </c>
      <c r="L767">
        <v>0.98168999999999995</v>
      </c>
      <c r="M767">
        <v>0.97062000000000004</v>
      </c>
      <c r="N767">
        <v>0.95448999999999995</v>
      </c>
      <c r="O767">
        <v>0.93318999999999996</v>
      </c>
      <c r="P767">
        <v>0.9032</v>
      </c>
      <c r="Q767">
        <v>0.86433000000000004</v>
      </c>
      <c r="R767">
        <v>0.81594</v>
      </c>
      <c r="S767">
        <v>0.76114999999999999</v>
      </c>
      <c r="T767">
        <v>0.69496999999999998</v>
      </c>
      <c r="U767">
        <v>0.62172000000000005</v>
      </c>
      <c r="V767">
        <v>0.54776000000000002</v>
      </c>
      <c r="W767">
        <v>0.46811999999999998</v>
      </c>
      <c r="X767">
        <v>0.38973999999999998</v>
      </c>
      <c r="Y767">
        <v>0.31918000000000002</v>
      </c>
      <c r="Z767">
        <v>0.25142999999999999</v>
      </c>
      <c r="AA767">
        <v>0.19214999999999999</v>
      </c>
      <c r="AB767">
        <v>0.14457</v>
      </c>
      <c r="AC767">
        <v>0.10383000000000001</v>
      </c>
      <c r="AD767">
        <v>7.2150000000000006E-2</v>
      </c>
      <c r="AE767">
        <v>4.947E-2</v>
      </c>
      <c r="AF767">
        <v>3.2160000000000001E-2</v>
      </c>
      <c r="AG767">
        <v>2.018E-2</v>
      </c>
      <c r="AH767">
        <v>1.255E-2</v>
      </c>
      <c r="AI767">
        <v>7.3400000000000002E-3</v>
      </c>
      <c r="AJ767">
        <v>4.15E-3</v>
      </c>
      <c r="AK767">
        <v>2.33E-3</v>
      </c>
      <c r="AL767">
        <v>1.2199999999999999E-3</v>
      </c>
      <c r="AM767">
        <v>6.2E-4</v>
      </c>
      <c r="AN767">
        <v>3.1E-4</v>
      </c>
      <c r="AO767">
        <v>1.4999999999999999E-4</v>
      </c>
      <c r="AP767">
        <v>6.9999999999999994E-5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</row>
    <row r="768" spans="1:68" hidden="1" x14ac:dyDescent="0.25">
      <c r="A768">
        <v>22400626</v>
      </c>
      <c r="B768" t="s">
        <v>80</v>
      </c>
      <c r="C768" t="s">
        <v>79</v>
      </c>
      <c r="D768" s="1">
        <v>45680.875</v>
      </c>
      <c r="E768" t="str">
        <f>HYPERLINK("https://www.nba.com/stats/player/1627734/boxscores-traditional", "Domantas Sabonis")</f>
        <v>Domantas Sabonis</v>
      </c>
      <c r="F768" t="s">
        <v>87</v>
      </c>
      <c r="G768">
        <v>37.6</v>
      </c>
      <c r="H768">
        <v>7.4459999999999997</v>
      </c>
      <c r="I768" s="2">
        <v>1</v>
      </c>
      <c r="J768" s="2">
        <v>1</v>
      </c>
      <c r="K768" s="2">
        <v>1</v>
      </c>
      <c r="L768" s="2">
        <v>1</v>
      </c>
      <c r="M768" s="2">
        <v>1</v>
      </c>
      <c r="N768" s="2">
        <v>1</v>
      </c>
      <c r="O768" s="2">
        <v>1</v>
      </c>
      <c r="P768" s="2">
        <v>0.99997000000000003</v>
      </c>
      <c r="Q768" s="2">
        <v>0.99994000000000005</v>
      </c>
      <c r="R768" s="2">
        <v>0.99990000000000001</v>
      </c>
      <c r="S768" s="2">
        <v>0.99982000000000004</v>
      </c>
      <c r="T768" s="2">
        <v>0.99970999999999999</v>
      </c>
      <c r="U768" s="2">
        <v>0.99951999999999996</v>
      </c>
      <c r="V768" s="2">
        <v>0.99924000000000002</v>
      </c>
      <c r="W768" s="2">
        <v>0.99882000000000004</v>
      </c>
      <c r="X768" s="2">
        <v>0.99812999999999996</v>
      </c>
      <c r="Y768" s="2">
        <v>0.99719999999999998</v>
      </c>
      <c r="Z768" s="2">
        <v>0.99573</v>
      </c>
      <c r="AA768" s="2">
        <v>0.99378999999999995</v>
      </c>
      <c r="AB768" s="2">
        <v>0.99085999999999996</v>
      </c>
      <c r="AC768" s="2">
        <v>0.98712999999999995</v>
      </c>
      <c r="AD768" s="2">
        <v>0.98214000000000001</v>
      </c>
      <c r="AE768" s="2">
        <v>0.97499999999999998</v>
      </c>
      <c r="AF768" s="2">
        <v>0.96638000000000002</v>
      </c>
      <c r="AG768" s="2">
        <v>0.95448999999999995</v>
      </c>
      <c r="AH768" s="2">
        <v>0.94062000000000001</v>
      </c>
      <c r="AI768" s="2">
        <v>0.92220000000000002</v>
      </c>
      <c r="AJ768" s="2">
        <v>0.90146999999999999</v>
      </c>
      <c r="AK768" s="2">
        <v>0.87492999999999999</v>
      </c>
      <c r="AL768" s="2">
        <v>0.84614</v>
      </c>
      <c r="AM768" s="2">
        <v>0.81327000000000005</v>
      </c>
      <c r="AN768" s="2">
        <v>0.77337</v>
      </c>
      <c r="AO768" s="2">
        <v>0.73236999999999997</v>
      </c>
      <c r="AP768" s="2">
        <v>0.68439000000000005</v>
      </c>
      <c r="AQ768" s="2">
        <v>0.63683000000000001</v>
      </c>
      <c r="AR768" s="2">
        <v>0.58316999999999997</v>
      </c>
      <c r="AS768" s="2">
        <v>0.53188000000000002</v>
      </c>
      <c r="AT768" s="2">
        <v>0.48005999999999999</v>
      </c>
      <c r="AU768" s="2">
        <v>0.42465000000000003</v>
      </c>
      <c r="AV768" s="2">
        <v>0.37447999999999998</v>
      </c>
      <c r="AW768" s="2">
        <v>0.32275999999999999</v>
      </c>
      <c r="AX768" s="2">
        <v>0.27760000000000001</v>
      </c>
      <c r="AY768" s="2">
        <v>0.23269999999999999</v>
      </c>
      <c r="AZ768" s="2">
        <v>0.19489000000000001</v>
      </c>
      <c r="BA768" s="2">
        <v>0.16109000000000001</v>
      </c>
      <c r="BB768" s="2">
        <v>0.12923999999999999</v>
      </c>
      <c r="BC768" s="2">
        <v>0.10383000000000001</v>
      </c>
      <c r="BD768" s="2">
        <v>8.0759999999999998E-2</v>
      </c>
      <c r="BE768" s="2">
        <v>6.3009999999999997E-2</v>
      </c>
      <c r="BF768" s="2">
        <v>4.7460000000000002E-2</v>
      </c>
      <c r="BG768" s="2">
        <v>3.5929999999999997E-2</v>
      </c>
      <c r="BH768" s="2">
        <v>2.6800000000000001E-2</v>
      </c>
      <c r="BI768" s="2">
        <v>1.9230000000000001E-2</v>
      </c>
      <c r="BJ768" s="2">
        <v>1.3899999999999999E-2</v>
      </c>
      <c r="BK768" s="2">
        <v>9.6399999999999993E-3</v>
      </c>
      <c r="BL768" s="2">
        <v>6.7600000000000004E-3</v>
      </c>
      <c r="BM768" s="2">
        <v>4.5300000000000002E-3</v>
      </c>
      <c r="BN768" s="2">
        <v>3.0699999999999998E-3</v>
      </c>
      <c r="BO768" s="2">
        <v>2.0500000000000002E-3</v>
      </c>
      <c r="BP768" s="2">
        <v>1.31E-3</v>
      </c>
    </row>
    <row r="769" spans="1:68" hidden="1" x14ac:dyDescent="0.25">
      <c r="A769">
        <v>22400626</v>
      </c>
      <c r="B769" t="s">
        <v>79</v>
      </c>
      <c r="C769" t="s">
        <v>80</v>
      </c>
      <c r="D769" s="1">
        <v>45680.875</v>
      </c>
      <c r="E769" t="str">
        <f>HYPERLINK("https://www.nba.com/stats/player/1631128/boxscores-traditional", "Christian Braun")</f>
        <v>Christian Braun</v>
      </c>
      <c r="F769" t="s">
        <v>87</v>
      </c>
      <c r="G769">
        <v>20.6</v>
      </c>
      <c r="H769">
        <v>7.6840000000000002</v>
      </c>
      <c r="I769" s="2">
        <v>0.99460999999999999</v>
      </c>
      <c r="J769" s="2">
        <v>0.99224000000000001</v>
      </c>
      <c r="K769" s="2">
        <v>0.98899000000000004</v>
      </c>
      <c r="L769" s="2">
        <v>0.98460999999999999</v>
      </c>
      <c r="M769" s="2">
        <v>0.97882000000000002</v>
      </c>
      <c r="N769" s="2">
        <v>0.97128000000000003</v>
      </c>
      <c r="O769" s="2">
        <v>0.96164000000000005</v>
      </c>
      <c r="P769" s="2">
        <v>0.94950000000000001</v>
      </c>
      <c r="Q769" s="2">
        <v>0.93447999999999998</v>
      </c>
      <c r="R769" s="2">
        <v>0.91620999999999997</v>
      </c>
      <c r="S769" s="2">
        <v>0.89434999999999998</v>
      </c>
      <c r="T769" s="2">
        <v>0.86863999999999997</v>
      </c>
      <c r="U769" s="2">
        <v>0.83891000000000004</v>
      </c>
      <c r="V769" s="2">
        <v>0.80510999999999999</v>
      </c>
      <c r="W769" s="2">
        <v>0.76729999999999998</v>
      </c>
      <c r="X769" s="2">
        <v>0.72575000000000001</v>
      </c>
      <c r="Y769" s="2">
        <v>0.68081999999999998</v>
      </c>
      <c r="Z769" s="2">
        <v>0.63307000000000002</v>
      </c>
      <c r="AA769" s="2">
        <v>0.58316999999999997</v>
      </c>
      <c r="AB769" s="2">
        <v>0.53188000000000002</v>
      </c>
      <c r="AC769" s="2">
        <v>0.48005999999999999</v>
      </c>
      <c r="AD769" s="2">
        <v>0.42858000000000002</v>
      </c>
      <c r="AE769" s="2">
        <v>0.37828000000000001</v>
      </c>
      <c r="AF769" s="2">
        <v>0.32996999999999999</v>
      </c>
      <c r="AG769" s="2">
        <v>0.28433999999999998</v>
      </c>
      <c r="AH769" s="2">
        <v>0.24196000000000001</v>
      </c>
      <c r="AI769" s="2">
        <v>0.20327000000000001</v>
      </c>
      <c r="AJ769" s="2">
        <v>0.16853000000000001</v>
      </c>
      <c r="AK769" s="2">
        <v>0.13786000000000001</v>
      </c>
      <c r="AL769" s="2">
        <v>0.11123</v>
      </c>
      <c r="AM769" s="2">
        <v>8.8510000000000005E-2</v>
      </c>
      <c r="AN769" s="2">
        <v>6.9440000000000002E-2</v>
      </c>
      <c r="AO769" s="2">
        <v>5.3699999999999998E-2</v>
      </c>
      <c r="AP769" s="2">
        <v>4.0930000000000001E-2</v>
      </c>
      <c r="AQ769" s="2">
        <v>3.074E-2</v>
      </c>
      <c r="AR769" s="2">
        <v>2.2749999999999999E-2</v>
      </c>
      <c r="AS769" s="2">
        <v>1.6590000000000001E-2</v>
      </c>
      <c r="AT769" s="2">
        <v>1.191E-2</v>
      </c>
      <c r="AU769" s="2">
        <v>8.4200000000000004E-3</v>
      </c>
      <c r="AV769" s="2">
        <v>5.8700000000000002E-3</v>
      </c>
      <c r="AW769" s="2">
        <v>4.0200000000000001E-3</v>
      </c>
      <c r="AX769" s="2">
        <v>2.64E-3</v>
      </c>
      <c r="AY769" s="2">
        <v>1.75E-3</v>
      </c>
      <c r="AZ769" s="2">
        <v>1.14E-3</v>
      </c>
      <c r="BA769" s="2">
        <v>7.3999999999999999E-4</v>
      </c>
      <c r="BB769" s="2">
        <v>4.6999999999999999E-4</v>
      </c>
      <c r="BC769" s="2">
        <v>2.9E-4</v>
      </c>
      <c r="BD769" s="2">
        <v>1.8000000000000001E-4</v>
      </c>
      <c r="BE769" s="2">
        <v>1.1E-4</v>
      </c>
      <c r="BF769" s="2">
        <v>6.0000000000000002E-5</v>
      </c>
      <c r="BG769" s="2">
        <v>4.0000000000000003E-5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</row>
    <row r="770" spans="1:68" hidden="1" x14ac:dyDescent="0.25">
      <c r="A770">
        <v>22400626</v>
      </c>
      <c r="B770" t="s">
        <v>79</v>
      </c>
      <c r="C770" t="s">
        <v>80</v>
      </c>
      <c r="D770" s="1">
        <v>45680.875</v>
      </c>
      <c r="E770" t="str">
        <f>HYPERLINK("https://www.nba.com/stats/player/1631128/boxscores-traditional", "Christian Braun")</f>
        <v>Christian Braun</v>
      </c>
      <c r="F770" t="s">
        <v>91</v>
      </c>
      <c r="G770">
        <v>21.6</v>
      </c>
      <c r="H770">
        <v>8.452</v>
      </c>
      <c r="I770" s="2">
        <v>0.99265999999999999</v>
      </c>
      <c r="J770" s="2">
        <v>0.98982999999999999</v>
      </c>
      <c r="K770" s="2">
        <v>0.98609999999999998</v>
      </c>
      <c r="L770" s="2">
        <v>0.98124</v>
      </c>
      <c r="M770" s="2">
        <v>0.97499999999999998</v>
      </c>
      <c r="N770" s="2">
        <v>0.96784000000000003</v>
      </c>
      <c r="O770" s="2">
        <v>0.95818000000000003</v>
      </c>
      <c r="P770" s="2">
        <v>0.94630000000000003</v>
      </c>
      <c r="Q770" s="2">
        <v>0.93189</v>
      </c>
      <c r="R770" s="2">
        <v>0.91466000000000003</v>
      </c>
      <c r="S770" s="2">
        <v>0.89434999999999998</v>
      </c>
      <c r="T770" s="2">
        <v>0.87285999999999997</v>
      </c>
      <c r="U770" s="2">
        <v>0.84614</v>
      </c>
      <c r="V770" s="2">
        <v>0.81594</v>
      </c>
      <c r="W770" s="2">
        <v>0.7823</v>
      </c>
      <c r="X770" s="2">
        <v>0.74536999999999998</v>
      </c>
      <c r="Y770" s="2">
        <v>0.70540000000000003</v>
      </c>
      <c r="Z770" s="2">
        <v>0.66639999999999999</v>
      </c>
      <c r="AA770" s="2">
        <v>0.62172000000000005</v>
      </c>
      <c r="AB770" s="2">
        <v>0.57535000000000003</v>
      </c>
      <c r="AC770" s="2">
        <v>0.52790000000000004</v>
      </c>
      <c r="AD770" s="2">
        <v>0.48005999999999999</v>
      </c>
      <c r="AE770" s="2">
        <v>0.43251000000000001</v>
      </c>
      <c r="AF770" s="2">
        <v>0.38973999999999998</v>
      </c>
      <c r="AG770" s="2">
        <v>0.34458</v>
      </c>
      <c r="AH770" s="2">
        <v>0.30153000000000002</v>
      </c>
      <c r="AI770" s="2">
        <v>0.26108999999999999</v>
      </c>
      <c r="AJ770" s="2">
        <v>0.22363</v>
      </c>
      <c r="AK770" s="2">
        <v>0.18942999999999999</v>
      </c>
      <c r="AL770" s="2">
        <v>0.16109000000000001</v>
      </c>
      <c r="AM770" s="2">
        <v>0.13350000000000001</v>
      </c>
      <c r="AN770" s="2">
        <v>0.10935</v>
      </c>
      <c r="AO770" s="2">
        <v>8.8510000000000005E-2</v>
      </c>
      <c r="AP770" s="2">
        <v>7.0779999999999996E-2</v>
      </c>
      <c r="AQ770" s="2">
        <v>5.5919999999999997E-2</v>
      </c>
      <c r="AR770" s="2">
        <v>4.4569999999999999E-2</v>
      </c>
      <c r="AS770" s="2">
        <v>3.4380000000000001E-2</v>
      </c>
      <c r="AT770" s="2">
        <v>2.6190000000000001E-2</v>
      </c>
      <c r="AU770" s="2">
        <v>1.9699999999999999E-2</v>
      </c>
      <c r="AV770" s="2">
        <v>1.4630000000000001E-2</v>
      </c>
      <c r="AW770" s="2">
        <v>1.072E-2</v>
      </c>
      <c r="AX770" s="2">
        <v>7.9799999999999992E-3</v>
      </c>
      <c r="AY770" s="2">
        <v>5.7000000000000002E-3</v>
      </c>
      <c r="AZ770" s="2">
        <v>4.0200000000000001E-3</v>
      </c>
      <c r="BA770" s="2">
        <v>2.8E-3</v>
      </c>
      <c r="BB770" s="2">
        <v>1.9300000000000001E-3</v>
      </c>
      <c r="BC770" s="2">
        <v>1.31E-3</v>
      </c>
      <c r="BD770" s="2">
        <v>8.9999999999999998E-4</v>
      </c>
      <c r="BE770" s="2">
        <v>5.9999999999999995E-4</v>
      </c>
      <c r="BF770" s="2">
        <v>3.8999999999999999E-4</v>
      </c>
      <c r="BG770" s="2">
        <v>2.5000000000000001E-4</v>
      </c>
      <c r="BH770" s="2">
        <v>1.6000000000000001E-4</v>
      </c>
      <c r="BI770" s="2">
        <v>1E-4</v>
      </c>
      <c r="BJ770" s="2">
        <v>6.0000000000000002E-5</v>
      </c>
      <c r="BK770" s="2">
        <v>4.0000000000000003E-5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</row>
    <row r="771" spans="1:68" hidden="1" x14ac:dyDescent="0.25">
      <c r="A771">
        <v>22400626</v>
      </c>
      <c r="B771" t="s">
        <v>79</v>
      </c>
      <c r="C771" t="s">
        <v>80</v>
      </c>
      <c r="D771" s="1">
        <v>45680.875</v>
      </c>
      <c r="E771" t="str">
        <f>HYPERLINK("https://www.nba.com/stats/player/1627750/boxscores-traditional", "Jamal Murray")</f>
        <v>Jamal Murray</v>
      </c>
      <c r="F771" t="s">
        <v>87</v>
      </c>
      <c r="G771">
        <v>29.2</v>
      </c>
      <c r="H771">
        <v>11.461</v>
      </c>
      <c r="I771" s="2">
        <v>0.99304999999999999</v>
      </c>
      <c r="J771" s="2">
        <v>0.99111000000000005</v>
      </c>
      <c r="K771" s="2">
        <v>0.98899000000000004</v>
      </c>
      <c r="L771" s="2">
        <v>0.98609999999999998</v>
      </c>
      <c r="M771" s="2">
        <v>0.98257000000000005</v>
      </c>
      <c r="N771" s="2">
        <v>0.97831000000000001</v>
      </c>
      <c r="O771" s="2">
        <v>0.97380999999999995</v>
      </c>
      <c r="P771" s="2">
        <v>0.96784000000000003</v>
      </c>
      <c r="Q771" s="2">
        <v>0.96079999999999999</v>
      </c>
      <c r="R771" s="2">
        <v>0.95352000000000003</v>
      </c>
      <c r="S771" s="2">
        <v>0.94408000000000003</v>
      </c>
      <c r="T771" s="2">
        <v>0.93318999999999996</v>
      </c>
      <c r="U771" s="2">
        <v>0.92073000000000005</v>
      </c>
      <c r="V771" s="2">
        <v>0.90824000000000005</v>
      </c>
      <c r="W771" s="2">
        <v>0.89251000000000003</v>
      </c>
      <c r="X771" s="2">
        <v>0.87492999999999999</v>
      </c>
      <c r="Y771" s="2">
        <v>0.85543000000000002</v>
      </c>
      <c r="Z771" s="2">
        <v>0.83645999999999998</v>
      </c>
      <c r="AA771" s="2">
        <v>0.81327000000000005</v>
      </c>
      <c r="AB771" s="2">
        <v>0.78813999999999995</v>
      </c>
      <c r="AC771" s="2">
        <v>0.76424000000000003</v>
      </c>
      <c r="AD771" s="2">
        <v>0.73565000000000003</v>
      </c>
      <c r="AE771" s="2">
        <v>0.70540000000000003</v>
      </c>
      <c r="AF771" s="2">
        <v>0.67364000000000002</v>
      </c>
      <c r="AG771" s="2">
        <v>0.64431000000000005</v>
      </c>
      <c r="AH771" s="2">
        <v>0.61026000000000002</v>
      </c>
      <c r="AI771" s="2">
        <v>0.57535000000000003</v>
      </c>
      <c r="AJ771" s="2">
        <v>0.53983000000000003</v>
      </c>
      <c r="AK771" s="2">
        <v>0.50797999999999999</v>
      </c>
      <c r="AL771" s="2">
        <v>0.47210000000000002</v>
      </c>
      <c r="AM771" s="2">
        <v>0.43643999999999999</v>
      </c>
      <c r="AN771" s="2">
        <v>0.40516999999999997</v>
      </c>
      <c r="AO771" s="2">
        <v>0.37069999999999997</v>
      </c>
      <c r="AP771" s="2">
        <v>0.33723999999999998</v>
      </c>
      <c r="AQ771" s="2">
        <v>0.30503000000000002</v>
      </c>
      <c r="AR771" s="2">
        <v>0.27760000000000001</v>
      </c>
      <c r="AS771" s="2">
        <v>0.24825</v>
      </c>
      <c r="AT771" s="2">
        <v>0.22065000000000001</v>
      </c>
      <c r="AU771" s="2">
        <v>0.19489000000000001</v>
      </c>
      <c r="AV771" s="2">
        <v>0.17360999999999999</v>
      </c>
      <c r="AW771" s="2">
        <v>0.15151000000000001</v>
      </c>
      <c r="AX771" s="2">
        <v>0.13136</v>
      </c>
      <c r="AY771" s="2">
        <v>0.11507000000000001</v>
      </c>
      <c r="AZ771" s="2">
        <v>9.8530000000000006E-2</v>
      </c>
      <c r="BA771" s="2">
        <v>8.3790000000000003E-2</v>
      </c>
      <c r="BB771" s="2">
        <v>7.0779999999999996E-2</v>
      </c>
      <c r="BC771" s="2">
        <v>6.0569999999999999E-2</v>
      </c>
      <c r="BD771" s="2">
        <v>5.0500000000000003E-2</v>
      </c>
      <c r="BE771" s="2">
        <v>4.1820000000000003E-2</v>
      </c>
      <c r="BF771" s="2">
        <v>3.5150000000000001E-2</v>
      </c>
      <c r="BG771" s="2">
        <v>2.8719999999999999E-2</v>
      </c>
      <c r="BH771" s="2">
        <v>2.3300000000000001E-2</v>
      </c>
      <c r="BI771" s="2">
        <v>1.8759999999999999E-2</v>
      </c>
      <c r="BJ771" s="2">
        <v>1.5389999999999999E-2</v>
      </c>
      <c r="BK771" s="2">
        <v>1.222E-2</v>
      </c>
      <c r="BL771" s="2">
        <v>9.6399999999999993E-3</v>
      </c>
      <c r="BM771" s="2">
        <v>7.5500000000000003E-3</v>
      </c>
      <c r="BN771" s="2">
        <v>6.0400000000000002E-3</v>
      </c>
      <c r="BO771" s="2">
        <v>4.6600000000000001E-3</v>
      </c>
      <c r="BP771" s="2">
        <v>3.5699999999999998E-3</v>
      </c>
    </row>
    <row r="772" spans="1:68" hidden="1" x14ac:dyDescent="0.25">
      <c r="A772">
        <v>22400626</v>
      </c>
      <c r="B772" t="s">
        <v>79</v>
      </c>
      <c r="C772" t="s">
        <v>80</v>
      </c>
      <c r="D772" s="1">
        <v>45680.875</v>
      </c>
      <c r="E772" t="str">
        <f>HYPERLINK("https://www.nba.com/stats/player/1627750/boxscores-traditional", "Jamal Murray")</f>
        <v>Jamal Murray</v>
      </c>
      <c r="F772" t="s">
        <v>91</v>
      </c>
      <c r="G772">
        <v>35.200000000000003</v>
      </c>
      <c r="H772">
        <v>11.906000000000001</v>
      </c>
      <c r="I772" s="2">
        <v>0.99795</v>
      </c>
      <c r="J772" s="2">
        <v>0.99736000000000002</v>
      </c>
      <c r="K772" s="2">
        <v>0.99653000000000003</v>
      </c>
      <c r="L772" s="2">
        <v>0.99560000000000004</v>
      </c>
      <c r="M772" s="2">
        <v>0.99446000000000001</v>
      </c>
      <c r="N772" s="2">
        <v>0.99285999999999996</v>
      </c>
      <c r="O772" s="2">
        <v>0.99111000000000005</v>
      </c>
      <c r="P772" s="2">
        <v>0.98870000000000002</v>
      </c>
      <c r="Q772" s="2">
        <v>0.98609999999999998</v>
      </c>
      <c r="R772" s="2">
        <v>0.98299999999999998</v>
      </c>
      <c r="S772" s="2">
        <v>0.97882000000000002</v>
      </c>
      <c r="T772" s="2">
        <v>0.97441</v>
      </c>
      <c r="U772" s="2">
        <v>0.96855999999999998</v>
      </c>
      <c r="V772" s="2">
        <v>0.96245999999999998</v>
      </c>
      <c r="W772" s="2">
        <v>0.95543</v>
      </c>
      <c r="X772" s="2">
        <v>0.94630000000000003</v>
      </c>
      <c r="Y772" s="2">
        <v>0.93698999999999999</v>
      </c>
      <c r="Z772" s="2">
        <v>0.92506999999999995</v>
      </c>
      <c r="AA772" s="2">
        <v>0.91308999999999996</v>
      </c>
      <c r="AB772" s="2">
        <v>0.89973000000000003</v>
      </c>
      <c r="AC772" s="2">
        <v>0.88297999999999999</v>
      </c>
      <c r="AD772" s="2">
        <v>0.86650000000000005</v>
      </c>
      <c r="AE772" s="2">
        <v>0.84614</v>
      </c>
      <c r="AF772" s="2">
        <v>0.82638999999999996</v>
      </c>
      <c r="AG772" s="2">
        <v>0.80510999999999999</v>
      </c>
      <c r="AH772" s="2">
        <v>0.77934999999999999</v>
      </c>
      <c r="AI772" s="2">
        <v>0.75490000000000002</v>
      </c>
      <c r="AJ772" s="2">
        <v>0.72575000000000001</v>
      </c>
      <c r="AK772" s="2">
        <v>0.69847000000000004</v>
      </c>
      <c r="AL772" s="2">
        <v>0.67003000000000001</v>
      </c>
      <c r="AM772" s="2">
        <v>0.63683000000000001</v>
      </c>
      <c r="AN772" s="2">
        <v>0.60641999999999996</v>
      </c>
      <c r="AO772" s="2">
        <v>0.57142000000000004</v>
      </c>
      <c r="AP772" s="2">
        <v>0.53983000000000003</v>
      </c>
      <c r="AQ772" s="2">
        <v>0.50797999999999999</v>
      </c>
      <c r="AR772" s="2">
        <v>0.47210000000000002</v>
      </c>
      <c r="AS772" s="2">
        <v>0.44037999999999999</v>
      </c>
      <c r="AT772" s="2">
        <v>0.40516999999999997</v>
      </c>
      <c r="AU772" s="2">
        <v>0.37447999999999998</v>
      </c>
      <c r="AV772" s="2">
        <v>0.34458</v>
      </c>
      <c r="AW772" s="2">
        <v>0.31207000000000001</v>
      </c>
      <c r="AX772" s="2">
        <v>0.28433999999999998</v>
      </c>
      <c r="AY772" s="2">
        <v>0.25463000000000002</v>
      </c>
      <c r="AZ772" s="2">
        <v>0.22964999999999999</v>
      </c>
      <c r="BA772" s="2">
        <v>0.20610999999999999</v>
      </c>
      <c r="BB772" s="2">
        <v>0.18140999999999999</v>
      </c>
      <c r="BC772" s="2">
        <v>0.16109000000000001</v>
      </c>
      <c r="BD772" s="2">
        <v>0.14007</v>
      </c>
      <c r="BE772" s="2">
        <v>0.12302</v>
      </c>
      <c r="BF772" s="2">
        <v>0.10749</v>
      </c>
      <c r="BG772" s="2">
        <v>9.1759999999999994E-2</v>
      </c>
      <c r="BH772" s="2">
        <v>7.9269999999999993E-2</v>
      </c>
      <c r="BI772" s="2">
        <v>6.6809999999999994E-2</v>
      </c>
      <c r="BJ772" s="2">
        <v>5.7049999999999997E-2</v>
      </c>
      <c r="BK772" s="2">
        <v>4.8460000000000003E-2</v>
      </c>
      <c r="BL772" s="2">
        <v>4.0059999999999998E-2</v>
      </c>
      <c r="BM772" s="2">
        <v>3.3619999999999997E-2</v>
      </c>
      <c r="BN772" s="2">
        <v>2.743E-2</v>
      </c>
      <c r="BO772" s="2">
        <v>2.2749999999999999E-2</v>
      </c>
      <c r="BP772" s="2">
        <v>1.8759999999999999E-2</v>
      </c>
    </row>
    <row r="773" spans="1:68" x14ac:dyDescent="0.25">
      <c r="A773">
        <v>22400626</v>
      </c>
      <c r="B773" t="s">
        <v>79</v>
      </c>
      <c r="C773" t="s">
        <v>80</v>
      </c>
      <c r="D773" s="1">
        <v>45680.875</v>
      </c>
      <c r="E773" t="str">
        <f>HYPERLINK("https://www.nba.com/stats/player/1627750/boxscores-traditional", "Jamal Murray")</f>
        <v>Jamal Murray</v>
      </c>
      <c r="F773" t="s">
        <v>93</v>
      </c>
      <c r="G773">
        <v>25</v>
      </c>
      <c r="H773">
        <v>12.05</v>
      </c>
      <c r="I773" s="2">
        <v>0.97670000000000001</v>
      </c>
      <c r="J773" s="2">
        <v>0.97192999999999996</v>
      </c>
      <c r="K773" s="2">
        <v>0.96638000000000002</v>
      </c>
      <c r="L773" s="2">
        <v>0.95906999999999998</v>
      </c>
      <c r="M773" s="2">
        <v>0.95154000000000005</v>
      </c>
      <c r="N773" s="2">
        <v>0.94294999999999995</v>
      </c>
      <c r="O773" s="2">
        <v>0.93189</v>
      </c>
      <c r="P773" s="2">
        <v>0.92073000000000005</v>
      </c>
      <c r="Q773" s="2">
        <v>0.90824000000000005</v>
      </c>
      <c r="R773" s="2">
        <v>0.89251000000000003</v>
      </c>
      <c r="S773" s="2">
        <v>0.87697999999999998</v>
      </c>
      <c r="T773" s="2">
        <v>0.85992999999999997</v>
      </c>
      <c r="U773" s="2">
        <v>0.84133999999999998</v>
      </c>
      <c r="V773" s="2">
        <v>0.81859000000000004</v>
      </c>
      <c r="W773" s="2">
        <v>0.79673000000000005</v>
      </c>
      <c r="X773" s="2">
        <v>0.77337</v>
      </c>
      <c r="Y773" s="2">
        <v>0.74536999999999998</v>
      </c>
      <c r="Z773" s="2">
        <v>0.71904000000000001</v>
      </c>
      <c r="AA773" s="2">
        <v>0.69145999999999996</v>
      </c>
      <c r="AB773" s="2">
        <v>0.65910000000000002</v>
      </c>
      <c r="AC773" s="2">
        <v>0.62929999999999997</v>
      </c>
      <c r="AD773" s="2">
        <v>0.59870999999999996</v>
      </c>
      <c r="AE773" s="2">
        <v>0.56749000000000005</v>
      </c>
      <c r="AF773" s="2">
        <v>0.53188000000000002</v>
      </c>
      <c r="AG773" s="2">
        <v>0.5</v>
      </c>
      <c r="AH773" s="2">
        <v>0.46811999999999998</v>
      </c>
      <c r="AI773" s="2">
        <v>0.43251000000000001</v>
      </c>
      <c r="AJ773" s="2">
        <v>0.40128999999999998</v>
      </c>
      <c r="AK773" s="2">
        <v>0.37069999999999997</v>
      </c>
      <c r="AL773" s="2">
        <v>0.34089999999999998</v>
      </c>
      <c r="AM773" s="2">
        <v>0.30853999999999998</v>
      </c>
      <c r="AN773" s="2">
        <v>0.28095999999999999</v>
      </c>
      <c r="AO773" s="2">
        <v>0.25463000000000002</v>
      </c>
      <c r="AP773" s="2">
        <v>0.22663</v>
      </c>
      <c r="AQ773" s="2">
        <v>0.20327000000000001</v>
      </c>
      <c r="AR773" s="2">
        <v>0.18140999999999999</v>
      </c>
      <c r="AS773" s="2">
        <v>0.15866</v>
      </c>
      <c r="AT773" s="2">
        <v>0.14007</v>
      </c>
      <c r="AU773" s="2">
        <v>0.12302</v>
      </c>
      <c r="AV773" s="2">
        <v>0.10749</v>
      </c>
      <c r="AW773" s="2">
        <v>9.1759999999999994E-2</v>
      </c>
      <c r="AX773" s="2">
        <v>7.9269999999999993E-2</v>
      </c>
      <c r="AY773" s="2">
        <v>6.8110000000000004E-2</v>
      </c>
      <c r="AZ773" s="2">
        <v>5.7049999999999997E-2</v>
      </c>
      <c r="BA773" s="2">
        <v>4.8460000000000003E-2</v>
      </c>
      <c r="BB773" s="2">
        <v>4.0930000000000001E-2</v>
      </c>
      <c r="BC773" s="2">
        <v>3.3619999999999997E-2</v>
      </c>
      <c r="BD773" s="2">
        <v>2.8070000000000001E-2</v>
      </c>
      <c r="BE773" s="2">
        <v>2.3300000000000001E-2</v>
      </c>
      <c r="BF773" s="2">
        <v>1.9230000000000001E-2</v>
      </c>
      <c r="BG773" s="2">
        <v>1.5389999999999999E-2</v>
      </c>
      <c r="BH773" s="2">
        <v>1.255E-2</v>
      </c>
      <c r="BI773" s="2">
        <v>1.017E-2</v>
      </c>
      <c r="BJ773" s="2">
        <v>7.9799999999999992E-3</v>
      </c>
      <c r="BK773" s="2">
        <v>6.3899999999999998E-3</v>
      </c>
      <c r="BL773" s="2">
        <v>5.0800000000000003E-3</v>
      </c>
      <c r="BM773" s="2">
        <v>3.9100000000000003E-3</v>
      </c>
      <c r="BN773" s="2">
        <v>3.0699999999999998E-3</v>
      </c>
      <c r="BO773" s="2">
        <v>2.3999999999999998E-3</v>
      </c>
      <c r="BP773" s="2">
        <v>1.8699999999999999E-3</v>
      </c>
    </row>
    <row r="774" spans="1:68" hidden="1" x14ac:dyDescent="0.25">
      <c r="A774">
        <v>22400626</v>
      </c>
      <c r="B774" t="s">
        <v>79</v>
      </c>
      <c r="C774" t="s">
        <v>80</v>
      </c>
      <c r="D774" s="1">
        <v>45680.875</v>
      </c>
      <c r="E774" t="str">
        <f>HYPERLINK("https://www.nba.com/stats/player/1627750/boxscores-traditional", "Jamal Murray")</f>
        <v>Jamal Murray</v>
      </c>
      <c r="F774" t="s">
        <v>92</v>
      </c>
      <c r="G774">
        <v>31</v>
      </c>
      <c r="H774">
        <v>12.28</v>
      </c>
      <c r="I774" s="2">
        <v>0.99265999999999999</v>
      </c>
      <c r="J774" s="2">
        <v>0.99085999999999996</v>
      </c>
      <c r="K774" s="2">
        <v>0.98870000000000002</v>
      </c>
      <c r="L774" s="2">
        <v>0.98609999999999998</v>
      </c>
      <c r="M774" s="2">
        <v>0.98299999999999998</v>
      </c>
      <c r="N774" s="2">
        <v>0.97931999999999997</v>
      </c>
      <c r="O774" s="2">
        <v>0.97441</v>
      </c>
      <c r="P774" s="2">
        <v>0.96926000000000001</v>
      </c>
      <c r="Q774" s="2">
        <v>0.96326999999999996</v>
      </c>
      <c r="R774" s="2">
        <v>0.95637000000000005</v>
      </c>
      <c r="S774" s="2">
        <v>0.94845000000000002</v>
      </c>
      <c r="T774" s="2">
        <v>0.93942999999999999</v>
      </c>
      <c r="U774" s="2">
        <v>0.92922000000000005</v>
      </c>
      <c r="V774" s="2">
        <v>0.91620999999999997</v>
      </c>
      <c r="W774" s="2">
        <v>0.9032</v>
      </c>
      <c r="X774" s="2">
        <v>0.88876999999999995</v>
      </c>
      <c r="Y774" s="2">
        <v>0.87285999999999997</v>
      </c>
      <c r="Z774" s="2">
        <v>0.85543000000000002</v>
      </c>
      <c r="AA774" s="2">
        <v>0.83645999999999998</v>
      </c>
      <c r="AB774" s="2">
        <v>0.81594</v>
      </c>
      <c r="AC774" s="2">
        <v>0.79103000000000001</v>
      </c>
      <c r="AD774" s="2">
        <v>0.76729999999999998</v>
      </c>
      <c r="AE774" s="2">
        <v>0.74214999999999998</v>
      </c>
      <c r="AF774" s="2">
        <v>0.71565999999999996</v>
      </c>
      <c r="AG774" s="2">
        <v>0.68793000000000004</v>
      </c>
      <c r="AH774" s="2">
        <v>0.65910000000000002</v>
      </c>
      <c r="AI774" s="2">
        <v>0.62929999999999997</v>
      </c>
      <c r="AJ774" s="2">
        <v>0.59482999999999997</v>
      </c>
      <c r="AK774" s="2">
        <v>0.56355999999999995</v>
      </c>
      <c r="AL774" s="2">
        <v>0.53188000000000002</v>
      </c>
      <c r="AM774" s="2">
        <v>0.5</v>
      </c>
      <c r="AN774" s="2">
        <v>0.46811999999999998</v>
      </c>
      <c r="AO774" s="2">
        <v>0.43643999999999999</v>
      </c>
      <c r="AP774" s="2">
        <v>0.40516999999999997</v>
      </c>
      <c r="AQ774" s="2">
        <v>0.37069999999999997</v>
      </c>
      <c r="AR774" s="2">
        <v>0.34089999999999998</v>
      </c>
      <c r="AS774" s="2">
        <v>0.31207000000000001</v>
      </c>
      <c r="AT774" s="2">
        <v>0.28433999999999998</v>
      </c>
      <c r="AU774" s="2">
        <v>0.25785000000000002</v>
      </c>
      <c r="AV774" s="2">
        <v>0.23269999999999999</v>
      </c>
      <c r="AW774" s="2">
        <v>0.20896999999999999</v>
      </c>
      <c r="AX774" s="2">
        <v>0.18406</v>
      </c>
      <c r="AY774" s="2">
        <v>0.16353999999999999</v>
      </c>
      <c r="AZ774" s="2">
        <v>0.14457</v>
      </c>
      <c r="BA774" s="2">
        <v>0.12714</v>
      </c>
      <c r="BB774" s="2">
        <v>0.11123</v>
      </c>
      <c r="BC774" s="2">
        <v>9.6799999999999997E-2</v>
      </c>
      <c r="BD774" s="2">
        <v>8.3790000000000003E-2</v>
      </c>
      <c r="BE774" s="2">
        <v>7.0779999999999996E-2</v>
      </c>
      <c r="BF774" s="2">
        <v>6.0569999999999999E-2</v>
      </c>
      <c r="BG774" s="2">
        <v>5.1549999999999999E-2</v>
      </c>
      <c r="BH774" s="2">
        <v>4.3630000000000002E-2</v>
      </c>
      <c r="BI774" s="2">
        <v>3.6729999999999999E-2</v>
      </c>
      <c r="BJ774" s="2">
        <v>3.074E-2</v>
      </c>
      <c r="BK774" s="2">
        <v>2.5590000000000002E-2</v>
      </c>
      <c r="BL774" s="2">
        <v>2.068E-2</v>
      </c>
      <c r="BM774" s="2">
        <v>1.7000000000000001E-2</v>
      </c>
      <c r="BN774" s="2">
        <v>1.3899999999999999E-2</v>
      </c>
      <c r="BO774" s="2">
        <v>1.1299999999999999E-2</v>
      </c>
      <c r="BP774" s="2">
        <v>9.1400000000000006E-3</v>
      </c>
    </row>
    <row r="775" spans="1:68" hidden="1" x14ac:dyDescent="0.25">
      <c r="A775">
        <v>22400628</v>
      </c>
      <c r="B775" t="s">
        <v>81</v>
      </c>
      <c r="C775" t="s">
        <v>82</v>
      </c>
      <c r="D775" s="1">
        <v>45680.916666666664</v>
      </c>
      <c r="E775" t="str">
        <f>HYPERLINK("https://www.nba.com/stats/player/1630172/boxscores-traditional", "Patrick Williams")</f>
        <v>Patrick Williams</v>
      </c>
      <c r="F775" t="s">
        <v>70</v>
      </c>
      <c r="G775">
        <v>1.8</v>
      </c>
      <c r="H775">
        <v>0.4</v>
      </c>
      <c r="I775" s="2">
        <v>0.97724999999999995</v>
      </c>
      <c r="J775" s="2">
        <v>0.30853999999999998</v>
      </c>
      <c r="K775" s="2">
        <v>1.3500000000000001E-3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</row>
    <row r="776" spans="1:68" hidden="1" x14ac:dyDescent="0.25">
      <c r="A776">
        <v>22400621</v>
      </c>
      <c r="B776" t="s">
        <v>68</v>
      </c>
      <c r="C776" t="s">
        <v>69</v>
      </c>
      <c r="D776" s="1">
        <v>45680.583333333336</v>
      </c>
      <c r="E776" t="str">
        <f>HYPERLINK("https://www.nba.com/stats/player/1641705/boxscores-traditional", "Victor Wembanyama")</f>
        <v>Victor Wembanyama</v>
      </c>
      <c r="F776" t="s">
        <v>87</v>
      </c>
      <c r="G776">
        <v>31.8</v>
      </c>
      <c r="H776">
        <v>5.1539999999999999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0.99994000000000005</v>
      </c>
      <c r="U776">
        <v>0.99987000000000004</v>
      </c>
      <c r="V776">
        <v>0.99972000000000005</v>
      </c>
      <c r="W776">
        <v>0.99944</v>
      </c>
      <c r="X776">
        <v>0.99892999999999998</v>
      </c>
      <c r="Y776">
        <v>0.99795</v>
      </c>
      <c r="Z776">
        <v>0.99631999999999998</v>
      </c>
      <c r="AA776">
        <v>0.99343000000000004</v>
      </c>
      <c r="AB776">
        <v>0.98899000000000004</v>
      </c>
      <c r="AC776">
        <v>0.98214000000000001</v>
      </c>
      <c r="AD776">
        <v>0.97128000000000003</v>
      </c>
      <c r="AE776">
        <v>0.95637000000000005</v>
      </c>
      <c r="AF776">
        <v>0.93447999999999998</v>
      </c>
      <c r="AG776">
        <v>0.90658000000000005</v>
      </c>
      <c r="AH776">
        <v>0.87075999999999998</v>
      </c>
      <c r="AI776">
        <v>0.82381000000000004</v>
      </c>
      <c r="AJ776">
        <v>0.77034999999999998</v>
      </c>
      <c r="AK776">
        <v>0.70540000000000003</v>
      </c>
      <c r="AL776">
        <v>0.63683000000000001</v>
      </c>
      <c r="AM776">
        <v>0.56355999999999995</v>
      </c>
      <c r="AN776">
        <v>0.48404999999999998</v>
      </c>
      <c r="AO776">
        <v>0.40905000000000002</v>
      </c>
      <c r="AP776">
        <v>0.33360000000000001</v>
      </c>
      <c r="AQ776">
        <v>0.26762999999999998</v>
      </c>
      <c r="AR776">
        <v>0.20896999999999999</v>
      </c>
      <c r="AS776">
        <v>0.15625</v>
      </c>
      <c r="AT776">
        <v>0.11507000000000001</v>
      </c>
      <c r="AU776">
        <v>8.0759999999999998E-2</v>
      </c>
      <c r="AV776">
        <v>5.5919999999999997E-2</v>
      </c>
      <c r="AW776">
        <v>3.6729999999999999E-2</v>
      </c>
      <c r="AX776">
        <v>2.385E-2</v>
      </c>
      <c r="AY776">
        <v>1.4999999999999999E-2</v>
      </c>
      <c r="AZ776">
        <v>8.8900000000000003E-3</v>
      </c>
      <c r="BA776">
        <v>5.2300000000000003E-3</v>
      </c>
      <c r="BB776">
        <v>2.8900000000000002E-3</v>
      </c>
      <c r="BC776">
        <v>1.5900000000000001E-3</v>
      </c>
      <c r="BD776">
        <v>8.4000000000000003E-4</v>
      </c>
      <c r="BE776">
        <v>4.2000000000000002E-4</v>
      </c>
      <c r="BF776">
        <v>2.1000000000000001E-4</v>
      </c>
      <c r="BG776">
        <v>1E-4</v>
      </c>
      <c r="BH776">
        <v>4.0000000000000003E-5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</row>
    <row r="777" spans="1:68" hidden="1" x14ac:dyDescent="0.25">
      <c r="A777">
        <v>22400628</v>
      </c>
      <c r="B777" t="s">
        <v>82</v>
      </c>
      <c r="C777" t="s">
        <v>81</v>
      </c>
      <c r="D777" s="1">
        <v>45680.916666666664</v>
      </c>
      <c r="E777" t="str">
        <f>HYPERLINK("https://www.nba.com/stats/player/1641764/boxscores-traditional", "Brandin Podziemski")</f>
        <v>Brandin Podziemski</v>
      </c>
      <c r="F777" t="s">
        <v>70</v>
      </c>
      <c r="G777">
        <v>1.8</v>
      </c>
      <c r="H777">
        <v>0.4</v>
      </c>
      <c r="I777" s="2">
        <v>0.97724999999999995</v>
      </c>
      <c r="J777" s="2">
        <v>0.30853999999999998</v>
      </c>
      <c r="K777" s="2">
        <v>1.3500000000000001E-3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</row>
    <row r="778" spans="1:68" hidden="1" x14ac:dyDescent="0.25">
      <c r="A778">
        <v>22400628</v>
      </c>
      <c r="B778" t="s">
        <v>82</v>
      </c>
      <c r="C778" t="s">
        <v>81</v>
      </c>
      <c r="D778" s="1">
        <v>45680.916666666664</v>
      </c>
      <c r="E778" t="str">
        <f>HYPERLINK("https://www.nba.com/stats/player/203471/boxscores-traditional", "Dennis Schröder")</f>
        <v>Dennis Schröder</v>
      </c>
      <c r="F778" t="s">
        <v>70</v>
      </c>
      <c r="G778">
        <v>1.6</v>
      </c>
      <c r="H778">
        <v>0.49</v>
      </c>
      <c r="I778" s="2">
        <v>0.88876999999999995</v>
      </c>
      <c r="J778" s="2">
        <v>0.20610999999999999</v>
      </c>
      <c r="K778" s="2">
        <v>2.1199999999999999E-3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</row>
    <row r="779" spans="1:68" hidden="1" x14ac:dyDescent="0.25">
      <c r="A779">
        <v>22400629</v>
      </c>
      <c r="B779" t="s">
        <v>83</v>
      </c>
      <c r="C779" t="s">
        <v>84</v>
      </c>
      <c r="D779" s="1">
        <v>45680.916666666664</v>
      </c>
      <c r="E779" t="str">
        <f>HYPERLINK("https://www.nba.com/stats/player/1627759/boxscores-traditional", "Jaylen Brown")</f>
        <v>Jaylen Brown</v>
      </c>
      <c r="F779" t="s">
        <v>70</v>
      </c>
      <c r="G779">
        <v>1.4</v>
      </c>
      <c r="H779">
        <v>0.49</v>
      </c>
      <c r="I779" s="2">
        <v>0.79388999999999998</v>
      </c>
      <c r="J779" s="2">
        <v>0.11123</v>
      </c>
      <c r="K779" s="2">
        <v>5.4000000000000001E-4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</row>
    <row r="780" spans="1:68" hidden="1" x14ac:dyDescent="0.25">
      <c r="A780">
        <v>22400629</v>
      </c>
      <c r="B780" t="s">
        <v>83</v>
      </c>
      <c r="C780" t="s">
        <v>84</v>
      </c>
      <c r="D780" s="1">
        <v>45680.916666666664</v>
      </c>
      <c r="E780" t="str">
        <f>HYPERLINK("https://www.nba.com/stats/player/204001/boxscores-traditional", "Kristaps Porzingis")</f>
        <v>Kristaps Porzingis</v>
      </c>
      <c r="F780" t="s">
        <v>70</v>
      </c>
      <c r="G780">
        <v>3.4</v>
      </c>
      <c r="H780">
        <v>0.49</v>
      </c>
      <c r="I780" s="2">
        <v>1</v>
      </c>
      <c r="J780" s="2">
        <v>0.99787999999999999</v>
      </c>
      <c r="K780" s="2">
        <v>0.79388999999999998</v>
      </c>
      <c r="L780" s="2">
        <v>0.11123</v>
      </c>
      <c r="M780" s="2">
        <v>5.4000000000000001E-4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</row>
    <row r="781" spans="1:68" hidden="1" x14ac:dyDescent="0.25">
      <c r="A781">
        <v>22400628</v>
      </c>
      <c r="B781" t="s">
        <v>81</v>
      </c>
      <c r="C781" t="s">
        <v>82</v>
      </c>
      <c r="D781" s="1">
        <v>45680.916666666664</v>
      </c>
      <c r="E781" t="str">
        <f>HYPERLINK("https://www.nba.com/stats/player/202696/boxscores-traditional", "Nikola Vucevic")</f>
        <v>Nikola Vucevic</v>
      </c>
      <c r="F781" t="s">
        <v>70</v>
      </c>
      <c r="G781">
        <v>1</v>
      </c>
      <c r="H781">
        <v>0.63200000000000001</v>
      </c>
      <c r="I781" s="2">
        <v>0.5</v>
      </c>
      <c r="J781" s="2">
        <v>5.7049999999999997E-2</v>
      </c>
      <c r="K781" s="2">
        <v>7.9000000000000001E-4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</row>
    <row r="782" spans="1:68" hidden="1" x14ac:dyDescent="0.25">
      <c r="A782">
        <v>22400629</v>
      </c>
      <c r="B782" t="s">
        <v>84</v>
      </c>
      <c r="C782" t="s">
        <v>83</v>
      </c>
      <c r="D782" s="1">
        <v>45680.916666666664</v>
      </c>
      <c r="E782" t="str">
        <f>HYPERLINK("https://www.nba.com/stats/player/1629216/boxscores-traditional", "Gabe Vincent")</f>
        <v>Gabe Vincent</v>
      </c>
      <c r="F782" t="s">
        <v>70</v>
      </c>
      <c r="G782">
        <v>1</v>
      </c>
      <c r="H782">
        <v>0.63200000000000001</v>
      </c>
      <c r="I782" s="2">
        <v>0.5</v>
      </c>
      <c r="J782" s="2">
        <v>5.7049999999999997E-2</v>
      </c>
      <c r="K782" s="2">
        <v>7.9000000000000001E-4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</row>
    <row r="783" spans="1:68" hidden="1" x14ac:dyDescent="0.25">
      <c r="A783">
        <v>22400629</v>
      </c>
      <c r="B783" t="s">
        <v>84</v>
      </c>
      <c r="C783" t="s">
        <v>83</v>
      </c>
      <c r="D783" s="1">
        <v>45680.916666666664</v>
      </c>
      <c r="E783" t="str">
        <f>HYPERLINK("https://www.nba.com/stats/player/1631108/boxscores-traditional", "Max Christie")</f>
        <v>Max Christie</v>
      </c>
      <c r="F783" t="s">
        <v>70</v>
      </c>
      <c r="G783">
        <v>2</v>
      </c>
      <c r="H783">
        <v>0.63200000000000001</v>
      </c>
      <c r="I783" s="2">
        <v>0.94294999999999995</v>
      </c>
      <c r="J783" s="2">
        <v>0.5</v>
      </c>
      <c r="K783" s="2">
        <v>5.7049999999999997E-2</v>
      </c>
      <c r="L783" s="2">
        <v>7.9000000000000001E-4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</row>
    <row r="784" spans="1:68" hidden="1" x14ac:dyDescent="0.25">
      <c r="A784">
        <v>22400628</v>
      </c>
      <c r="B784" t="s">
        <v>82</v>
      </c>
      <c r="C784" t="s">
        <v>81</v>
      </c>
      <c r="D784" s="1">
        <v>45680.916666666664</v>
      </c>
      <c r="E784" t="str">
        <f>HYPERLINK("https://www.nba.com/stats/player/1630322/boxscores-traditional", "Lindy Waters III")</f>
        <v>Lindy Waters III</v>
      </c>
      <c r="F784" t="s">
        <v>70</v>
      </c>
      <c r="G784">
        <v>1.2</v>
      </c>
      <c r="H784">
        <v>0.748</v>
      </c>
      <c r="I784" s="2">
        <v>0.60641999999999996</v>
      </c>
      <c r="J784" s="2">
        <v>0.14230999999999999</v>
      </c>
      <c r="K784" s="2">
        <v>7.9799999999999992E-3</v>
      </c>
      <c r="L784" s="2">
        <v>9.0000000000000006E-5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</row>
    <row r="785" spans="1:68" hidden="1" x14ac:dyDescent="0.25">
      <c r="A785">
        <v>22400629</v>
      </c>
      <c r="B785" t="s">
        <v>83</v>
      </c>
      <c r="C785" t="s">
        <v>84</v>
      </c>
      <c r="D785" s="1">
        <v>45680.916666666664</v>
      </c>
      <c r="E785" t="str">
        <f>HYPERLINK("https://www.nba.com/stats/player/1628369/boxscores-traditional", "Jayson Tatum")</f>
        <v>Jayson Tatum</v>
      </c>
      <c r="F785" t="s">
        <v>70</v>
      </c>
      <c r="G785">
        <v>3.2</v>
      </c>
      <c r="H785">
        <v>0.748</v>
      </c>
      <c r="I785" s="2">
        <v>0.99836000000000003</v>
      </c>
      <c r="J785" s="2">
        <v>0.94520000000000004</v>
      </c>
      <c r="K785" s="2">
        <v>0.60641999999999996</v>
      </c>
      <c r="L785" s="2">
        <v>0.14230999999999999</v>
      </c>
      <c r="M785" s="2">
        <v>7.9799999999999992E-3</v>
      </c>
      <c r="N785" s="2">
        <v>9.0000000000000006E-5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</row>
    <row r="786" spans="1:68" hidden="1" x14ac:dyDescent="0.25">
      <c r="A786">
        <v>22400629</v>
      </c>
      <c r="B786" t="s">
        <v>84</v>
      </c>
      <c r="C786" t="s">
        <v>83</v>
      </c>
      <c r="D786" s="1">
        <v>45680.916666666664</v>
      </c>
      <c r="E786" t="str">
        <f>HYPERLINK("https://www.nba.com/stats/player/2544/boxscores-traditional", "LeBron James")</f>
        <v>LeBron James</v>
      </c>
      <c r="F786" t="s">
        <v>70</v>
      </c>
      <c r="G786">
        <v>2.6</v>
      </c>
      <c r="H786">
        <v>0.8</v>
      </c>
      <c r="I786" s="2">
        <v>0.97724999999999995</v>
      </c>
      <c r="J786" s="2">
        <v>0.77337</v>
      </c>
      <c r="K786" s="2">
        <v>0.30853999999999998</v>
      </c>
      <c r="L786" s="2">
        <v>4.0059999999999998E-2</v>
      </c>
      <c r="M786" s="2">
        <v>1.3500000000000001E-3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</row>
    <row r="787" spans="1:68" hidden="1" x14ac:dyDescent="0.25">
      <c r="A787">
        <v>22400629</v>
      </c>
      <c r="B787" t="s">
        <v>83</v>
      </c>
      <c r="C787" t="s">
        <v>84</v>
      </c>
      <c r="D787" s="1">
        <v>45680.916666666664</v>
      </c>
      <c r="E787" t="str">
        <f>HYPERLINK("https://www.nba.com/stats/player/201950/boxscores-traditional", "Jrue Holiday")</f>
        <v>Jrue Holiday</v>
      </c>
      <c r="F787" t="s">
        <v>76</v>
      </c>
      <c r="G787">
        <v>5.2</v>
      </c>
      <c r="H787">
        <v>0.98</v>
      </c>
      <c r="I787" s="2">
        <v>1</v>
      </c>
      <c r="J787" s="2">
        <v>0.99946000000000002</v>
      </c>
      <c r="K787" s="2">
        <v>0.98745000000000005</v>
      </c>
      <c r="L787" s="2">
        <v>0.88876999999999995</v>
      </c>
      <c r="M787" s="2">
        <v>0.57926</v>
      </c>
      <c r="N787" s="2">
        <v>0.20610999999999999</v>
      </c>
      <c r="O787" s="2">
        <v>3.288E-2</v>
      </c>
      <c r="P787" s="2">
        <v>2.1199999999999999E-3</v>
      </c>
      <c r="Q787" s="2">
        <v>5.0000000000000002E-5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</row>
    <row r="788" spans="1:68" hidden="1" x14ac:dyDescent="0.25">
      <c r="A788">
        <v>22400629</v>
      </c>
      <c r="B788" t="s">
        <v>84</v>
      </c>
      <c r="C788" t="s">
        <v>83</v>
      </c>
      <c r="D788" s="1">
        <v>45680.916666666664</v>
      </c>
      <c r="E788" t="str">
        <f>HYPERLINK("https://www.nba.com/stats/player/1630559/boxscores-traditional", "Austin Reaves")</f>
        <v>Austin Reaves</v>
      </c>
      <c r="F788" t="s">
        <v>70</v>
      </c>
      <c r="G788">
        <v>2.2000000000000002</v>
      </c>
      <c r="H788">
        <v>0.98</v>
      </c>
      <c r="I788" s="2">
        <v>0.88876999999999995</v>
      </c>
      <c r="J788" s="2">
        <v>0.57926</v>
      </c>
      <c r="K788" s="2">
        <v>0.20610999999999999</v>
      </c>
      <c r="L788" s="2">
        <v>3.288E-2</v>
      </c>
      <c r="M788" s="2">
        <v>2.1199999999999999E-3</v>
      </c>
      <c r="N788" s="2">
        <v>5.0000000000000002E-5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</row>
    <row r="789" spans="1:68" hidden="1" x14ac:dyDescent="0.25">
      <c r="A789">
        <v>22400628</v>
      </c>
      <c r="B789" t="s">
        <v>81</v>
      </c>
      <c r="C789" t="s">
        <v>82</v>
      </c>
      <c r="D789" s="1">
        <v>45680.916666666664</v>
      </c>
      <c r="E789" t="str">
        <f>HYPERLINK("https://www.nba.com/stats/player/1629632/boxscores-traditional", "Coby White")</f>
        <v>Coby White</v>
      </c>
      <c r="F789" t="s">
        <v>76</v>
      </c>
      <c r="G789">
        <v>3.4</v>
      </c>
      <c r="H789">
        <v>1.02</v>
      </c>
      <c r="I789" s="2">
        <v>0.99060999999999999</v>
      </c>
      <c r="J789" s="2">
        <v>0.91466000000000003</v>
      </c>
      <c r="K789" s="2">
        <v>0.65173000000000003</v>
      </c>
      <c r="L789" s="2">
        <v>0.27760000000000001</v>
      </c>
      <c r="M789" s="2">
        <v>5.8209999999999998E-2</v>
      </c>
      <c r="N789" s="2">
        <v>5.3899999999999998E-3</v>
      </c>
      <c r="O789" s="2">
        <v>2.1000000000000001E-4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</row>
    <row r="790" spans="1:68" hidden="1" x14ac:dyDescent="0.25">
      <c r="A790">
        <v>22400628</v>
      </c>
      <c r="B790" t="s">
        <v>82</v>
      </c>
      <c r="C790" t="s">
        <v>81</v>
      </c>
      <c r="D790" s="1">
        <v>45680.916666666664</v>
      </c>
      <c r="E790" t="str">
        <f>HYPERLINK("https://www.nba.com/stats/player/1630228/boxscores-traditional", "Jonathan Kuminga")</f>
        <v>Jonathan Kuminga</v>
      </c>
      <c r="F790" t="s">
        <v>70</v>
      </c>
      <c r="G790">
        <v>1.6</v>
      </c>
      <c r="H790">
        <v>1.02</v>
      </c>
      <c r="I790" s="2">
        <v>0.72240000000000004</v>
      </c>
      <c r="J790" s="2">
        <v>0.34827000000000002</v>
      </c>
      <c r="K790" s="2">
        <v>8.5339999999999999E-2</v>
      </c>
      <c r="L790" s="2">
        <v>9.3900000000000008E-3</v>
      </c>
      <c r="M790" s="2">
        <v>4.2999999999999999E-4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</row>
    <row r="791" spans="1:68" hidden="1" x14ac:dyDescent="0.25">
      <c r="A791">
        <v>22400628</v>
      </c>
      <c r="B791" t="s">
        <v>82</v>
      </c>
      <c r="C791" t="s">
        <v>81</v>
      </c>
      <c r="D791" s="1">
        <v>45680.916666666664</v>
      </c>
      <c r="E791" t="str">
        <f>HYPERLINK("https://www.nba.com/stats/player/1631218/boxscores-traditional", "Trayce Jackson-Davis")</f>
        <v>Trayce Jackson-Davis</v>
      </c>
      <c r="F791" t="s">
        <v>73</v>
      </c>
      <c r="G791">
        <v>2.4</v>
      </c>
      <c r="H791">
        <v>1.02</v>
      </c>
      <c r="I791" s="2">
        <v>0.91466000000000003</v>
      </c>
      <c r="J791" s="2">
        <v>0.65173000000000003</v>
      </c>
      <c r="K791" s="2">
        <v>0.27760000000000001</v>
      </c>
      <c r="L791" s="2">
        <v>5.8209999999999998E-2</v>
      </c>
      <c r="M791" s="2">
        <v>5.3899999999999998E-3</v>
      </c>
      <c r="N791" s="2">
        <v>2.1000000000000001E-4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</row>
    <row r="792" spans="1:68" hidden="1" x14ac:dyDescent="0.25">
      <c r="A792">
        <v>22400629</v>
      </c>
      <c r="B792" t="s">
        <v>83</v>
      </c>
      <c r="C792" t="s">
        <v>84</v>
      </c>
      <c r="D792" s="1">
        <v>45680.916666666664</v>
      </c>
      <c r="E792" t="str">
        <f>HYPERLINK("https://www.nba.com/stats/player/201143/boxscores-traditional", "Al Horford")</f>
        <v>Al Horford</v>
      </c>
      <c r="F792" t="s">
        <v>70</v>
      </c>
      <c r="G792">
        <v>1.6</v>
      </c>
      <c r="H792">
        <v>1.02</v>
      </c>
      <c r="I792" s="2">
        <v>0.72240000000000004</v>
      </c>
      <c r="J792" s="2">
        <v>0.34827000000000002</v>
      </c>
      <c r="K792" s="2">
        <v>8.5339999999999999E-2</v>
      </c>
      <c r="L792" s="2">
        <v>9.3900000000000008E-3</v>
      </c>
      <c r="M792" s="2">
        <v>4.2999999999999999E-4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</row>
    <row r="793" spans="1:68" hidden="1" x14ac:dyDescent="0.25">
      <c r="A793">
        <v>22400621</v>
      </c>
      <c r="B793" t="s">
        <v>69</v>
      </c>
      <c r="C793" t="s">
        <v>68</v>
      </c>
      <c r="D793" s="1">
        <v>45680.583333333336</v>
      </c>
      <c r="E793" t="str">
        <f>HYPERLINK("https://www.nba.com/stats/player/1626167/boxscores-traditional", "Myles Turner")</f>
        <v>Myles Turner</v>
      </c>
      <c r="F793" t="s">
        <v>92</v>
      </c>
      <c r="G793">
        <v>19.2</v>
      </c>
      <c r="H793">
        <v>5.2690000000000001</v>
      </c>
      <c r="I793">
        <v>0.99972000000000005</v>
      </c>
      <c r="J793">
        <v>0.99944</v>
      </c>
      <c r="K793">
        <v>0.99892999999999998</v>
      </c>
      <c r="L793">
        <v>0.99800999999999995</v>
      </c>
      <c r="M793">
        <v>0.99653000000000003</v>
      </c>
      <c r="N793">
        <v>0.99395999999999995</v>
      </c>
      <c r="O793">
        <v>0.98982999999999999</v>
      </c>
      <c r="P793">
        <v>0.98341000000000001</v>
      </c>
      <c r="Q793">
        <v>0.97380999999999995</v>
      </c>
      <c r="R793">
        <v>0.95994000000000002</v>
      </c>
      <c r="S793">
        <v>0.94062000000000001</v>
      </c>
      <c r="T793">
        <v>0.91466000000000003</v>
      </c>
      <c r="U793">
        <v>0.88100000000000001</v>
      </c>
      <c r="V793">
        <v>0.83891000000000004</v>
      </c>
      <c r="W793">
        <v>0.78813999999999995</v>
      </c>
      <c r="X793">
        <v>0.72907</v>
      </c>
      <c r="Y793">
        <v>0.66276000000000002</v>
      </c>
      <c r="Z793">
        <v>0.59094999999999998</v>
      </c>
      <c r="AA793">
        <v>0.51595000000000002</v>
      </c>
      <c r="AB793">
        <v>0.44037999999999999</v>
      </c>
      <c r="AC793">
        <v>0.36692999999999998</v>
      </c>
      <c r="AD793">
        <v>0.29805999999999999</v>
      </c>
      <c r="AE793">
        <v>0.23576</v>
      </c>
      <c r="AF793">
        <v>0.18140999999999999</v>
      </c>
      <c r="AG793">
        <v>0.13567000000000001</v>
      </c>
      <c r="AH793">
        <v>9.8530000000000006E-2</v>
      </c>
      <c r="AI793">
        <v>6.9440000000000002E-2</v>
      </c>
      <c r="AJ793">
        <v>4.7460000000000002E-2</v>
      </c>
      <c r="AK793">
        <v>3.1440000000000003E-2</v>
      </c>
      <c r="AL793">
        <v>2.018E-2</v>
      </c>
      <c r="AM793">
        <v>1.255E-2</v>
      </c>
      <c r="AN793">
        <v>7.5500000000000003E-3</v>
      </c>
      <c r="AO793">
        <v>4.4000000000000003E-3</v>
      </c>
      <c r="AP793">
        <v>2.48E-3</v>
      </c>
      <c r="AQ793">
        <v>1.3500000000000001E-3</v>
      </c>
      <c r="AR793">
        <v>7.1000000000000002E-4</v>
      </c>
      <c r="AS793">
        <v>3.6000000000000002E-4</v>
      </c>
      <c r="AT793">
        <v>1.8000000000000001E-4</v>
      </c>
      <c r="AU793">
        <v>8.0000000000000007E-5</v>
      </c>
      <c r="AV793">
        <v>4.0000000000000003E-5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</row>
    <row r="794" spans="1:68" hidden="1" x14ac:dyDescent="0.25">
      <c r="A794">
        <v>22400629</v>
      </c>
      <c r="B794" t="s">
        <v>83</v>
      </c>
      <c r="C794" t="s">
        <v>84</v>
      </c>
      <c r="D794" s="1">
        <v>45680.916666666664</v>
      </c>
      <c r="E794" t="str">
        <f>HYPERLINK("https://www.nba.com/stats/player/201950/boxscores-traditional", "Jrue Holiday")</f>
        <v>Jrue Holiday</v>
      </c>
      <c r="F794" t="s">
        <v>70</v>
      </c>
      <c r="G794">
        <v>1.6</v>
      </c>
      <c r="H794">
        <v>1.02</v>
      </c>
      <c r="I794" s="2">
        <v>0.72240000000000004</v>
      </c>
      <c r="J794" s="2">
        <v>0.34827000000000002</v>
      </c>
      <c r="K794" s="2">
        <v>8.5339999999999999E-2</v>
      </c>
      <c r="L794" s="2">
        <v>9.3900000000000008E-3</v>
      </c>
      <c r="M794" s="2">
        <v>4.2999999999999999E-4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</row>
    <row r="795" spans="1:68" hidden="1" x14ac:dyDescent="0.25">
      <c r="A795">
        <v>22400629</v>
      </c>
      <c r="B795" t="s">
        <v>84</v>
      </c>
      <c r="C795" t="s">
        <v>83</v>
      </c>
      <c r="D795" s="1">
        <v>45680.916666666664</v>
      </c>
      <c r="E795" t="str">
        <f>HYPERLINK("https://www.nba.com/stats/player/1629060/boxscores-traditional", "Rui Hachimura")</f>
        <v>Rui Hachimura</v>
      </c>
      <c r="F795" t="s">
        <v>70</v>
      </c>
      <c r="G795">
        <v>1.4</v>
      </c>
      <c r="H795">
        <v>1.02</v>
      </c>
      <c r="I795" s="2">
        <v>0.65173000000000003</v>
      </c>
      <c r="J795" s="2">
        <v>0.27760000000000001</v>
      </c>
      <c r="K795" s="2">
        <v>5.8209999999999998E-2</v>
      </c>
      <c r="L795" s="2">
        <v>5.3899999999999998E-3</v>
      </c>
      <c r="M795" s="2">
        <v>2.1000000000000001E-4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</row>
    <row r="796" spans="1:68" hidden="1" x14ac:dyDescent="0.25">
      <c r="A796">
        <v>22400629</v>
      </c>
      <c r="B796" t="s">
        <v>84</v>
      </c>
      <c r="C796" t="s">
        <v>83</v>
      </c>
      <c r="D796" s="1">
        <v>45680.916666666664</v>
      </c>
      <c r="E796" t="str">
        <f>HYPERLINK("https://www.nba.com/stats/player/203076/boxscores-traditional", "Anthony Davis")</f>
        <v>Anthony Davis</v>
      </c>
      <c r="F796" t="s">
        <v>73</v>
      </c>
      <c r="G796">
        <v>3.4</v>
      </c>
      <c r="H796">
        <v>1.02</v>
      </c>
      <c r="I796" s="2">
        <v>0.99060999999999999</v>
      </c>
      <c r="J796" s="2">
        <v>0.91466000000000003</v>
      </c>
      <c r="K796" s="2">
        <v>0.65173000000000003</v>
      </c>
      <c r="L796" s="2">
        <v>0.27760000000000001</v>
      </c>
      <c r="M796" s="2">
        <v>5.8209999999999998E-2</v>
      </c>
      <c r="N796" s="2">
        <v>5.3899999999999998E-3</v>
      </c>
      <c r="O796" s="2">
        <v>2.1000000000000001E-4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</row>
    <row r="797" spans="1:68" hidden="1" x14ac:dyDescent="0.25">
      <c r="A797">
        <v>22400629</v>
      </c>
      <c r="B797" t="s">
        <v>84</v>
      </c>
      <c r="C797" t="s">
        <v>83</v>
      </c>
      <c r="D797" s="1">
        <v>45680.916666666664</v>
      </c>
      <c r="E797" t="str">
        <f>HYPERLINK("https://www.nba.com/stats/player/1630559/boxscores-traditional", "Austin Reaves")</f>
        <v>Austin Reaves</v>
      </c>
      <c r="F797" t="s">
        <v>76</v>
      </c>
      <c r="G797">
        <v>3</v>
      </c>
      <c r="H797">
        <v>1.095</v>
      </c>
      <c r="I797" s="2">
        <v>0.96638000000000002</v>
      </c>
      <c r="J797" s="2">
        <v>0.81859000000000004</v>
      </c>
      <c r="K797" s="2">
        <v>0.5</v>
      </c>
      <c r="L797" s="2">
        <v>0.18140999999999999</v>
      </c>
      <c r="M797" s="2">
        <v>3.3619999999999997E-2</v>
      </c>
      <c r="N797" s="2">
        <v>3.0699999999999998E-3</v>
      </c>
      <c r="O797" s="2">
        <v>1.2999999999999999E-4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</row>
    <row r="798" spans="1:68" hidden="1" x14ac:dyDescent="0.25">
      <c r="A798">
        <v>22400628</v>
      </c>
      <c r="B798" t="s">
        <v>82</v>
      </c>
      <c r="C798" t="s">
        <v>81</v>
      </c>
      <c r="D798" s="1">
        <v>45680.916666666664</v>
      </c>
      <c r="E798" t="str">
        <f>HYPERLINK("https://www.nba.com/stats/player/1630541/boxscores-traditional", "Moses Moody")</f>
        <v>Moses Moody</v>
      </c>
      <c r="F798" t="s">
        <v>70</v>
      </c>
      <c r="G798">
        <v>2.2000000000000002</v>
      </c>
      <c r="H798">
        <v>1.1659999999999999</v>
      </c>
      <c r="I798" s="2">
        <v>0.84848999999999997</v>
      </c>
      <c r="J798" s="2">
        <v>0.56749000000000005</v>
      </c>
      <c r="K798" s="2">
        <v>0.24510000000000001</v>
      </c>
      <c r="L798" s="2">
        <v>6.1780000000000002E-2</v>
      </c>
      <c r="M798" s="2">
        <v>8.2000000000000007E-3</v>
      </c>
      <c r="N798" s="2">
        <v>5.5999999999999995E-4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</row>
    <row r="799" spans="1:68" hidden="1" x14ac:dyDescent="0.25">
      <c r="A799">
        <v>22400628</v>
      </c>
      <c r="B799" t="s">
        <v>82</v>
      </c>
      <c r="C799" t="s">
        <v>81</v>
      </c>
      <c r="D799" s="1">
        <v>45680.916666666664</v>
      </c>
      <c r="E799" t="str">
        <f>HYPERLINK("https://www.nba.com/stats/player/203110/boxscores-traditional", "Draymond Green")</f>
        <v>Draymond Green</v>
      </c>
      <c r="F799" t="s">
        <v>70</v>
      </c>
      <c r="G799">
        <v>1.2</v>
      </c>
      <c r="H799">
        <v>1.1659999999999999</v>
      </c>
      <c r="I799" s="2">
        <v>0.56749000000000005</v>
      </c>
      <c r="J799" s="2">
        <v>0.24510000000000001</v>
      </c>
      <c r="K799" s="2">
        <v>6.1780000000000002E-2</v>
      </c>
      <c r="L799" s="2">
        <v>8.2000000000000007E-3</v>
      </c>
      <c r="M799" s="2">
        <v>5.5999999999999995E-4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</row>
    <row r="800" spans="1:68" hidden="1" x14ac:dyDescent="0.25">
      <c r="A800">
        <v>22400628</v>
      </c>
      <c r="B800" t="s">
        <v>82</v>
      </c>
      <c r="C800" t="s">
        <v>81</v>
      </c>
      <c r="D800" s="1">
        <v>45680.916666666664</v>
      </c>
      <c r="E800" t="str">
        <f>HYPERLINK("https://www.nba.com/stats/player/203937/boxscores-traditional", "Kyle Anderson")</f>
        <v>Kyle Anderson</v>
      </c>
      <c r="F800" t="s">
        <v>73</v>
      </c>
      <c r="G800">
        <v>3.2</v>
      </c>
      <c r="H800">
        <v>1.1659999999999999</v>
      </c>
      <c r="I800" s="2">
        <v>0.97062000000000004</v>
      </c>
      <c r="J800" s="2">
        <v>0.84848999999999997</v>
      </c>
      <c r="K800" s="2">
        <v>0.56749000000000005</v>
      </c>
      <c r="L800" s="2">
        <v>0.24510000000000001</v>
      </c>
      <c r="M800" s="2">
        <v>6.1780000000000002E-2</v>
      </c>
      <c r="N800" s="2">
        <v>8.2000000000000007E-3</v>
      </c>
      <c r="O800" s="2">
        <v>5.5999999999999995E-4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</row>
    <row r="801" spans="1:68" hidden="1" x14ac:dyDescent="0.25">
      <c r="A801">
        <v>22400629</v>
      </c>
      <c r="B801" t="s">
        <v>84</v>
      </c>
      <c r="C801" t="s">
        <v>83</v>
      </c>
      <c r="D801" s="1">
        <v>45680.916666666664</v>
      </c>
      <c r="E801" t="str">
        <f>HYPERLINK("https://www.nba.com/stats/player/1629216/boxscores-traditional", "Gabe Vincent")</f>
        <v>Gabe Vincent</v>
      </c>
      <c r="F801" t="s">
        <v>73</v>
      </c>
      <c r="G801">
        <v>2.4</v>
      </c>
      <c r="H801">
        <v>1.2</v>
      </c>
      <c r="I801" s="2">
        <v>0.879</v>
      </c>
      <c r="J801" s="2">
        <v>0.62929999999999997</v>
      </c>
      <c r="K801" s="2">
        <v>0.30853999999999998</v>
      </c>
      <c r="L801" s="2">
        <v>9.1759999999999994E-2</v>
      </c>
      <c r="M801" s="2">
        <v>1.4999999999999999E-2</v>
      </c>
      <c r="N801" s="2">
        <v>1.3500000000000001E-3</v>
      </c>
      <c r="O801" s="2">
        <v>6.0000000000000002E-5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</row>
    <row r="802" spans="1:68" hidden="1" x14ac:dyDescent="0.25">
      <c r="A802">
        <v>22400628</v>
      </c>
      <c r="B802" t="s">
        <v>81</v>
      </c>
      <c r="C802" t="s">
        <v>82</v>
      </c>
      <c r="D802" s="1">
        <v>45680.916666666664</v>
      </c>
      <c r="E802" t="str">
        <f>HYPERLINK("https://www.nba.com/stats/player/1629632/boxscores-traditional", "Coby White")</f>
        <v>Coby White</v>
      </c>
      <c r="F802" t="s">
        <v>70</v>
      </c>
      <c r="G802">
        <v>2</v>
      </c>
      <c r="H802">
        <v>1.2649999999999999</v>
      </c>
      <c r="I802" s="2">
        <v>0.78524000000000005</v>
      </c>
      <c r="J802" s="2">
        <v>0.5</v>
      </c>
      <c r="K802" s="2">
        <v>0.21476000000000001</v>
      </c>
      <c r="L802" s="2">
        <v>5.7049999999999997E-2</v>
      </c>
      <c r="M802" s="2">
        <v>8.8900000000000003E-3</v>
      </c>
      <c r="N802" s="2">
        <v>7.9000000000000001E-4</v>
      </c>
      <c r="O802" s="2">
        <v>4.0000000000000003E-5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</row>
    <row r="803" spans="1:68" hidden="1" x14ac:dyDescent="0.25">
      <c r="A803">
        <v>22400628</v>
      </c>
      <c r="B803" t="s">
        <v>81</v>
      </c>
      <c r="C803" t="s">
        <v>82</v>
      </c>
      <c r="D803" s="1">
        <v>45680.916666666664</v>
      </c>
      <c r="E803" t="str">
        <f>HYPERLINK("https://www.nba.com/stats/player/1630245/boxscores-traditional", "Ayo Dosunmu")</f>
        <v>Ayo Dosunmu</v>
      </c>
      <c r="F803" t="s">
        <v>76</v>
      </c>
      <c r="G803">
        <v>3.4</v>
      </c>
      <c r="H803">
        <v>1.3560000000000001</v>
      </c>
      <c r="I803" s="2">
        <v>0.96164000000000005</v>
      </c>
      <c r="J803" s="2">
        <v>0.84848999999999997</v>
      </c>
      <c r="K803" s="2">
        <v>0.61409000000000002</v>
      </c>
      <c r="L803" s="2">
        <v>0.32996999999999999</v>
      </c>
      <c r="M803" s="2">
        <v>0.11899999999999999</v>
      </c>
      <c r="N803" s="2">
        <v>2.743E-2</v>
      </c>
      <c r="O803" s="2">
        <v>4.0200000000000001E-3</v>
      </c>
      <c r="P803" s="2">
        <v>3.5E-4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</row>
    <row r="804" spans="1:68" hidden="1" x14ac:dyDescent="0.25">
      <c r="A804">
        <v>22400628</v>
      </c>
      <c r="B804" t="s">
        <v>82</v>
      </c>
      <c r="C804" t="s">
        <v>81</v>
      </c>
      <c r="D804" s="1">
        <v>45680.916666666664</v>
      </c>
      <c r="E804" t="str">
        <f>HYPERLINK("https://www.nba.com/stats/player/1630228/boxscores-traditional", "Jonathan Kuminga")</f>
        <v>Jonathan Kuminga</v>
      </c>
      <c r="F804" t="s">
        <v>73</v>
      </c>
      <c r="G804">
        <v>3.4</v>
      </c>
      <c r="H804">
        <v>1.3560000000000001</v>
      </c>
      <c r="I804" s="2">
        <v>0.96164000000000005</v>
      </c>
      <c r="J804" s="2">
        <v>0.84848999999999997</v>
      </c>
      <c r="K804" s="2">
        <v>0.61409000000000002</v>
      </c>
      <c r="L804" s="2">
        <v>0.32996999999999999</v>
      </c>
      <c r="M804" s="2">
        <v>0.11899999999999999</v>
      </c>
      <c r="N804" s="2">
        <v>2.743E-2</v>
      </c>
      <c r="O804" s="2">
        <v>4.0200000000000001E-3</v>
      </c>
      <c r="P804" s="2">
        <v>3.5E-4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</row>
    <row r="805" spans="1:68" hidden="1" x14ac:dyDescent="0.25">
      <c r="A805">
        <v>22400628</v>
      </c>
      <c r="B805" t="s">
        <v>82</v>
      </c>
      <c r="C805" t="s">
        <v>81</v>
      </c>
      <c r="D805" s="1">
        <v>45680.916666666664</v>
      </c>
      <c r="E805" t="str">
        <f>HYPERLINK("https://www.nba.com/stats/player/203471/boxscores-traditional", "Dennis Schröder")</f>
        <v>Dennis Schröder</v>
      </c>
      <c r="F805" t="s">
        <v>73</v>
      </c>
      <c r="G805">
        <v>3.4</v>
      </c>
      <c r="H805">
        <v>1.3560000000000001</v>
      </c>
      <c r="I805" s="2">
        <v>0.96164000000000005</v>
      </c>
      <c r="J805" s="2">
        <v>0.84848999999999997</v>
      </c>
      <c r="K805" s="2">
        <v>0.61409000000000002</v>
      </c>
      <c r="L805" s="2">
        <v>0.32996999999999999</v>
      </c>
      <c r="M805" s="2">
        <v>0.11899999999999999</v>
      </c>
      <c r="N805" s="2">
        <v>2.743E-2</v>
      </c>
      <c r="O805" s="2">
        <v>4.0200000000000001E-3</v>
      </c>
      <c r="P805" s="2">
        <v>3.5E-4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</row>
    <row r="806" spans="1:68" hidden="1" x14ac:dyDescent="0.25">
      <c r="A806">
        <v>22400629</v>
      </c>
      <c r="B806" t="s">
        <v>83</v>
      </c>
      <c r="C806" t="s">
        <v>84</v>
      </c>
      <c r="D806" s="1">
        <v>45680.916666666664</v>
      </c>
      <c r="E806" t="str">
        <f>HYPERLINK("https://www.nba.com/stats/player/1628369/boxscores-traditional", "Jayson Tatum")</f>
        <v>Jayson Tatum</v>
      </c>
      <c r="F806" t="s">
        <v>73</v>
      </c>
      <c r="G806">
        <v>6.6</v>
      </c>
      <c r="H806">
        <v>1.3560000000000001</v>
      </c>
      <c r="I806" s="2">
        <v>1</v>
      </c>
      <c r="J806" s="2">
        <v>0.99965000000000004</v>
      </c>
      <c r="K806" s="2">
        <v>0.99597999999999998</v>
      </c>
      <c r="L806" s="2">
        <v>0.97257000000000005</v>
      </c>
      <c r="M806" s="2">
        <v>0.88100000000000001</v>
      </c>
      <c r="N806" s="2">
        <v>0.67003000000000001</v>
      </c>
      <c r="O806" s="2">
        <v>0.38590999999999998</v>
      </c>
      <c r="P806" s="2">
        <v>0.15151000000000001</v>
      </c>
      <c r="Q806" s="2">
        <v>3.8359999999999998E-2</v>
      </c>
      <c r="R806" s="2">
        <v>6.0400000000000002E-3</v>
      </c>
      <c r="S806" s="2">
        <v>5.9999999999999995E-4</v>
      </c>
      <c r="T806" s="2">
        <v>3.0000000000000001E-5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0</v>
      </c>
      <c r="BO806" s="2">
        <v>0</v>
      </c>
      <c r="BP806" s="2">
        <v>0</v>
      </c>
    </row>
    <row r="807" spans="1:68" hidden="1" x14ac:dyDescent="0.25">
      <c r="A807">
        <v>22400628</v>
      </c>
      <c r="B807" t="s">
        <v>81</v>
      </c>
      <c r="C807" t="s">
        <v>82</v>
      </c>
      <c r="D807" s="1">
        <v>45680.916666666664</v>
      </c>
      <c r="E807" t="str">
        <f>HYPERLINK("https://www.nba.com/stats/player/1628366/boxscores-traditional", "Lonzo Ball")</f>
        <v>Lonzo Ball</v>
      </c>
      <c r="F807" t="s">
        <v>70</v>
      </c>
      <c r="G807">
        <v>3</v>
      </c>
      <c r="H807">
        <v>1.4139999999999999</v>
      </c>
      <c r="I807" s="2">
        <v>0.92073000000000005</v>
      </c>
      <c r="J807" s="2">
        <v>0.76114999999999999</v>
      </c>
      <c r="K807" s="2">
        <v>0.5</v>
      </c>
      <c r="L807" s="2">
        <v>0.23885000000000001</v>
      </c>
      <c r="M807" s="2">
        <v>7.9269999999999993E-2</v>
      </c>
      <c r="N807" s="2">
        <v>1.7000000000000001E-2</v>
      </c>
      <c r="O807" s="2">
        <v>2.33E-3</v>
      </c>
      <c r="P807" s="2">
        <v>2.0000000000000001E-4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</row>
    <row r="808" spans="1:68" hidden="1" x14ac:dyDescent="0.25">
      <c r="A808">
        <v>22400628</v>
      </c>
      <c r="B808" t="s">
        <v>82</v>
      </c>
      <c r="C808" t="s">
        <v>81</v>
      </c>
      <c r="D808" s="1">
        <v>45680.916666666664</v>
      </c>
      <c r="E808" t="str">
        <f>HYPERLINK("https://www.nba.com/stats/player/203952/boxscores-traditional", "Andrew Wiggins")</f>
        <v>Andrew Wiggins</v>
      </c>
      <c r="F808" t="s">
        <v>73</v>
      </c>
      <c r="G808">
        <v>2</v>
      </c>
      <c r="H808">
        <v>1.4139999999999999</v>
      </c>
      <c r="I808" s="2">
        <v>0.76114999999999999</v>
      </c>
      <c r="J808" s="2">
        <v>0.5</v>
      </c>
      <c r="K808" s="2">
        <v>0.23885000000000001</v>
      </c>
      <c r="L808" s="2">
        <v>7.9269999999999993E-2</v>
      </c>
      <c r="M808" s="2">
        <v>1.7000000000000001E-2</v>
      </c>
      <c r="N808" s="2">
        <v>2.33E-3</v>
      </c>
      <c r="O808" s="2">
        <v>2.0000000000000001E-4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</row>
    <row r="809" spans="1:68" hidden="1" x14ac:dyDescent="0.25">
      <c r="A809">
        <v>22400629</v>
      </c>
      <c r="B809" t="s">
        <v>83</v>
      </c>
      <c r="C809" t="s">
        <v>84</v>
      </c>
      <c r="D809" s="1">
        <v>45680.916666666664</v>
      </c>
      <c r="E809" t="str">
        <f>HYPERLINK("https://www.nba.com/stats/player/1628369/boxscores-traditional", "Jayson Tatum")</f>
        <v>Jayson Tatum</v>
      </c>
      <c r="F809" t="s">
        <v>76</v>
      </c>
      <c r="G809">
        <v>8</v>
      </c>
      <c r="H809">
        <v>1.4139999999999999</v>
      </c>
      <c r="I809" s="2">
        <v>1</v>
      </c>
      <c r="J809" s="2">
        <v>1</v>
      </c>
      <c r="K809" s="2">
        <v>0.99980000000000002</v>
      </c>
      <c r="L809" s="2">
        <v>0.99766999999999995</v>
      </c>
      <c r="M809" s="2">
        <v>0.98299999999999998</v>
      </c>
      <c r="N809" s="2">
        <v>0.92073000000000005</v>
      </c>
      <c r="O809" s="2">
        <v>0.76114999999999999</v>
      </c>
      <c r="P809" s="2">
        <v>0.5</v>
      </c>
      <c r="Q809" s="2">
        <v>0.23885000000000001</v>
      </c>
      <c r="R809" s="2">
        <v>7.9269999999999993E-2</v>
      </c>
      <c r="S809" s="2">
        <v>1.7000000000000001E-2</v>
      </c>
      <c r="T809" s="2">
        <v>2.33E-3</v>
      </c>
      <c r="U809" s="2">
        <v>2.0000000000000001E-4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</row>
    <row r="810" spans="1:68" hidden="1" x14ac:dyDescent="0.25">
      <c r="A810">
        <v>22400629</v>
      </c>
      <c r="B810" t="s">
        <v>84</v>
      </c>
      <c r="C810" t="s">
        <v>83</v>
      </c>
      <c r="D810" s="1">
        <v>45680.916666666664</v>
      </c>
      <c r="E810" t="str">
        <f>HYPERLINK("https://www.nba.com/stats/player/1627827/boxscores-traditional", "Dorian Finney-Smith")</f>
        <v>Dorian Finney-Smith</v>
      </c>
      <c r="F810" t="s">
        <v>70</v>
      </c>
      <c r="G810">
        <v>2</v>
      </c>
      <c r="H810">
        <v>1.4139999999999999</v>
      </c>
      <c r="I810" s="2">
        <v>0.76114999999999999</v>
      </c>
      <c r="J810" s="2">
        <v>0.5</v>
      </c>
      <c r="K810" s="2">
        <v>0.23885000000000001</v>
      </c>
      <c r="L810" s="2">
        <v>7.9269999999999993E-2</v>
      </c>
      <c r="M810" s="2">
        <v>1.7000000000000001E-2</v>
      </c>
      <c r="N810" s="2">
        <v>2.33E-3</v>
      </c>
      <c r="O810" s="2">
        <v>2.0000000000000001E-4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</row>
    <row r="811" spans="1:68" hidden="1" x14ac:dyDescent="0.25">
      <c r="A811">
        <v>22400628</v>
      </c>
      <c r="B811" t="s">
        <v>81</v>
      </c>
      <c r="C811" t="s">
        <v>82</v>
      </c>
      <c r="D811" s="1">
        <v>45680.916666666664</v>
      </c>
      <c r="E811" t="str">
        <f>HYPERLINK("https://www.nba.com/stats/player/1628366/boxscores-traditional", "Lonzo Ball")</f>
        <v>Lonzo Ball</v>
      </c>
      <c r="F811" t="s">
        <v>73</v>
      </c>
      <c r="G811">
        <v>4.2</v>
      </c>
      <c r="H811">
        <v>1.47</v>
      </c>
      <c r="I811" s="2">
        <v>0.98536999999999997</v>
      </c>
      <c r="J811" s="2">
        <v>0.93318999999999996</v>
      </c>
      <c r="K811" s="2">
        <v>0.79388999999999998</v>
      </c>
      <c r="L811" s="2">
        <v>0.55567</v>
      </c>
      <c r="M811" s="2">
        <v>0.29459999999999997</v>
      </c>
      <c r="N811" s="2">
        <v>0.11123</v>
      </c>
      <c r="O811" s="2">
        <v>2.8719999999999999E-2</v>
      </c>
      <c r="P811" s="2">
        <v>4.7999999999999996E-3</v>
      </c>
      <c r="Q811" s="2">
        <v>5.4000000000000001E-4</v>
      </c>
      <c r="R811" s="2">
        <v>4.0000000000000003E-5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</row>
    <row r="812" spans="1:68" hidden="1" x14ac:dyDescent="0.25">
      <c r="A812">
        <v>22400628</v>
      </c>
      <c r="B812" t="s">
        <v>81</v>
      </c>
      <c r="C812" t="s">
        <v>82</v>
      </c>
      <c r="D812" s="1">
        <v>45680.916666666664</v>
      </c>
      <c r="E812" t="str">
        <f>HYPERLINK("https://www.nba.com/stats/player/203897/boxscores-traditional", "Zach LaVine")</f>
        <v>Zach LaVine</v>
      </c>
      <c r="F812" t="s">
        <v>70</v>
      </c>
      <c r="G812">
        <v>2.8</v>
      </c>
      <c r="H812">
        <v>1.47</v>
      </c>
      <c r="I812" s="2">
        <v>0.88876999999999995</v>
      </c>
      <c r="J812" s="2">
        <v>0.70540000000000003</v>
      </c>
      <c r="K812" s="2">
        <v>0.44433</v>
      </c>
      <c r="L812" s="2">
        <v>0.20610999999999999</v>
      </c>
      <c r="M812" s="2">
        <v>6.6809999999999994E-2</v>
      </c>
      <c r="N812" s="2">
        <v>1.4630000000000001E-2</v>
      </c>
      <c r="O812" s="2">
        <v>2.1199999999999999E-3</v>
      </c>
      <c r="P812" s="2">
        <v>2.0000000000000001E-4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  <c r="AW812" s="2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</row>
    <row r="813" spans="1:68" hidden="1" x14ac:dyDescent="0.25">
      <c r="A813">
        <v>22400628</v>
      </c>
      <c r="B813" t="s">
        <v>81</v>
      </c>
      <c r="C813" t="s">
        <v>82</v>
      </c>
      <c r="D813" s="1">
        <v>45680.916666666664</v>
      </c>
      <c r="E813" t="str">
        <f>HYPERLINK("https://www.nba.com/stats/player/203897/boxscores-traditional", "Zach LaVine")</f>
        <v>Zach LaVine</v>
      </c>
      <c r="F813" t="s">
        <v>76</v>
      </c>
      <c r="G813">
        <v>5.2</v>
      </c>
      <c r="H813">
        <v>1.47</v>
      </c>
      <c r="I813" s="2">
        <v>0.99787999999999999</v>
      </c>
      <c r="J813" s="2">
        <v>0.98536999999999997</v>
      </c>
      <c r="K813" s="2">
        <v>0.93318999999999996</v>
      </c>
      <c r="L813" s="2">
        <v>0.79388999999999998</v>
      </c>
      <c r="M813" s="2">
        <v>0.55567</v>
      </c>
      <c r="N813" s="2">
        <v>0.29459999999999997</v>
      </c>
      <c r="O813" s="2">
        <v>0.11123</v>
      </c>
      <c r="P813" s="2">
        <v>2.8719999999999999E-2</v>
      </c>
      <c r="Q813" s="2">
        <v>4.7999999999999996E-3</v>
      </c>
      <c r="R813" s="2">
        <v>5.4000000000000001E-4</v>
      </c>
      <c r="S813" s="2">
        <v>4.0000000000000003E-5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</row>
    <row r="814" spans="1:68" hidden="1" x14ac:dyDescent="0.25">
      <c r="A814">
        <v>22400628</v>
      </c>
      <c r="B814" t="s">
        <v>82</v>
      </c>
      <c r="C814" t="s">
        <v>81</v>
      </c>
      <c r="D814" s="1">
        <v>45680.916666666664</v>
      </c>
      <c r="E814" t="str">
        <f>HYPERLINK("https://www.nba.com/stats/player/1630611/boxscores-traditional", "Gui Santos")</f>
        <v>Gui Santos</v>
      </c>
      <c r="F814" t="s">
        <v>70</v>
      </c>
      <c r="G814">
        <v>1.2</v>
      </c>
      <c r="H814">
        <v>1.47</v>
      </c>
      <c r="I814" s="2">
        <v>0.55567</v>
      </c>
      <c r="J814" s="2">
        <v>0.29459999999999997</v>
      </c>
      <c r="K814" s="2">
        <v>0.11123</v>
      </c>
      <c r="L814" s="2">
        <v>2.8719999999999999E-2</v>
      </c>
      <c r="M814" s="2">
        <v>4.7999999999999996E-3</v>
      </c>
      <c r="N814" s="2">
        <v>5.4000000000000001E-4</v>
      </c>
      <c r="O814" s="2">
        <v>4.0000000000000003E-5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</row>
    <row r="815" spans="1:68" hidden="1" x14ac:dyDescent="0.25">
      <c r="A815">
        <v>22400629</v>
      </c>
      <c r="B815" t="s">
        <v>83</v>
      </c>
      <c r="C815" t="s">
        <v>84</v>
      </c>
      <c r="D815" s="1">
        <v>45680.916666666664</v>
      </c>
      <c r="E815" t="str">
        <f>HYPERLINK("https://www.nba.com/stats/player/1628401/boxscores-traditional", "Derrick White")</f>
        <v>Derrick White</v>
      </c>
      <c r="F815" t="s">
        <v>73</v>
      </c>
      <c r="G815">
        <v>2.8</v>
      </c>
      <c r="H815">
        <v>1.47</v>
      </c>
      <c r="I815" s="2">
        <v>0.88876999999999995</v>
      </c>
      <c r="J815" s="2">
        <v>0.70540000000000003</v>
      </c>
      <c r="K815" s="2">
        <v>0.44433</v>
      </c>
      <c r="L815" s="2">
        <v>0.20610999999999999</v>
      </c>
      <c r="M815" s="2">
        <v>6.6809999999999994E-2</v>
      </c>
      <c r="N815" s="2">
        <v>1.4630000000000001E-2</v>
      </c>
      <c r="O815" s="2">
        <v>2.1199999999999999E-3</v>
      </c>
      <c r="P815" s="2">
        <v>2.0000000000000001E-4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</row>
    <row r="816" spans="1:68" hidden="1" x14ac:dyDescent="0.25">
      <c r="A816">
        <v>22400629</v>
      </c>
      <c r="B816" t="s">
        <v>83</v>
      </c>
      <c r="C816" t="s">
        <v>84</v>
      </c>
      <c r="D816" s="1">
        <v>45680.916666666664</v>
      </c>
      <c r="E816" t="str">
        <f>HYPERLINK("https://www.nba.com/stats/player/1628401/boxscores-traditional", "Derrick White")</f>
        <v>Derrick White</v>
      </c>
      <c r="F816" t="s">
        <v>70</v>
      </c>
      <c r="G816">
        <v>2.8</v>
      </c>
      <c r="H816">
        <v>1.47</v>
      </c>
      <c r="I816" s="2">
        <v>0.88876999999999995</v>
      </c>
      <c r="J816" s="2">
        <v>0.70540000000000003</v>
      </c>
      <c r="K816" s="2">
        <v>0.44433</v>
      </c>
      <c r="L816" s="2">
        <v>0.20610999999999999</v>
      </c>
      <c r="M816" s="2">
        <v>6.6809999999999994E-2</v>
      </c>
      <c r="N816" s="2">
        <v>1.4630000000000001E-2</v>
      </c>
      <c r="O816" s="2">
        <v>2.1199999999999999E-3</v>
      </c>
      <c r="P816" s="2">
        <v>2.0000000000000001E-4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</row>
    <row r="817" spans="1:68" hidden="1" x14ac:dyDescent="0.25">
      <c r="A817">
        <v>22400621</v>
      </c>
      <c r="B817" t="s">
        <v>69</v>
      </c>
      <c r="C817" t="s">
        <v>68</v>
      </c>
      <c r="D817" s="1">
        <v>45680.583333333336</v>
      </c>
      <c r="E817" t="str">
        <f>HYPERLINK("https://www.nba.com/stats/player/1641767/boxscores-traditional", "Ben Sheppard")</f>
        <v>Ben Sheppard</v>
      </c>
      <c r="F817" t="s">
        <v>91</v>
      </c>
      <c r="G817">
        <v>9</v>
      </c>
      <c r="H817">
        <v>5.4409999999999998</v>
      </c>
      <c r="I817">
        <v>0.92922000000000005</v>
      </c>
      <c r="J817">
        <v>0.90146999999999999</v>
      </c>
      <c r="K817">
        <v>0.86433000000000004</v>
      </c>
      <c r="L817">
        <v>0.82121</v>
      </c>
      <c r="M817">
        <v>0.77034999999999998</v>
      </c>
      <c r="N817">
        <v>0.70884000000000003</v>
      </c>
      <c r="O817">
        <v>0.64431000000000005</v>
      </c>
      <c r="P817">
        <v>0.57142000000000004</v>
      </c>
      <c r="Q817">
        <v>0.5</v>
      </c>
      <c r="R817">
        <v>0.42858000000000002</v>
      </c>
      <c r="S817">
        <v>0.35569000000000001</v>
      </c>
      <c r="T817">
        <v>0.29115999999999997</v>
      </c>
      <c r="U817">
        <v>0.22964999999999999</v>
      </c>
      <c r="V817">
        <v>0.17879</v>
      </c>
      <c r="W817">
        <v>0.13567000000000001</v>
      </c>
      <c r="X817">
        <v>9.8530000000000006E-2</v>
      </c>
      <c r="Y817">
        <v>7.0779999999999996E-2</v>
      </c>
      <c r="Z817">
        <v>4.947E-2</v>
      </c>
      <c r="AA817">
        <v>3.288E-2</v>
      </c>
      <c r="AB817">
        <v>2.1690000000000001E-2</v>
      </c>
      <c r="AC817">
        <v>1.355E-2</v>
      </c>
      <c r="AD817">
        <v>8.4200000000000004E-3</v>
      </c>
      <c r="AE817">
        <v>5.0800000000000003E-3</v>
      </c>
      <c r="AF817">
        <v>2.8900000000000002E-3</v>
      </c>
      <c r="AG817">
        <v>1.64E-3</v>
      </c>
      <c r="AH817">
        <v>8.9999999999999998E-4</v>
      </c>
      <c r="AI817">
        <v>4.6999999999999999E-4</v>
      </c>
      <c r="AJ817">
        <v>2.4000000000000001E-4</v>
      </c>
      <c r="AK817">
        <v>1.2E-4</v>
      </c>
      <c r="AL817">
        <v>6.0000000000000002E-5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</row>
    <row r="818" spans="1:68" hidden="1" x14ac:dyDescent="0.25">
      <c r="A818">
        <v>22400628</v>
      </c>
      <c r="B818" t="s">
        <v>82</v>
      </c>
      <c r="C818" t="s">
        <v>81</v>
      </c>
      <c r="D818" s="1">
        <v>45680.916666666664</v>
      </c>
      <c r="E818" t="str">
        <f>HYPERLINK("https://www.nba.com/stats/player/1627741/boxscores-traditional", "Buddy Hield")</f>
        <v>Buddy Hield</v>
      </c>
      <c r="F818" t="s">
        <v>70</v>
      </c>
      <c r="G818">
        <v>2.4</v>
      </c>
      <c r="H818">
        <v>1.4970000000000001</v>
      </c>
      <c r="I818" s="2">
        <v>0.82638999999999996</v>
      </c>
      <c r="J818" s="2">
        <v>0.60641999999999996</v>
      </c>
      <c r="K818" s="2">
        <v>0.34458</v>
      </c>
      <c r="L818" s="2">
        <v>0.14230999999999999</v>
      </c>
      <c r="M818" s="2">
        <v>4.0930000000000001E-2</v>
      </c>
      <c r="N818" s="2">
        <v>8.2000000000000007E-3</v>
      </c>
      <c r="O818" s="2">
        <v>1.07E-3</v>
      </c>
      <c r="P818" s="2">
        <v>9.0000000000000006E-5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</row>
    <row r="819" spans="1:68" hidden="1" x14ac:dyDescent="0.25">
      <c r="A819">
        <v>22400628</v>
      </c>
      <c r="B819" t="s">
        <v>82</v>
      </c>
      <c r="C819" t="s">
        <v>81</v>
      </c>
      <c r="D819" s="1">
        <v>45680.916666666664</v>
      </c>
      <c r="E819" t="str">
        <f>HYPERLINK("https://www.nba.com/stats/player/1629001/boxscores-traditional", "De'Anthony Melton")</f>
        <v>De'Anthony Melton</v>
      </c>
      <c r="F819" t="s">
        <v>73</v>
      </c>
      <c r="G819">
        <v>2.6</v>
      </c>
      <c r="H819">
        <v>1.4970000000000001</v>
      </c>
      <c r="I819" s="2">
        <v>0.85768999999999995</v>
      </c>
      <c r="J819" s="2">
        <v>0.65542</v>
      </c>
      <c r="K819" s="2">
        <v>0.39357999999999999</v>
      </c>
      <c r="L819" s="2">
        <v>0.17360999999999999</v>
      </c>
      <c r="M819" s="2">
        <v>5.4800000000000001E-2</v>
      </c>
      <c r="N819" s="2">
        <v>1.1599999999999999E-2</v>
      </c>
      <c r="O819" s="2">
        <v>1.64E-3</v>
      </c>
      <c r="P819" s="2">
        <v>1.4999999999999999E-4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</row>
    <row r="820" spans="1:68" hidden="1" x14ac:dyDescent="0.25">
      <c r="A820">
        <v>22400621</v>
      </c>
      <c r="B820" t="s">
        <v>68</v>
      </c>
      <c r="C820" t="s">
        <v>69</v>
      </c>
      <c r="D820" s="1">
        <v>45680.583333333336</v>
      </c>
      <c r="E820" t="str">
        <f>HYPERLINK("https://www.nba.com/stats/player/1631110/boxscores-traditional", "Jeremy Sochan")</f>
        <v>Jeremy Sochan</v>
      </c>
      <c r="F820" t="s">
        <v>91</v>
      </c>
      <c r="G820">
        <v>15.2</v>
      </c>
      <c r="H820">
        <v>5.4550000000000001</v>
      </c>
      <c r="I820">
        <v>0.99534</v>
      </c>
      <c r="J820">
        <v>0.99224000000000001</v>
      </c>
      <c r="K820">
        <v>0.98745000000000005</v>
      </c>
      <c r="L820">
        <v>0.97982000000000002</v>
      </c>
      <c r="M820">
        <v>0.96926000000000001</v>
      </c>
      <c r="N820">
        <v>0.95448999999999995</v>
      </c>
      <c r="O820">
        <v>0.93318999999999996</v>
      </c>
      <c r="P820">
        <v>0.90658000000000005</v>
      </c>
      <c r="Q820">
        <v>0.87285999999999997</v>
      </c>
      <c r="R820">
        <v>0.82894000000000001</v>
      </c>
      <c r="S820">
        <v>0.77934999999999999</v>
      </c>
      <c r="T820">
        <v>0.72240000000000004</v>
      </c>
      <c r="U820">
        <v>0.65542</v>
      </c>
      <c r="V820">
        <v>0.58706000000000003</v>
      </c>
      <c r="W820">
        <v>0.51595000000000002</v>
      </c>
      <c r="X820">
        <v>0.44037999999999999</v>
      </c>
      <c r="Y820">
        <v>0.37069999999999997</v>
      </c>
      <c r="Z820">
        <v>0.30503000000000002</v>
      </c>
      <c r="AA820">
        <v>0.24196000000000001</v>
      </c>
      <c r="AB820">
        <v>0.18942999999999999</v>
      </c>
      <c r="AC820">
        <v>0.14457</v>
      </c>
      <c r="AD820">
        <v>0.10564999999999999</v>
      </c>
      <c r="AE820">
        <v>7.6359999999999997E-2</v>
      </c>
      <c r="AF820">
        <v>5.3699999999999998E-2</v>
      </c>
      <c r="AG820">
        <v>3.5929999999999997E-2</v>
      </c>
      <c r="AH820">
        <v>2.385E-2</v>
      </c>
      <c r="AI820">
        <v>1.5389999999999999E-2</v>
      </c>
      <c r="AJ820">
        <v>9.3900000000000008E-3</v>
      </c>
      <c r="AK820">
        <v>5.7000000000000002E-3</v>
      </c>
      <c r="AL820">
        <v>3.3600000000000001E-3</v>
      </c>
      <c r="AM820">
        <v>1.8699999999999999E-3</v>
      </c>
      <c r="AN820">
        <v>1.0399999999999999E-3</v>
      </c>
      <c r="AO820">
        <v>5.5999999999999995E-4</v>
      </c>
      <c r="AP820">
        <v>2.7999999999999998E-4</v>
      </c>
      <c r="AQ820">
        <v>1.3999999999999999E-4</v>
      </c>
      <c r="AR820">
        <v>6.9999999999999994E-5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</row>
    <row r="821" spans="1:68" hidden="1" x14ac:dyDescent="0.25">
      <c r="A821">
        <v>22400629</v>
      </c>
      <c r="B821" t="s">
        <v>83</v>
      </c>
      <c r="C821" t="s">
        <v>84</v>
      </c>
      <c r="D821" s="1">
        <v>45680.916666666664</v>
      </c>
      <c r="E821" t="str">
        <f>HYPERLINK("https://www.nba.com/stats/player/201950/boxscores-traditional", "Jrue Holiday")</f>
        <v>Jrue Holiday</v>
      </c>
      <c r="F821" t="s">
        <v>93</v>
      </c>
      <c r="G821">
        <v>9.4</v>
      </c>
      <c r="H821">
        <v>1.4970000000000001</v>
      </c>
      <c r="I821" s="2">
        <v>1</v>
      </c>
      <c r="J821" s="2">
        <v>1</v>
      </c>
      <c r="K821" s="2">
        <v>1</v>
      </c>
      <c r="L821" s="2">
        <v>0.99985000000000002</v>
      </c>
      <c r="M821" s="2">
        <v>0.99836000000000003</v>
      </c>
      <c r="N821" s="2">
        <v>0.98839999999999995</v>
      </c>
      <c r="O821" s="2">
        <v>0.94520000000000004</v>
      </c>
      <c r="P821" s="2">
        <v>0.82638999999999996</v>
      </c>
      <c r="Q821" s="2">
        <v>0.60641999999999996</v>
      </c>
      <c r="R821" s="2">
        <v>0.34458</v>
      </c>
      <c r="S821" s="2">
        <v>0.14230999999999999</v>
      </c>
      <c r="T821" s="2">
        <v>4.0930000000000001E-2</v>
      </c>
      <c r="U821" s="2">
        <v>8.2000000000000007E-3</v>
      </c>
      <c r="V821" s="2">
        <v>1.07E-3</v>
      </c>
      <c r="W821" s="2">
        <v>9.0000000000000006E-5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</row>
    <row r="822" spans="1:68" hidden="1" x14ac:dyDescent="0.25">
      <c r="A822">
        <v>22400629</v>
      </c>
      <c r="B822" t="s">
        <v>83</v>
      </c>
      <c r="C822" t="s">
        <v>84</v>
      </c>
      <c r="D822" s="1">
        <v>45680.916666666664</v>
      </c>
      <c r="E822" t="str">
        <f>HYPERLINK("https://www.nba.com/stats/player/204001/boxscores-traditional", "Kristaps Porzingis")</f>
        <v>Kristaps Porzingis</v>
      </c>
      <c r="F822" t="s">
        <v>92</v>
      </c>
      <c r="G822">
        <v>21.4</v>
      </c>
      <c r="H822">
        <v>1.4970000000000001</v>
      </c>
      <c r="I822" s="2">
        <v>1</v>
      </c>
      <c r="J822" s="2">
        <v>1</v>
      </c>
      <c r="K822" s="2">
        <v>1</v>
      </c>
      <c r="L822" s="2">
        <v>1</v>
      </c>
      <c r="M822" s="2">
        <v>1</v>
      </c>
      <c r="N822" s="2">
        <v>1</v>
      </c>
      <c r="O822" s="2">
        <v>1</v>
      </c>
      <c r="P822" s="2">
        <v>1</v>
      </c>
      <c r="Q822" s="2">
        <v>1</v>
      </c>
      <c r="R822" s="2">
        <v>1</v>
      </c>
      <c r="S822" s="2">
        <v>1</v>
      </c>
      <c r="T822" s="2">
        <v>1</v>
      </c>
      <c r="U822" s="2">
        <v>1</v>
      </c>
      <c r="V822" s="2">
        <v>1</v>
      </c>
      <c r="W822" s="2">
        <v>1</v>
      </c>
      <c r="X822" s="2">
        <v>0.99985000000000002</v>
      </c>
      <c r="Y822" s="2">
        <v>0.99836000000000003</v>
      </c>
      <c r="Z822" s="2">
        <v>0.98839999999999995</v>
      </c>
      <c r="AA822" s="2">
        <v>0.94520000000000004</v>
      </c>
      <c r="AB822" s="2">
        <v>0.82638999999999996</v>
      </c>
      <c r="AC822" s="2">
        <v>0.60641999999999996</v>
      </c>
      <c r="AD822" s="2">
        <v>0.34458</v>
      </c>
      <c r="AE822" s="2">
        <v>0.14230999999999999</v>
      </c>
      <c r="AF822" s="2">
        <v>4.0930000000000001E-2</v>
      </c>
      <c r="AG822" s="2">
        <v>8.2000000000000007E-3</v>
      </c>
      <c r="AH822" s="2">
        <v>1.07E-3</v>
      </c>
      <c r="AI822" s="2">
        <v>9.0000000000000006E-5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</row>
    <row r="823" spans="1:68" hidden="1" x14ac:dyDescent="0.25">
      <c r="A823">
        <v>22400628</v>
      </c>
      <c r="B823" t="s">
        <v>82</v>
      </c>
      <c r="C823" t="s">
        <v>81</v>
      </c>
      <c r="D823" s="1">
        <v>45680.916666666664</v>
      </c>
      <c r="E823" t="str">
        <f>HYPERLINK("https://www.nba.com/stats/player/1629001/boxscores-traditional", "De'Anthony Melton")</f>
        <v>De'Anthony Melton</v>
      </c>
      <c r="F823" t="s">
        <v>70</v>
      </c>
      <c r="G823">
        <v>2.2000000000000002</v>
      </c>
      <c r="H823">
        <v>1.6</v>
      </c>
      <c r="I823" s="2">
        <v>0.77337</v>
      </c>
      <c r="J823" s="2">
        <v>0.55171999999999999</v>
      </c>
      <c r="K823" s="2">
        <v>0.30853999999999998</v>
      </c>
      <c r="L823" s="2">
        <v>0.13136</v>
      </c>
      <c r="M823" s="2">
        <v>4.0059999999999998E-2</v>
      </c>
      <c r="N823" s="2">
        <v>8.8900000000000003E-3</v>
      </c>
      <c r="O823" s="2">
        <v>1.3500000000000001E-3</v>
      </c>
      <c r="P823" s="2">
        <v>1.4999999999999999E-4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</row>
    <row r="824" spans="1:68" hidden="1" x14ac:dyDescent="0.25">
      <c r="A824">
        <v>22400628</v>
      </c>
      <c r="B824" t="s">
        <v>82</v>
      </c>
      <c r="C824" t="s">
        <v>81</v>
      </c>
      <c r="D824" s="1">
        <v>45680.916666666664</v>
      </c>
      <c r="E824" t="str">
        <f>HYPERLINK("https://www.nba.com/stats/player/1630541/boxscores-traditional", "Moses Moody")</f>
        <v>Moses Moody</v>
      </c>
      <c r="F824" t="s">
        <v>76</v>
      </c>
      <c r="G824">
        <v>3.2</v>
      </c>
      <c r="H824">
        <v>1.6</v>
      </c>
      <c r="I824" s="2">
        <v>0.91620999999999997</v>
      </c>
      <c r="J824" s="2">
        <v>0.77337</v>
      </c>
      <c r="K824" s="2">
        <v>0.55171999999999999</v>
      </c>
      <c r="L824" s="2">
        <v>0.30853999999999998</v>
      </c>
      <c r="M824" s="2">
        <v>0.13136</v>
      </c>
      <c r="N824" s="2">
        <v>4.0059999999999998E-2</v>
      </c>
      <c r="O824" s="2">
        <v>8.8900000000000003E-3</v>
      </c>
      <c r="P824" s="2">
        <v>1.3500000000000001E-3</v>
      </c>
      <c r="Q824" s="2">
        <v>1.4999999999999999E-4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</row>
    <row r="825" spans="1:68" hidden="1" x14ac:dyDescent="0.25">
      <c r="A825">
        <v>22400629</v>
      </c>
      <c r="B825" t="s">
        <v>83</v>
      </c>
      <c r="C825" t="s">
        <v>84</v>
      </c>
      <c r="D825" s="1">
        <v>45680.916666666664</v>
      </c>
      <c r="E825" t="str">
        <f>HYPERLINK("https://www.nba.com/stats/player/1630202/boxscores-traditional", "Payton Pritchard")</f>
        <v>Payton Pritchard</v>
      </c>
      <c r="F825" t="s">
        <v>70</v>
      </c>
      <c r="G825">
        <v>2.2000000000000002</v>
      </c>
      <c r="H825">
        <v>1.6</v>
      </c>
      <c r="I825" s="2">
        <v>0.77337</v>
      </c>
      <c r="J825" s="2">
        <v>0.55171999999999999</v>
      </c>
      <c r="K825" s="2">
        <v>0.30853999999999998</v>
      </c>
      <c r="L825" s="2">
        <v>0.13136</v>
      </c>
      <c r="M825" s="2">
        <v>4.0059999999999998E-2</v>
      </c>
      <c r="N825" s="2">
        <v>8.8900000000000003E-3</v>
      </c>
      <c r="O825" s="2">
        <v>1.3500000000000001E-3</v>
      </c>
      <c r="P825" s="2">
        <v>1.4999999999999999E-4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</row>
    <row r="826" spans="1:68" hidden="1" x14ac:dyDescent="0.25">
      <c r="A826">
        <v>22400629</v>
      </c>
      <c r="B826" t="s">
        <v>83</v>
      </c>
      <c r="C826" t="s">
        <v>84</v>
      </c>
      <c r="D826" s="1">
        <v>45680.916666666664</v>
      </c>
      <c r="E826" t="str">
        <f>HYPERLINK("https://www.nba.com/stats/player/1630202/boxscores-traditional", "Payton Pritchard")</f>
        <v>Payton Pritchard</v>
      </c>
      <c r="F826" t="s">
        <v>76</v>
      </c>
      <c r="G826">
        <v>3.2</v>
      </c>
      <c r="H826">
        <v>1.6</v>
      </c>
      <c r="I826" s="2">
        <v>0.91620999999999997</v>
      </c>
      <c r="J826" s="2">
        <v>0.77337</v>
      </c>
      <c r="K826" s="2">
        <v>0.55171999999999999</v>
      </c>
      <c r="L826" s="2">
        <v>0.30853999999999998</v>
      </c>
      <c r="M826" s="2">
        <v>0.13136</v>
      </c>
      <c r="N826" s="2">
        <v>4.0059999999999998E-2</v>
      </c>
      <c r="O826" s="2">
        <v>8.8900000000000003E-3</v>
      </c>
      <c r="P826" s="2">
        <v>1.3500000000000001E-3</v>
      </c>
      <c r="Q826" s="2">
        <v>1.4999999999999999E-4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</row>
    <row r="827" spans="1:68" hidden="1" x14ac:dyDescent="0.25">
      <c r="A827">
        <v>22400628</v>
      </c>
      <c r="B827" t="s">
        <v>81</v>
      </c>
      <c r="C827" t="s">
        <v>82</v>
      </c>
      <c r="D827" s="1">
        <v>45680.916666666664</v>
      </c>
      <c r="E827" t="str">
        <f>HYPERLINK("https://www.nba.com/stats/player/202696/boxscores-traditional", "Nikola Vucevic")</f>
        <v>Nikola Vucevic</v>
      </c>
      <c r="F827" t="s">
        <v>73</v>
      </c>
      <c r="G827">
        <v>4</v>
      </c>
      <c r="H827">
        <v>1.673</v>
      </c>
      <c r="I827" s="2">
        <v>0.96326999999999996</v>
      </c>
      <c r="J827" s="2">
        <v>0.88492999999999999</v>
      </c>
      <c r="K827" s="2">
        <v>0.72575000000000001</v>
      </c>
      <c r="L827" s="2">
        <v>0.5</v>
      </c>
      <c r="M827" s="2">
        <v>0.27424999999999999</v>
      </c>
      <c r="N827" s="2">
        <v>0.11507000000000001</v>
      </c>
      <c r="O827" s="2">
        <v>3.6729999999999999E-2</v>
      </c>
      <c r="P827" s="2">
        <v>8.4200000000000004E-3</v>
      </c>
      <c r="Q827" s="2">
        <v>1.39E-3</v>
      </c>
      <c r="R827" s="2">
        <v>1.7000000000000001E-4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</row>
    <row r="828" spans="1:68" hidden="1" x14ac:dyDescent="0.25">
      <c r="A828">
        <v>22400621</v>
      </c>
      <c r="B828" t="s">
        <v>68</v>
      </c>
      <c r="C828" t="s">
        <v>69</v>
      </c>
      <c r="D828" s="1">
        <v>45680.583333333336</v>
      </c>
      <c r="E828" t="str">
        <f>HYPERLINK("https://www.nba.com/stats/player/1641705/boxscores-traditional", "Victor Wembanyama")</f>
        <v>Victor Wembanyama</v>
      </c>
      <c r="F828" t="s">
        <v>93</v>
      </c>
      <c r="G828">
        <v>21.2</v>
      </c>
      <c r="H828">
        <v>5.5279999999999996</v>
      </c>
      <c r="I828">
        <v>0.99987000000000004</v>
      </c>
      <c r="J828">
        <v>0.99973999999999996</v>
      </c>
      <c r="K828">
        <v>0.99950000000000006</v>
      </c>
      <c r="L828">
        <v>0.99905999999999995</v>
      </c>
      <c r="M828">
        <v>0.99831000000000003</v>
      </c>
      <c r="N828">
        <v>0.99702000000000002</v>
      </c>
      <c r="O828">
        <v>0.99492000000000003</v>
      </c>
      <c r="P828">
        <v>0.99158000000000002</v>
      </c>
      <c r="Q828">
        <v>0.98645000000000005</v>
      </c>
      <c r="R828">
        <v>0.97882000000000002</v>
      </c>
      <c r="S828">
        <v>0.96784000000000003</v>
      </c>
      <c r="T828">
        <v>0.95154000000000005</v>
      </c>
      <c r="U828">
        <v>0.93056000000000005</v>
      </c>
      <c r="V828">
        <v>0.9032</v>
      </c>
      <c r="W828">
        <v>0.86863999999999997</v>
      </c>
      <c r="X828">
        <v>0.82638999999999996</v>
      </c>
      <c r="Y828">
        <v>0.77637</v>
      </c>
      <c r="Z828">
        <v>0.71904000000000001</v>
      </c>
      <c r="AA828">
        <v>0.65542</v>
      </c>
      <c r="AB828">
        <v>0.58706000000000003</v>
      </c>
      <c r="AC828">
        <v>0.51595000000000002</v>
      </c>
      <c r="AD828">
        <v>0.44433</v>
      </c>
      <c r="AE828">
        <v>0.37069999999999997</v>
      </c>
      <c r="AF828">
        <v>0.30503000000000002</v>
      </c>
      <c r="AG828">
        <v>0.24510000000000001</v>
      </c>
      <c r="AH828">
        <v>0.19214999999999999</v>
      </c>
      <c r="AI828">
        <v>0.14685999999999999</v>
      </c>
      <c r="AJ828">
        <v>0.10935</v>
      </c>
      <c r="AK828">
        <v>7.9269999999999993E-2</v>
      </c>
      <c r="AL828">
        <v>5.5919999999999997E-2</v>
      </c>
      <c r="AM828">
        <v>3.8359999999999998E-2</v>
      </c>
      <c r="AN828">
        <v>2.5590000000000002E-2</v>
      </c>
      <c r="AO828">
        <v>1.6590000000000001E-2</v>
      </c>
      <c r="AP828">
        <v>1.017E-2</v>
      </c>
      <c r="AQ828">
        <v>6.2100000000000002E-3</v>
      </c>
      <c r="AR828">
        <v>3.6800000000000001E-3</v>
      </c>
      <c r="AS828">
        <v>2.1199999999999999E-3</v>
      </c>
      <c r="AT828">
        <v>1.1800000000000001E-3</v>
      </c>
      <c r="AU828">
        <v>6.4000000000000005E-4</v>
      </c>
      <c r="AV828">
        <v>3.4000000000000002E-4</v>
      </c>
      <c r="AW828">
        <v>1.7000000000000001E-4</v>
      </c>
      <c r="AX828">
        <v>8.0000000000000007E-5</v>
      </c>
      <c r="AY828">
        <v>4.0000000000000003E-5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</row>
    <row r="829" spans="1:68" hidden="1" x14ac:dyDescent="0.25">
      <c r="A829">
        <v>22400629</v>
      </c>
      <c r="B829" t="s">
        <v>83</v>
      </c>
      <c r="C829" t="s">
        <v>84</v>
      </c>
      <c r="D829" s="1">
        <v>45680.916666666664</v>
      </c>
      <c r="E829" t="str">
        <f>HYPERLINK("https://www.nba.com/stats/player/201143/boxscores-traditional", "Al Horford")</f>
        <v>Al Horford</v>
      </c>
      <c r="F829" t="s">
        <v>76</v>
      </c>
      <c r="G829">
        <v>4</v>
      </c>
      <c r="H829">
        <v>1.673</v>
      </c>
      <c r="I829" s="2">
        <v>0.96326999999999996</v>
      </c>
      <c r="J829" s="2">
        <v>0.88492999999999999</v>
      </c>
      <c r="K829" s="2">
        <v>0.72575000000000001</v>
      </c>
      <c r="L829" s="2">
        <v>0.5</v>
      </c>
      <c r="M829" s="2">
        <v>0.27424999999999999</v>
      </c>
      <c r="N829" s="2">
        <v>0.11507000000000001</v>
      </c>
      <c r="O829" s="2">
        <v>3.6729999999999999E-2</v>
      </c>
      <c r="P829" s="2">
        <v>8.4200000000000004E-3</v>
      </c>
      <c r="Q829" s="2">
        <v>1.39E-3</v>
      </c>
      <c r="R829" s="2">
        <v>1.7000000000000001E-4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</row>
    <row r="830" spans="1:68" hidden="1" x14ac:dyDescent="0.25">
      <c r="A830">
        <v>22400628</v>
      </c>
      <c r="B830" t="s">
        <v>81</v>
      </c>
      <c r="C830" t="s">
        <v>82</v>
      </c>
      <c r="D830" s="1">
        <v>45680.916666666664</v>
      </c>
      <c r="E830" t="str">
        <f>HYPERLINK("https://www.nba.com/stats/player/1630245/boxscores-traditional", "Ayo Dosunmu")</f>
        <v>Ayo Dosunmu</v>
      </c>
      <c r="F830" t="s">
        <v>87</v>
      </c>
      <c r="G830">
        <v>11.8</v>
      </c>
      <c r="H830">
        <v>1.72</v>
      </c>
      <c r="I830" s="2">
        <v>1</v>
      </c>
      <c r="J830" s="2">
        <v>1</v>
      </c>
      <c r="K830" s="2">
        <v>1</v>
      </c>
      <c r="L830" s="2">
        <v>1</v>
      </c>
      <c r="M830" s="2">
        <v>0.99995999999999996</v>
      </c>
      <c r="N830" s="2">
        <v>0.99961999999999995</v>
      </c>
      <c r="O830" s="2">
        <v>0.99736000000000002</v>
      </c>
      <c r="P830" s="2">
        <v>0.98645000000000005</v>
      </c>
      <c r="Q830" s="2">
        <v>0.94845000000000002</v>
      </c>
      <c r="R830" s="2">
        <v>0.85314000000000001</v>
      </c>
      <c r="S830" s="2">
        <v>0.68081999999999998</v>
      </c>
      <c r="T830" s="2">
        <v>0.45223999999999998</v>
      </c>
      <c r="U830" s="2">
        <v>0.24196000000000001</v>
      </c>
      <c r="V830" s="2">
        <v>0.10027</v>
      </c>
      <c r="W830" s="2">
        <v>3.1440000000000003E-2</v>
      </c>
      <c r="X830" s="2">
        <v>7.3400000000000002E-3</v>
      </c>
      <c r="Y830" s="2">
        <v>1.2600000000000001E-3</v>
      </c>
      <c r="Z830" s="2">
        <v>1.6000000000000001E-4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</row>
    <row r="831" spans="1:68" hidden="1" x14ac:dyDescent="0.25">
      <c r="A831">
        <v>22400629</v>
      </c>
      <c r="B831" t="s">
        <v>83</v>
      </c>
      <c r="C831" t="s">
        <v>84</v>
      </c>
      <c r="D831" s="1">
        <v>45680.916666666664</v>
      </c>
      <c r="E831" t="str">
        <f>HYPERLINK("https://www.nba.com/stats/player/1630573/boxscores-traditional", "Sam Hauser")</f>
        <v>Sam Hauser</v>
      </c>
      <c r="F831" t="s">
        <v>70</v>
      </c>
      <c r="G831">
        <v>2.2000000000000002</v>
      </c>
      <c r="H831">
        <v>1.72</v>
      </c>
      <c r="I831" s="2">
        <v>0.75804000000000005</v>
      </c>
      <c r="J831" s="2">
        <v>0.54776000000000002</v>
      </c>
      <c r="K831" s="2">
        <v>0.31918000000000002</v>
      </c>
      <c r="L831" s="2">
        <v>0.14685999999999999</v>
      </c>
      <c r="M831" s="2">
        <v>5.1549999999999999E-2</v>
      </c>
      <c r="N831" s="2">
        <v>1.355E-2</v>
      </c>
      <c r="O831" s="2">
        <v>2.64E-3</v>
      </c>
      <c r="P831" s="2">
        <v>3.8000000000000002E-4</v>
      </c>
      <c r="Q831" s="2">
        <v>4.0000000000000003E-5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</row>
    <row r="832" spans="1:68" hidden="1" x14ac:dyDescent="0.25">
      <c r="A832">
        <v>22400629</v>
      </c>
      <c r="B832" t="s">
        <v>83</v>
      </c>
      <c r="C832" t="s">
        <v>84</v>
      </c>
      <c r="D832" s="1">
        <v>45680.916666666664</v>
      </c>
      <c r="E832" t="str">
        <f>HYPERLINK("https://www.nba.com/stats/player/1630573/boxscores-traditional", "Sam Hauser")</f>
        <v>Sam Hauser</v>
      </c>
      <c r="F832" t="s">
        <v>76</v>
      </c>
      <c r="G832">
        <v>3.2</v>
      </c>
      <c r="H832">
        <v>1.72</v>
      </c>
      <c r="I832" s="2">
        <v>0.89973000000000003</v>
      </c>
      <c r="J832" s="2">
        <v>0.75804000000000005</v>
      </c>
      <c r="K832" s="2">
        <v>0.54776000000000002</v>
      </c>
      <c r="L832" s="2">
        <v>0.31918000000000002</v>
      </c>
      <c r="M832" s="2">
        <v>0.14685999999999999</v>
      </c>
      <c r="N832" s="2">
        <v>5.1549999999999999E-2</v>
      </c>
      <c r="O832" s="2">
        <v>1.355E-2</v>
      </c>
      <c r="P832" s="2">
        <v>2.64E-3</v>
      </c>
      <c r="Q832" s="2">
        <v>3.8000000000000002E-4</v>
      </c>
      <c r="R832" s="2">
        <v>4.0000000000000003E-5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</row>
    <row r="833" spans="1:68" hidden="1" x14ac:dyDescent="0.25">
      <c r="A833">
        <v>22400629</v>
      </c>
      <c r="B833" t="s">
        <v>84</v>
      </c>
      <c r="C833" t="s">
        <v>83</v>
      </c>
      <c r="D833" s="1">
        <v>45680.916666666664</v>
      </c>
      <c r="E833" t="str">
        <f>HYPERLINK("https://www.nba.com/stats/player/1629060/boxscores-traditional", "Rui Hachimura")</f>
        <v>Rui Hachimura</v>
      </c>
      <c r="F833" t="s">
        <v>76</v>
      </c>
      <c r="G833">
        <v>5.8</v>
      </c>
      <c r="H833">
        <v>1.72</v>
      </c>
      <c r="I833" s="2">
        <v>0.99736000000000002</v>
      </c>
      <c r="J833" s="2">
        <v>0.98645000000000005</v>
      </c>
      <c r="K833" s="2">
        <v>0.94845000000000002</v>
      </c>
      <c r="L833" s="2">
        <v>0.85314000000000001</v>
      </c>
      <c r="M833" s="2">
        <v>0.68081999999999998</v>
      </c>
      <c r="N833" s="2">
        <v>0.45223999999999998</v>
      </c>
      <c r="O833" s="2">
        <v>0.24196000000000001</v>
      </c>
      <c r="P833" s="2">
        <v>0.10027</v>
      </c>
      <c r="Q833" s="2">
        <v>3.1440000000000003E-2</v>
      </c>
      <c r="R833" s="2">
        <v>7.3400000000000002E-3</v>
      </c>
      <c r="S833" s="2">
        <v>1.2600000000000001E-3</v>
      </c>
      <c r="T833" s="2">
        <v>1.6000000000000001E-4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</row>
    <row r="834" spans="1:68" hidden="1" x14ac:dyDescent="0.25">
      <c r="A834">
        <v>22400628</v>
      </c>
      <c r="B834" t="s">
        <v>82</v>
      </c>
      <c r="C834" t="s">
        <v>81</v>
      </c>
      <c r="D834" s="1">
        <v>45680.916666666664</v>
      </c>
      <c r="E834" t="str">
        <f>HYPERLINK("https://www.nba.com/stats/player/1630611/boxscores-traditional", "Gui Santos")</f>
        <v>Gui Santos</v>
      </c>
      <c r="F834" t="s">
        <v>76</v>
      </c>
      <c r="G834">
        <v>4</v>
      </c>
      <c r="H834">
        <v>1.7889999999999999</v>
      </c>
      <c r="I834" s="2">
        <v>0.95352000000000003</v>
      </c>
      <c r="J834" s="2">
        <v>0.86863999999999997</v>
      </c>
      <c r="K834" s="2">
        <v>0.71226</v>
      </c>
      <c r="L834" s="2">
        <v>0.5</v>
      </c>
      <c r="M834" s="2">
        <v>0.28774</v>
      </c>
      <c r="N834" s="2">
        <v>0.13136</v>
      </c>
      <c r="O834" s="2">
        <v>4.648E-2</v>
      </c>
      <c r="P834" s="2">
        <v>1.255E-2</v>
      </c>
      <c r="Q834" s="2">
        <v>2.64E-3</v>
      </c>
      <c r="R834" s="2">
        <v>4.0000000000000002E-4</v>
      </c>
      <c r="S834" s="2">
        <v>5.0000000000000002E-5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</row>
    <row r="835" spans="1:68" hidden="1" x14ac:dyDescent="0.25">
      <c r="A835">
        <v>22400628</v>
      </c>
      <c r="B835" t="s">
        <v>82</v>
      </c>
      <c r="C835" t="s">
        <v>81</v>
      </c>
      <c r="D835" s="1">
        <v>45680.916666666664</v>
      </c>
      <c r="E835" t="str">
        <f>HYPERLINK("https://www.nba.com/stats/player/203952/boxscores-traditional", "Andrew Wiggins")</f>
        <v>Andrew Wiggins</v>
      </c>
      <c r="F835" t="s">
        <v>70</v>
      </c>
      <c r="G835">
        <v>3</v>
      </c>
      <c r="H835">
        <v>1.7889999999999999</v>
      </c>
      <c r="I835" s="2">
        <v>0.86863999999999997</v>
      </c>
      <c r="J835" s="2">
        <v>0.71226</v>
      </c>
      <c r="K835" s="2">
        <v>0.5</v>
      </c>
      <c r="L835" s="2">
        <v>0.28774</v>
      </c>
      <c r="M835" s="2">
        <v>0.13136</v>
      </c>
      <c r="N835" s="2">
        <v>4.648E-2</v>
      </c>
      <c r="O835" s="2">
        <v>1.255E-2</v>
      </c>
      <c r="P835" s="2">
        <v>2.64E-3</v>
      </c>
      <c r="Q835" s="2">
        <v>4.0000000000000002E-4</v>
      </c>
      <c r="R835" s="2">
        <v>5.0000000000000002E-5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v>0</v>
      </c>
      <c r="AV835" s="2">
        <v>0</v>
      </c>
      <c r="AW835" s="2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</row>
    <row r="836" spans="1:68" hidden="1" x14ac:dyDescent="0.25">
      <c r="A836">
        <v>22400628</v>
      </c>
      <c r="B836" t="s">
        <v>82</v>
      </c>
      <c r="C836" t="s">
        <v>81</v>
      </c>
      <c r="D836" s="1">
        <v>45680.916666666664</v>
      </c>
      <c r="E836" t="str">
        <f>HYPERLINK("https://www.nba.com/stats/player/1641764/boxscores-traditional", "Brandin Podziemski")</f>
        <v>Brandin Podziemski</v>
      </c>
      <c r="F836" t="s">
        <v>76</v>
      </c>
      <c r="G836">
        <v>4.4000000000000004</v>
      </c>
      <c r="H836">
        <v>1.855</v>
      </c>
      <c r="I836" s="2">
        <v>0.96638000000000002</v>
      </c>
      <c r="J836" s="2">
        <v>0.90146999999999999</v>
      </c>
      <c r="K836" s="2">
        <v>0.77337</v>
      </c>
      <c r="L836" s="2">
        <v>0.58706000000000003</v>
      </c>
      <c r="M836" s="2">
        <v>0.37447999999999998</v>
      </c>
      <c r="N836" s="2">
        <v>0.19489000000000001</v>
      </c>
      <c r="O836" s="2">
        <v>8.0759999999999998E-2</v>
      </c>
      <c r="P836" s="2">
        <v>2.6190000000000001E-2</v>
      </c>
      <c r="Q836" s="2">
        <v>6.5700000000000003E-3</v>
      </c>
      <c r="R836" s="2">
        <v>1.2600000000000001E-3</v>
      </c>
      <c r="S836" s="2">
        <v>1.9000000000000001E-4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  <c r="AW836" s="2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</row>
    <row r="837" spans="1:68" hidden="1" x14ac:dyDescent="0.25">
      <c r="A837">
        <v>22400629</v>
      </c>
      <c r="B837" t="s">
        <v>83</v>
      </c>
      <c r="C837" t="s">
        <v>84</v>
      </c>
      <c r="D837" s="1">
        <v>45680.916666666664</v>
      </c>
      <c r="E837" t="str">
        <f>HYPERLINK("https://www.nba.com/stats/player/204001/boxscores-traditional", "Kristaps Porzingis")</f>
        <v>Kristaps Porzingis</v>
      </c>
      <c r="F837" t="s">
        <v>91</v>
      </c>
      <c r="G837">
        <v>29.4</v>
      </c>
      <c r="H837">
        <v>1.855</v>
      </c>
      <c r="I837" s="2">
        <v>1</v>
      </c>
      <c r="J837" s="2">
        <v>1</v>
      </c>
      <c r="K837" s="2">
        <v>1</v>
      </c>
      <c r="L837" s="2">
        <v>1</v>
      </c>
      <c r="M837" s="2">
        <v>1</v>
      </c>
      <c r="N837" s="2">
        <v>1</v>
      </c>
      <c r="O837" s="2">
        <v>1</v>
      </c>
      <c r="P837" s="2">
        <v>1</v>
      </c>
      <c r="Q837" s="2">
        <v>1</v>
      </c>
      <c r="R837" s="2">
        <v>1</v>
      </c>
      <c r="S837" s="2">
        <v>1</v>
      </c>
      <c r="T837" s="2">
        <v>1</v>
      </c>
      <c r="U837" s="2">
        <v>1</v>
      </c>
      <c r="V837" s="2">
        <v>1</v>
      </c>
      <c r="W837" s="2">
        <v>1</v>
      </c>
      <c r="X837" s="2">
        <v>1</v>
      </c>
      <c r="Y837" s="2">
        <v>1</v>
      </c>
      <c r="Z837" s="2">
        <v>1</v>
      </c>
      <c r="AA837" s="2">
        <v>1</v>
      </c>
      <c r="AB837" s="2">
        <v>1</v>
      </c>
      <c r="AC837" s="2">
        <v>1</v>
      </c>
      <c r="AD837" s="2">
        <v>0.99997000000000003</v>
      </c>
      <c r="AE837" s="2">
        <v>0.99972000000000005</v>
      </c>
      <c r="AF837" s="2">
        <v>0.99819000000000002</v>
      </c>
      <c r="AG837" s="2">
        <v>0.99111000000000005</v>
      </c>
      <c r="AH837" s="2">
        <v>0.96638000000000002</v>
      </c>
      <c r="AI837" s="2">
        <v>0.90146999999999999</v>
      </c>
      <c r="AJ837" s="2">
        <v>0.77337</v>
      </c>
      <c r="AK837" s="2">
        <v>0.58706000000000003</v>
      </c>
      <c r="AL837" s="2">
        <v>0.37447999999999998</v>
      </c>
      <c r="AM837" s="2">
        <v>0.19489000000000001</v>
      </c>
      <c r="AN837" s="2">
        <v>8.0759999999999998E-2</v>
      </c>
      <c r="AO837" s="2">
        <v>2.6190000000000001E-2</v>
      </c>
      <c r="AP837" s="2">
        <v>6.5700000000000003E-3</v>
      </c>
      <c r="AQ837" s="2">
        <v>1.2600000000000001E-3</v>
      </c>
      <c r="AR837" s="2">
        <v>1.9000000000000001E-4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</row>
    <row r="838" spans="1:68" hidden="1" x14ac:dyDescent="0.25">
      <c r="A838">
        <v>22400621</v>
      </c>
      <c r="B838" t="s">
        <v>69</v>
      </c>
      <c r="C838" t="s">
        <v>68</v>
      </c>
      <c r="D838" s="1">
        <v>45680.583333333336</v>
      </c>
      <c r="E838" t="str">
        <f>HYPERLINK("https://www.nba.com/stats/player/1626167/boxscores-traditional", "Myles Turner")</f>
        <v>Myles Turner</v>
      </c>
      <c r="F838" t="s">
        <v>91</v>
      </c>
      <c r="G838">
        <v>25.6</v>
      </c>
      <c r="H838">
        <v>5.6070000000000002</v>
      </c>
      <c r="I838">
        <v>1</v>
      </c>
      <c r="J838">
        <v>1</v>
      </c>
      <c r="K838">
        <v>1</v>
      </c>
      <c r="L838">
        <v>0.99994000000000005</v>
      </c>
      <c r="M838">
        <v>0.99987999999999999</v>
      </c>
      <c r="N838">
        <v>0.99977000000000005</v>
      </c>
      <c r="O838">
        <v>0.99955000000000005</v>
      </c>
      <c r="P838">
        <v>0.99916000000000005</v>
      </c>
      <c r="Q838">
        <v>0.99846000000000001</v>
      </c>
      <c r="R838">
        <v>0.99728000000000006</v>
      </c>
      <c r="S838">
        <v>0.99534</v>
      </c>
      <c r="T838">
        <v>0.99245000000000005</v>
      </c>
      <c r="U838">
        <v>0.98777999999999999</v>
      </c>
      <c r="V838">
        <v>0.98077000000000003</v>
      </c>
      <c r="W838">
        <v>0.97062000000000004</v>
      </c>
      <c r="X838">
        <v>0.95637000000000005</v>
      </c>
      <c r="Y838">
        <v>0.93698999999999999</v>
      </c>
      <c r="Z838">
        <v>0.91308999999999996</v>
      </c>
      <c r="AA838">
        <v>0.88100000000000001</v>
      </c>
      <c r="AB838">
        <v>0.84133999999999998</v>
      </c>
      <c r="AC838">
        <v>0.79388999999999998</v>
      </c>
      <c r="AD838">
        <v>0.73890999999999996</v>
      </c>
      <c r="AE838">
        <v>0.67723999999999995</v>
      </c>
      <c r="AF838">
        <v>0.61409000000000002</v>
      </c>
      <c r="AG838">
        <v>0.54379999999999995</v>
      </c>
      <c r="AH838">
        <v>0.47210000000000002</v>
      </c>
      <c r="AI838">
        <v>0.40128999999999998</v>
      </c>
      <c r="AJ838">
        <v>0.33360000000000001</v>
      </c>
      <c r="AK838">
        <v>0.27093</v>
      </c>
      <c r="AL838">
        <v>0.2177</v>
      </c>
      <c r="AM838">
        <v>0.16853000000000001</v>
      </c>
      <c r="AN838">
        <v>0.12714</v>
      </c>
      <c r="AO838">
        <v>9.3420000000000003E-2</v>
      </c>
      <c r="AP838">
        <v>6.6809999999999994E-2</v>
      </c>
      <c r="AQ838">
        <v>4.648E-2</v>
      </c>
      <c r="AR838">
        <v>3.2160000000000001E-2</v>
      </c>
      <c r="AS838">
        <v>2.1180000000000001E-2</v>
      </c>
      <c r="AT838">
        <v>1.355E-2</v>
      </c>
      <c r="AU838">
        <v>8.4200000000000004E-3</v>
      </c>
      <c r="AV838">
        <v>5.0800000000000003E-3</v>
      </c>
      <c r="AW838">
        <v>2.98E-3</v>
      </c>
      <c r="AX838">
        <v>1.75E-3</v>
      </c>
      <c r="AY838">
        <v>9.7000000000000005E-4</v>
      </c>
      <c r="AZ838">
        <v>5.1999999999999995E-4</v>
      </c>
      <c r="BA838">
        <v>2.7E-4</v>
      </c>
      <c r="BB838">
        <v>1.3999999999999999E-4</v>
      </c>
      <c r="BC838">
        <v>6.9999999999999994E-5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</row>
    <row r="839" spans="1:68" hidden="1" x14ac:dyDescent="0.25">
      <c r="A839">
        <v>22400628</v>
      </c>
      <c r="B839" t="s">
        <v>82</v>
      </c>
      <c r="C839" t="s">
        <v>81</v>
      </c>
      <c r="D839" s="1">
        <v>45680.916666666664</v>
      </c>
      <c r="E839" t="str">
        <f>HYPERLINK("https://www.nba.com/stats/player/201939/boxscores-traditional", "Stephen Curry")</f>
        <v>Stephen Curry</v>
      </c>
      <c r="F839" t="s">
        <v>70</v>
      </c>
      <c r="G839">
        <v>4</v>
      </c>
      <c r="H839">
        <v>1.897</v>
      </c>
      <c r="I839" s="2">
        <v>0.94294999999999995</v>
      </c>
      <c r="J839" s="2">
        <v>0.85314000000000001</v>
      </c>
      <c r="K839" s="2">
        <v>0.70194000000000001</v>
      </c>
      <c r="L839" s="2">
        <v>0.5</v>
      </c>
      <c r="M839" s="2">
        <v>0.29805999999999999</v>
      </c>
      <c r="N839" s="2">
        <v>0.14685999999999999</v>
      </c>
      <c r="O839" s="2">
        <v>5.7049999999999997E-2</v>
      </c>
      <c r="P839" s="2">
        <v>1.7430000000000001E-2</v>
      </c>
      <c r="Q839" s="2">
        <v>4.15E-3</v>
      </c>
      <c r="R839" s="2">
        <v>7.9000000000000001E-4</v>
      </c>
      <c r="S839" s="2">
        <v>1.1E-4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</row>
    <row r="840" spans="1:68" hidden="1" x14ac:dyDescent="0.25">
      <c r="A840">
        <v>22400629</v>
      </c>
      <c r="B840" t="s">
        <v>83</v>
      </c>
      <c r="C840" t="s">
        <v>84</v>
      </c>
      <c r="D840" s="1">
        <v>45680.916666666664</v>
      </c>
      <c r="E840" t="str">
        <f>HYPERLINK("https://www.nba.com/stats/player/201950/boxscores-traditional", "Jrue Holiday")</f>
        <v>Jrue Holiday</v>
      </c>
      <c r="F840" t="s">
        <v>90</v>
      </c>
      <c r="G840">
        <v>8</v>
      </c>
      <c r="H840">
        <v>1.897</v>
      </c>
      <c r="I840" s="2">
        <v>0.99988999999999995</v>
      </c>
      <c r="J840" s="2">
        <v>0.99921000000000004</v>
      </c>
      <c r="K840" s="2">
        <v>0.99585000000000001</v>
      </c>
      <c r="L840" s="2">
        <v>0.98257000000000005</v>
      </c>
      <c r="M840" s="2">
        <v>0.94294999999999995</v>
      </c>
      <c r="N840" s="2">
        <v>0.85314000000000001</v>
      </c>
      <c r="O840" s="2">
        <v>0.70194000000000001</v>
      </c>
      <c r="P840" s="2">
        <v>0.5</v>
      </c>
      <c r="Q840" s="2">
        <v>0.29805999999999999</v>
      </c>
      <c r="R840" s="2">
        <v>0.14685999999999999</v>
      </c>
      <c r="S840" s="2">
        <v>5.7049999999999997E-2</v>
      </c>
      <c r="T840" s="2">
        <v>1.7430000000000001E-2</v>
      </c>
      <c r="U840" s="2">
        <v>4.15E-3</v>
      </c>
      <c r="V840" s="2">
        <v>7.9000000000000001E-4</v>
      </c>
      <c r="W840" s="2">
        <v>1.1E-4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</row>
    <row r="841" spans="1:68" hidden="1" x14ac:dyDescent="0.25">
      <c r="A841">
        <v>22400628</v>
      </c>
      <c r="B841" t="s">
        <v>81</v>
      </c>
      <c r="C841" t="s">
        <v>82</v>
      </c>
      <c r="D841" s="1">
        <v>45680.916666666664</v>
      </c>
      <c r="E841" t="str">
        <f>HYPERLINK("https://www.nba.com/stats/player/1630245/boxscores-traditional", "Ayo Dosunmu")</f>
        <v>Ayo Dosunmu</v>
      </c>
      <c r="F841" t="s">
        <v>92</v>
      </c>
      <c r="G841">
        <v>13.8</v>
      </c>
      <c r="H841">
        <v>1.9390000000000001</v>
      </c>
      <c r="I841" s="2">
        <v>1</v>
      </c>
      <c r="J841" s="2">
        <v>1</v>
      </c>
      <c r="K841" s="2">
        <v>1</v>
      </c>
      <c r="L841" s="2">
        <v>1</v>
      </c>
      <c r="M841" s="2">
        <v>1</v>
      </c>
      <c r="N841" s="2">
        <v>1</v>
      </c>
      <c r="O841" s="2">
        <v>0.99978</v>
      </c>
      <c r="P841" s="2">
        <v>0.99861</v>
      </c>
      <c r="Q841" s="2">
        <v>0.99343000000000004</v>
      </c>
      <c r="R841" s="2">
        <v>0.97499999999999998</v>
      </c>
      <c r="S841" s="2">
        <v>0.92506999999999995</v>
      </c>
      <c r="T841" s="2">
        <v>0.82381000000000004</v>
      </c>
      <c r="U841" s="2">
        <v>0.65910000000000002</v>
      </c>
      <c r="V841" s="2">
        <v>0.46017000000000002</v>
      </c>
      <c r="W841" s="2">
        <v>0.26762999999999998</v>
      </c>
      <c r="X841" s="2">
        <v>0.12923999999999999</v>
      </c>
      <c r="Y841" s="2">
        <v>4.947E-2</v>
      </c>
      <c r="Z841" s="2">
        <v>1.4999999999999999E-2</v>
      </c>
      <c r="AA841" s="2">
        <v>3.6800000000000001E-3</v>
      </c>
      <c r="AB841" s="2">
        <v>6.8999999999999997E-4</v>
      </c>
      <c r="AC841" s="2">
        <v>1E-4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</row>
    <row r="842" spans="1:68" hidden="1" x14ac:dyDescent="0.25">
      <c r="A842">
        <v>22400628</v>
      </c>
      <c r="B842" t="s">
        <v>81</v>
      </c>
      <c r="C842" t="s">
        <v>82</v>
      </c>
      <c r="D842" s="1">
        <v>45680.916666666664</v>
      </c>
      <c r="E842" t="str">
        <f>HYPERLINK("https://www.nba.com/stats/player/1630245/boxscores-traditional", "Ayo Dosunmu")</f>
        <v>Ayo Dosunmu</v>
      </c>
      <c r="F842" t="s">
        <v>91</v>
      </c>
      <c r="G842">
        <v>17.2</v>
      </c>
      <c r="H842">
        <v>1.9390000000000001</v>
      </c>
      <c r="I842" s="2">
        <v>1</v>
      </c>
      <c r="J842" s="2">
        <v>1</v>
      </c>
      <c r="K842" s="2">
        <v>1</v>
      </c>
      <c r="L842" s="2">
        <v>1</v>
      </c>
      <c r="M842" s="2">
        <v>1</v>
      </c>
      <c r="N842" s="2">
        <v>1</v>
      </c>
      <c r="O842" s="2">
        <v>1</v>
      </c>
      <c r="P842" s="2">
        <v>1</v>
      </c>
      <c r="Q842" s="2">
        <v>1</v>
      </c>
      <c r="R842" s="2">
        <v>0.99990000000000001</v>
      </c>
      <c r="S842" s="2">
        <v>0.99931000000000003</v>
      </c>
      <c r="T842" s="2">
        <v>0.99631999999999998</v>
      </c>
      <c r="U842" s="2">
        <v>0.98499999999999999</v>
      </c>
      <c r="V842" s="2">
        <v>0.95052999999999999</v>
      </c>
      <c r="W842" s="2">
        <v>0.87075999999999998</v>
      </c>
      <c r="X842" s="2">
        <v>0.73236999999999997</v>
      </c>
      <c r="Y842" s="2">
        <v>0.53983000000000003</v>
      </c>
      <c r="Z842" s="2">
        <v>0.34089999999999998</v>
      </c>
      <c r="AA842" s="2">
        <v>0.17619000000000001</v>
      </c>
      <c r="AB842" s="2">
        <v>7.4929999999999997E-2</v>
      </c>
      <c r="AC842" s="2">
        <v>2.5000000000000001E-2</v>
      </c>
      <c r="AD842" s="2">
        <v>6.5700000000000003E-3</v>
      </c>
      <c r="AE842" s="2">
        <v>1.39E-3</v>
      </c>
      <c r="AF842" s="2">
        <v>2.2000000000000001E-4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</row>
    <row r="843" spans="1:68" hidden="1" x14ac:dyDescent="0.25">
      <c r="A843">
        <v>22400628</v>
      </c>
      <c r="B843" t="s">
        <v>82</v>
      </c>
      <c r="C843" t="s">
        <v>81</v>
      </c>
      <c r="D843" s="1">
        <v>45680.916666666664</v>
      </c>
      <c r="E843" t="str">
        <f>HYPERLINK("https://www.nba.com/stats/player/203937/boxscores-traditional", "Kyle Anderson")</f>
        <v>Kyle Anderson</v>
      </c>
      <c r="F843" t="s">
        <v>76</v>
      </c>
      <c r="G843">
        <v>4.2</v>
      </c>
      <c r="H843">
        <v>1.9390000000000001</v>
      </c>
      <c r="I843" s="2">
        <v>0.95052999999999999</v>
      </c>
      <c r="J843" s="2">
        <v>0.87075999999999998</v>
      </c>
      <c r="K843" s="2">
        <v>0.73236999999999997</v>
      </c>
      <c r="L843" s="2">
        <v>0.53983000000000003</v>
      </c>
      <c r="M843" s="2">
        <v>0.34089999999999998</v>
      </c>
      <c r="N843" s="2">
        <v>0.17619000000000001</v>
      </c>
      <c r="O843" s="2">
        <v>7.4929999999999997E-2</v>
      </c>
      <c r="P843" s="2">
        <v>2.5000000000000001E-2</v>
      </c>
      <c r="Q843" s="2">
        <v>6.5700000000000003E-3</v>
      </c>
      <c r="R843" s="2">
        <v>1.39E-3</v>
      </c>
      <c r="S843" s="2">
        <v>2.2000000000000001E-4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</row>
    <row r="844" spans="1:68" hidden="1" x14ac:dyDescent="0.25">
      <c r="A844">
        <v>22400621</v>
      </c>
      <c r="B844" t="s">
        <v>69</v>
      </c>
      <c r="C844" t="s">
        <v>68</v>
      </c>
      <c r="D844" s="1">
        <v>45680.583333333336</v>
      </c>
      <c r="E844" t="str">
        <f>HYPERLINK("https://www.nba.com/stats/player/1631097/boxscores-traditional", "Bennedict Mathurin")</f>
        <v>Bennedict Mathurin</v>
      </c>
      <c r="F844" t="s">
        <v>92</v>
      </c>
      <c r="G844">
        <v>18.399999999999999</v>
      </c>
      <c r="H844">
        <v>5.6429999999999998</v>
      </c>
      <c r="I844">
        <v>0.99895999999999996</v>
      </c>
      <c r="J844">
        <v>0.99819000000000002</v>
      </c>
      <c r="K844">
        <v>0.99682999999999999</v>
      </c>
      <c r="L844">
        <v>0.99460999999999999</v>
      </c>
      <c r="M844">
        <v>0.99111000000000005</v>
      </c>
      <c r="N844">
        <v>0.98609999999999998</v>
      </c>
      <c r="O844">
        <v>0.97831000000000001</v>
      </c>
      <c r="P844">
        <v>0.96711999999999998</v>
      </c>
      <c r="Q844">
        <v>0.95254000000000005</v>
      </c>
      <c r="R844">
        <v>0.93189</v>
      </c>
      <c r="S844">
        <v>0.90490000000000004</v>
      </c>
      <c r="T844">
        <v>0.87075999999999998</v>
      </c>
      <c r="U844">
        <v>0.83147000000000004</v>
      </c>
      <c r="V844">
        <v>0.7823</v>
      </c>
      <c r="W844">
        <v>0.72575000000000001</v>
      </c>
      <c r="X844">
        <v>0.66639999999999999</v>
      </c>
      <c r="Y844">
        <v>0.59870999999999996</v>
      </c>
      <c r="Z844">
        <v>0.52790000000000004</v>
      </c>
      <c r="AA844">
        <v>0.45619999999999999</v>
      </c>
      <c r="AB844">
        <v>0.38973999999999998</v>
      </c>
      <c r="AC844">
        <v>0.32275999999999999</v>
      </c>
      <c r="AD844">
        <v>0.26108999999999999</v>
      </c>
      <c r="AE844">
        <v>0.20610999999999999</v>
      </c>
      <c r="AF844">
        <v>0.16109000000000001</v>
      </c>
      <c r="AG844">
        <v>0.121</v>
      </c>
      <c r="AH844">
        <v>8.8510000000000005E-2</v>
      </c>
      <c r="AI844">
        <v>6.4259999999999998E-2</v>
      </c>
      <c r="AJ844">
        <v>4.4569999999999999E-2</v>
      </c>
      <c r="AK844">
        <v>3.005E-2</v>
      </c>
      <c r="AL844">
        <v>1.9699999999999999E-2</v>
      </c>
      <c r="AM844">
        <v>1.2869999999999999E-2</v>
      </c>
      <c r="AN844">
        <v>7.9799999999999992E-3</v>
      </c>
      <c r="AO844">
        <v>4.7999999999999996E-3</v>
      </c>
      <c r="AP844">
        <v>2.8900000000000002E-3</v>
      </c>
      <c r="AQ844">
        <v>1.64E-3</v>
      </c>
      <c r="AR844">
        <v>8.9999999999999998E-4</v>
      </c>
      <c r="AS844">
        <v>4.8000000000000001E-4</v>
      </c>
      <c r="AT844">
        <v>2.5999999999999998E-4</v>
      </c>
      <c r="AU844">
        <v>1.2999999999999999E-4</v>
      </c>
      <c r="AV844">
        <v>6.0000000000000002E-5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</row>
    <row r="845" spans="1:68" hidden="1" x14ac:dyDescent="0.25">
      <c r="A845">
        <v>22400629</v>
      </c>
      <c r="B845" t="s">
        <v>83</v>
      </c>
      <c r="C845" t="s">
        <v>84</v>
      </c>
      <c r="D845" s="1">
        <v>45680.916666666664</v>
      </c>
      <c r="E845" t="str">
        <f>HYPERLINK("https://www.nba.com/stats/player/201950/boxscores-traditional", "Jrue Holiday")</f>
        <v>Jrue Holiday</v>
      </c>
      <c r="F845" t="s">
        <v>73</v>
      </c>
      <c r="G845">
        <v>2.8</v>
      </c>
      <c r="H845">
        <v>1.9390000000000001</v>
      </c>
      <c r="I845" s="2">
        <v>0.82381000000000004</v>
      </c>
      <c r="J845" s="2">
        <v>0.65910000000000002</v>
      </c>
      <c r="K845" s="2">
        <v>0.46017000000000002</v>
      </c>
      <c r="L845" s="2">
        <v>0.26762999999999998</v>
      </c>
      <c r="M845" s="2">
        <v>0.12923999999999999</v>
      </c>
      <c r="N845" s="2">
        <v>4.947E-2</v>
      </c>
      <c r="O845" s="2">
        <v>1.4999999999999999E-2</v>
      </c>
      <c r="P845" s="2">
        <v>3.6800000000000001E-3</v>
      </c>
      <c r="Q845" s="2">
        <v>6.8999999999999997E-4</v>
      </c>
      <c r="R845" s="2">
        <v>1E-4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</row>
    <row r="846" spans="1:68" hidden="1" x14ac:dyDescent="0.25">
      <c r="A846">
        <v>22400629</v>
      </c>
      <c r="B846" t="s">
        <v>83</v>
      </c>
      <c r="C846" t="s">
        <v>84</v>
      </c>
      <c r="D846" s="1">
        <v>45680.916666666664</v>
      </c>
      <c r="E846" t="str">
        <f>HYPERLINK("https://www.nba.com/stats/player/201950/boxscores-traditional", "Jrue Holiday")</f>
        <v>Jrue Holiday</v>
      </c>
      <c r="F846" t="s">
        <v>92</v>
      </c>
      <c r="G846">
        <v>12.2</v>
      </c>
      <c r="H846">
        <v>1.9390000000000001</v>
      </c>
      <c r="I846" s="2">
        <v>1</v>
      </c>
      <c r="J846" s="2">
        <v>1</v>
      </c>
      <c r="K846" s="2">
        <v>1</v>
      </c>
      <c r="L846" s="2">
        <v>1</v>
      </c>
      <c r="M846" s="2">
        <v>0.99990000000000001</v>
      </c>
      <c r="N846" s="2">
        <v>0.99931000000000003</v>
      </c>
      <c r="O846" s="2">
        <v>0.99631999999999998</v>
      </c>
      <c r="P846" s="2">
        <v>0.98499999999999999</v>
      </c>
      <c r="Q846" s="2">
        <v>0.95052999999999999</v>
      </c>
      <c r="R846" s="2">
        <v>0.87075999999999998</v>
      </c>
      <c r="S846" s="2">
        <v>0.73236999999999997</v>
      </c>
      <c r="T846" s="2">
        <v>0.53983000000000003</v>
      </c>
      <c r="U846" s="2">
        <v>0.34089999999999998</v>
      </c>
      <c r="V846" s="2">
        <v>0.17619000000000001</v>
      </c>
      <c r="W846" s="2">
        <v>7.4929999999999997E-2</v>
      </c>
      <c r="X846" s="2">
        <v>2.5000000000000001E-2</v>
      </c>
      <c r="Y846" s="2">
        <v>6.5700000000000003E-3</v>
      </c>
      <c r="Z846" s="2">
        <v>1.39E-3</v>
      </c>
      <c r="AA846" s="2">
        <v>2.2000000000000001E-4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</row>
    <row r="847" spans="1:68" hidden="1" x14ac:dyDescent="0.25">
      <c r="A847">
        <v>22400629</v>
      </c>
      <c r="B847" t="s">
        <v>84</v>
      </c>
      <c r="C847" t="s">
        <v>83</v>
      </c>
      <c r="D847" s="1">
        <v>45680.916666666664</v>
      </c>
      <c r="E847" t="str">
        <f>HYPERLINK("https://www.nba.com/stats/player/2544/boxscores-traditional", "LeBron James")</f>
        <v>LeBron James</v>
      </c>
      <c r="F847" t="s">
        <v>73</v>
      </c>
      <c r="G847">
        <v>9.8000000000000007</v>
      </c>
      <c r="H847">
        <v>1.9390000000000001</v>
      </c>
      <c r="I847" s="2">
        <v>1</v>
      </c>
      <c r="J847" s="2">
        <v>1</v>
      </c>
      <c r="K847" s="2">
        <v>0.99978</v>
      </c>
      <c r="L847" s="2">
        <v>0.99861</v>
      </c>
      <c r="M847" s="2">
        <v>0.99343000000000004</v>
      </c>
      <c r="N847" s="2">
        <v>0.97499999999999998</v>
      </c>
      <c r="O847" s="2">
        <v>0.92506999999999995</v>
      </c>
      <c r="P847" s="2">
        <v>0.82381000000000004</v>
      </c>
      <c r="Q847" s="2">
        <v>0.65910000000000002</v>
      </c>
      <c r="R847" s="2">
        <v>0.46017000000000002</v>
      </c>
      <c r="S847" s="2">
        <v>0.26762999999999998</v>
      </c>
      <c r="T847" s="2">
        <v>0.12923999999999999</v>
      </c>
      <c r="U847" s="2">
        <v>4.947E-2</v>
      </c>
      <c r="V847" s="2">
        <v>1.4999999999999999E-2</v>
      </c>
      <c r="W847" s="2">
        <v>3.6800000000000001E-3</v>
      </c>
      <c r="X847" s="2">
        <v>6.8999999999999997E-4</v>
      </c>
      <c r="Y847" s="2">
        <v>1E-4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</row>
    <row r="848" spans="1:68" hidden="1" x14ac:dyDescent="0.25">
      <c r="A848">
        <v>22400629</v>
      </c>
      <c r="B848" t="s">
        <v>83</v>
      </c>
      <c r="C848" t="s">
        <v>84</v>
      </c>
      <c r="D848" s="1">
        <v>45680.916666666664</v>
      </c>
      <c r="E848" t="str">
        <f>HYPERLINK("https://www.nba.com/stats/player/201950/boxscores-traditional", "Jrue Holiday")</f>
        <v>Jrue Holiday</v>
      </c>
      <c r="F848" t="s">
        <v>87</v>
      </c>
      <c r="G848">
        <v>14.6</v>
      </c>
      <c r="H848">
        <v>1.96</v>
      </c>
      <c r="I848" s="2">
        <v>1</v>
      </c>
      <c r="J848" s="2">
        <v>1</v>
      </c>
      <c r="K848" s="2">
        <v>1</v>
      </c>
      <c r="L848" s="2">
        <v>1</v>
      </c>
      <c r="M848" s="2">
        <v>1</v>
      </c>
      <c r="N848" s="2">
        <v>1</v>
      </c>
      <c r="O848" s="2">
        <v>0.99995000000000001</v>
      </c>
      <c r="P848" s="2">
        <v>0.99961999999999995</v>
      </c>
      <c r="Q848" s="2">
        <v>0.99787999999999999</v>
      </c>
      <c r="R848" s="2">
        <v>0.99060999999999999</v>
      </c>
      <c r="S848" s="2">
        <v>0.96711999999999998</v>
      </c>
      <c r="T848" s="2">
        <v>0.90824000000000005</v>
      </c>
      <c r="U848" s="2">
        <v>0.79388999999999998</v>
      </c>
      <c r="V848" s="2">
        <v>0.62172000000000005</v>
      </c>
      <c r="W848" s="2">
        <v>0.42074</v>
      </c>
      <c r="X848" s="2">
        <v>0.23885000000000001</v>
      </c>
      <c r="Y848" s="2">
        <v>0.11123</v>
      </c>
      <c r="Z848" s="2">
        <v>4.1820000000000003E-2</v>
      </c>
      <c r="AA848" s="2">
        <v>1.255E-2</v>
      </c>
      <c r="AB848" s="2">
        <v>2.8900000000000002E-3</v>
      </c>
      <c r="AC848" s="2">
        <v>5.4000000000000001E-4</v>
      </c>
      <c r="AD848" s="2">
        <v>8.0000000000000007E-5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  <c r="BP848" s="2">
        <v>0</v>
      </c>
    </row>
    <row r="849" spans="1:68" hidden="1" x14ac:dyDescent="0.25">
      <c r="A849">
        <v>22400629</v>
      </c>
      <c r="B849" t="s">
        <v>84</v>
      </c>
      <c r="C849" t="s">
        <v>83</v>
      </c>
      <c r="D849" s="1">
        <v>45680.916666666664</v>
      </c>
      <c r="E849" t="str">
        <f>HYPERLINK("https://www.nba.com/stats/player/2544/boxscores-traditional", "LeBron James")</f>
        <v>LeBron James</v>
      </c>
      <c r="F849" t="s">
        <v>76</v>
      </c>
      <c r="G849">
        <v>6.4</v>
      </c>
      <c r="H849">
        <v>1.96</v>
      </c>
      <c r="I849" s="2">
        <v>0.99711000000000005</v>
      </c>
      <c r="J849" s="2">
        <v>0.98745000000000005</v>
      </c>
      <c r="K849" s="2">
        <v>0.95818000000000003</v>
      </c>
      <c r="L849" s="2">
        <v>0.88876999999999995</v>
      </c>
      <c r="M849" s="2">
        <v>0.76114999999999999</v>
      </c>
      <c r="N849" s="2">
        <v>0.57926</v>
      </c>
      <c r="O849" s="2">
        <v>0.37828000000000001</v>
      </c>
      <c r="P849" s="2">
        <v>0.20610999999999999</v>
      </c>
      <c r="Q849" s="2">
        <v>9.1759999999999994E-2</v>
      </c>
      <c r="R849" s="2">
        <v>3.288E-2</v>
      </c>
      <c r="S849" s="2">
        <v>9.3900000000000008E-3</v>
      </c>
      <c r="T849" s="2">
        <v>2.1199999999999999E-3</v>
      </c>
      <c r="U849" s="2">
        <v>3.8000000000000002E-4</v>
      </c>
      <c r="V849" s="2">
        <v>5.0000000000000002E-5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</row>
    <row r="850" spans="1:68" hidden="1" x14ac:dyDescent="0.25">
      <c r="A850">
        <v>22400628</v>
      </c>
      <c r="B850" t="s">
        <v>82</v>
      </c>
      <c r="C850" t="s">
        <v>81</v>
      </c>
      <c r="D850" s="1">
        <v>45680.916666666664</v>
      </c>
      <c r="E850" t="str">
        <f>HYPERLINK("https://www.nba.com/stats/player/201939/boxscores-traditional", "Stephen Curry")</f>
        <v>Stephen Curry</v>
      </c>
      <c r="F850" t="s">
        <v>76</v>
      </c>
      <c r="G850">
        <v>3.8</v>
      </c>
      <c r="H850">
        <v>2.04</v>
      </c>
      <c r="I850" s="2">
        <v>0.91466000000000003</v>
      </c>
      <c r="J850" s="2">
        <v>0.81057000000000001</v>
      </c>
      <c r="K850" s="2">
        <v>0.65173000000000003</v>
      </c>
      <c r="L850" s="2">
        <v>0.46017000000000002</v>
      </c>
      <c r="M850" s="2">
        <v>0.27760000000000001</v>
      </c>
      <c r="N850" s="2">
        <v>0.14007</v>
      </c>
      <c r="O850" s="2">
        <v>5.8209999999999998E-2</v>
      </c>
      <c r="P850" s="2">
        <v>1.9699999999999999E-2</v>
      </c>
      <c r="Q850" s="2">
        <v>5.3899999999999998E-3</v>
      </c>
      <c r="R850" s="2">
        <v>1.1800000000000001E-3</v>
      </c>
      <c r="S850" s="2">
        <v>2.1000000000000001E-4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</row>
    <row r="851" spans="1:68" hidden="1" x14ac:dyDescent="0.25">
      <c r="A851">
        <v>22400629</v>
      </c>
      <c r="B851" t="s">
        <v>83</v>
      </c>
      <c r="C851" t="s">
        <v>84</v>
      </c>
      <c r="D851" s="1">
        <v>45680.916666666664</v>
      </c>
      <c r="E851" t="str">
        <f>HYPERLINK("https://www.nba.com/stats/player/1627759/boxscores-traditional", "Jaylen Brown")</f>
        <v>Jaylen Brown</v>
      </c>
      <c r="F851" t="s">
        <v>73</v>
      </c>
      <c r="G851">
        <v>5.2</v>
      </c>
      <c r="H851">
        <v>2.04</v>
      </c>
      <c r="I851" s="2">
        <v>0.98029999999999995</v>
      </c>
      <c r="J851" s="2">
        <v>0.94179000000000002</v>
      </c>
      <c r="K851" s="2">
        <v>0.85992999999999997</v>
      </c>
      <c r="L851" s="2">
        <v>0.72240000000000004</v>
      </c>
      <c r="M851" s="2">
        <v>0.53983000000000003</v>
      </c>
      <c r="N851" s="2">
        <v>0.34827000000000002</v>
      </c>
      <c r="O851" s="2">
        <v>0.18942999999999999</v>
      </c>
      <c r="P851" s="2">
        <v>8.5339999999999999E-2</v>
      </c>
      <c r="Q851" s="2">
        <v>3.1440000000000003E-2</v>
      </c>
      <c r="R851" s="2">
        <v>9.3900000000000008E-3</v>
      </c>
      <c r="S851" s="2">
        <v>2.2599999999999999E-3</v>
      </c>
      <c r="T851" s="2">
        <v>4.2999999999999999E-4</v>
      </c>
      <c r="U851" s="2">
        <v>6.9999999999999994E-5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</row>
    <row r="852" spans="1:68" hidden="1" x14ac:dyDescent="0.25">
      <c r="A852">
        <v>22400629</v>
      </c>
      <c r="B852" t="s">
        <v>83</v>
      </c>
      <c r="C852" t="s">
        <v>84</v>
      </c>
      <c r="D852" s="1">
        <v>45680.916666666664</v>
      </c>
      <c r="E852" t="str">
        <f>HYPERLINK("https://www.nba.com/stats/player/201950/boxscores-traditional", "Jrue Holiday")</f>
        <v>Jrue Holiday</v>
      </c>
      <c r="F852" t="s">
        <v>91</v>
      </c>
      <c r="G852">
        <v>17.399999999999999</v>
      </c>
      <c r="H852">
        <v>2.0590000000000002</v>
      </c>
      <c r="I852" s="2">
        <v>1</v>
      </c>
      <c r="J852" s="2">
        <v>1</v>
      </c>
      <c r="K852" s="2">
        <v>1</v>
      </c>
      <c r="L852" s="2">
        <v>1</v>
      </c>
      <c r="M852" s="2">
        <v>1</v>
      </c>
      <c r="N852" s="2">
        <v>1</v>
      </c>
      <c r="O852" s="2">
        <v>1</v>
      </c>
      <c r="P852" s="2">
        <v>1</v>
      </c>
      <c r="Q852" s="2">
        <v>1</v>
      </c>
      <c r="R852" s="2">
        <v>0.99983</v>
      </c>
      <c r="S852" s="2">
        <v>0.99905999999999995</v>
      </c>
      <c r="T852" s="2">
        <v>0.99560000000000004</v>
      </c>
      <c r="U852" s="2">
        <v>0.98382000000000003</v>
      </c>
      <c r="V852" s="2">
        <v>0.95052999999999999</v>
      </c>
      <c r="W852" s="2">
        <v>0.879</v>
      </c>
      <c r="X852" s="2">
        <v>0.75175000000000003</v>
      </c>
      <c r="Y852" s="2">
        <v>0.57535000000000003</v>
      </c>
      <c r="Z852" s="2">
        <v>0.38590999999999998</v>
      </c>
      <c r="AA852" s="2">
        <v>0.2177</v>
      </c>
      <c r="AB852" s="2">
        <v>0.10383000000000001</v>
      </c>
      <c r="AC852" s="2">
        <v>4.0059999999999998E-2</v>
      </c>
      <c r="AD852" s="2">
        <v>1.2869999999999999E-2</v>
      </c>
      <c r="AE852" s="2">
        <v>3.2599999999999999E-3</v>
      </c>
      <c r="AF852" s="2">
        <v>6.6E-4</v>
      </c>
      <c r="AG852" s="2">
        <v>1.1E-4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</row>
    <row r="853" spans="1:68" hidden="1" x14ac:dyDescent="0.25">
      <c r="A853">
        <v>22400629</v>
      </c>
      <c r="B853" t="s">
        <v>84</v>
      </c>
      <c r="C853" t="s">
        <v>83</v>
      </c>
      <c r="D853" s="1">
        <v>45680.916666666664</v>
      </c>
      <c r="E853" t="str">
        <f>HYPERLINK("https://www.nba.com/stats/player/203076/boxscores-traditional", "Anthony Davis")</f>
        <v>Anthony Davis</v>
      </c>
      <c r="F853" t="s">
        <v>76</v>
      </c>
      <c r="G853">
        <v>12.4</v>
      </c>
      <c r="H853">
        <v>2.0590000000000002</v>
      </c>
      <c r="I853" s="2">
        <v>1</v>
      </c>
      <c r="J853" s="2">
        <v>1</v>
      </c>
      <c r="K853" s="2">
        <v>1</v>
      </c>
      <c r="L853" s="2">
        <v>1</v>
      </c>
      <c r="M853" s="2">
        <v>0.99983</v>
      </c>
      <c r="N853" s="2">
        <v>0.99905999999999995</v>
      </c>
      <c r="O853" s="2">
        <v>0.99560000000000004</v>
      </c>
      <c r="P853" s="2">
        <v>0.98382000000000003</v>
      </c>
      <c r="Q853" s="2">
        <v>0.95052999999999999</v>
      </c>
      <c r="R853" s="2">
        <v>0.879</v>
      </c>
      <c r="S853" s="2">
        <v>0.75175000000000003</v>
      </c>
      <c r="T853" s="2">
        <v>0.57535000000000003</v>
      </c>
      <c r="U853" s="2">
        <v>0.38590999999999998</v>
      </c>
      <c r="V853" s="2">
        <v>0.2177</v>
      </c>
      <c r="W853" s="2">
        <v>0.10383000000000001</v>
      </c>
      <c r="X853" s="2">
        <v>4.0059999999999998E-2</v>
      </c>
      <c r="Y853" s="2">
        <v>1.2869999999999999E-2</v>
      </c>
      <c r="Z853" s="2">
        <v>3.2599999999999999E-3</v>
      </c>
      <c r="AA853" s="2">
        <v>6.6E-4</v>
      </c>
      <c r="AB853" s="2">
        <v>1.1E-4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</row>
    <row r="854" spans="1:68" hidden="1" x14ac:dyDescent="0.25">
      <c r="A854">
        <v>22400628</v>
      </c>
      <c r="B854" t="s">
        <v>82</v>
      </c>
      <c r="C854" t="s">
        <v>81</v>
      </c>
      <c r="D854" s="1">
        <v>45680.916666666664</v>
      </c>
      <c r="E854" t="str">
        <f>HYPERLINK("https://www.nba.com/stats/player/1626172/boxscores-traditional", "Kevon Looney")</f>
        <v>Kevon Looney</v>
      </c>
      <c r="F854" t="s">
        <v>73</v>
      </c>
      <c r="G854">
        <v>2</v>
      </c>
      <c r="H854">
        <v>2.0979999999999999</v>
      </c>
      <c r="I854" s="2">
        <v>0.68439000000000005</v>
      </c>
      <c r="J854" s="2">
        <v>0.5</v>
      </c>
      <c r="K854" s="2">
        <v>0.31561</v>
      </c>
      <c r="L854" s="2">
        <v>0.17105999999999999</v>
      </c>
      <c r="M854" s="2">
        <v>7.6359999999999997E-2</v>
      </c>
      <c r="N854" s="2">
        <v>2.8070000000000001E-2</v>
      </c>
      <c r="O854" s="2">
        <v>8.6599999999999993E-3</v>
      </c>
      <c r="P854" s="2">
        <v>2.1199999999999999E-3</v>
      </c>
      <c r="Q854" s="2">
        <v>4.2000000000000002E-4</v>
      </c>
      <c r="R854" s="2">
        <v>6.9999999999999994E-5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</row>
    <row r="855" spans="1:68" hidden="1" x14ac:dyDescent="0.25">
      <c r="A855">
        <v>22400628</v>
      </c>
      <c r="B855" t="s">
        <v>82</v>
      </c>
      <c r="C855" t="s">
        <v>81</v>
      </c>
      <c r="D855" s="1">
        <v>45680.916666666664</v>
      </c>
      <c r="E855" t="str">
        <f>HYPERLINK("https://www.nba.com/stats/player/1641764/boxscores-traditional", "Brandin Podziemski")</f>
        <v>Brandin Podziemski</v>
      </c>
      <c r="F855" t="s">
        <v>73</v>
      </c>
      <c r="G855">
        <v>3</v>
      </c>
      <c r="H855">
        <v>2.0979999999999999</v>
      </c>
      <c r="I855" s="2">
        <v>0.82894000000000001</v>
      </c>
      <c r="J855" s="2">
        <v>0.68439000000000005</v>
      </c>
      <c r="K855" s="2">
        <v>0.5</v>
      </c>
      <c r="L855" s="2">
        <v>0.31561</v>
      </c>
      <c r="M855" s="2">
        <v>0.17105999999999999</v>
      </c>
      <c r="N855" s="2">
        <v>7.6359999999999997E-2</v>
      </c>
      <c r="O855" s="2">
        <v>2.8070000000000001E-2</v>
      </c>
      <c r="P855" s="2">
        <v>8.6599999999999993E-3</v>
      </c>
      <c r="Q855" s="2">
        <v>2.1199999999999999E-3</v>
      </c>
      <c r="R855" s="2">
        <v>4.2000000000000002E-4</v>
      </c>
      <c r="S855" s="2">
        <v>6.9999999999999994E-5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</row>
    <row r="856" spans="1:68" hidden="1" x14ac:dyDescent="0.25">
      <c r="A856">
        <v>22400629</v>
      </c>
      <c r="B856" t="s">
        <v>83</v>
      </c>
      <c r="C856" t="s">
        <v>84</v>
      </c>
      <c r="D856" s="1">
        <v>45680.916666666664</v>
      </c>
      <c r="E856" t="str">
        <f>HYPERLINK("https://www.nba.com/stats/player/204001/boxscores-traditional", "Kristaps Porzingis")</f>
        <v>Kristaps Porzingis</v>
      </c>
      <c r="F856" t="s">
        <v>93</v>
      </c>
      <c r="G856">
        <v>20</v>
      </c>
      <c r="H856">
        <v>2.0979999999999999</v>
      </c>
      <c r="I856" s="2">
        <v>1</v>
      </c>
      <c r="J856" s="2">
        <v>1</v>
      </c>
      <c r="K856" s="2">
        <v>1</v>
      </c>
      <c r="L856" s="2">
        <v>1</v>
      </c>
      <c r="M856" s="2">
        <v>1</v>
      </c>
      <c r="N856" s="2">
        <v>1</v>
      </c>
      <c r="O856" s="2">
        <v>1</v>
      </c>
      <c r="P856" s="2">
        <v>1</v>
      </c>
      <c r="Q856" s="2">
        <v>1</v>
      </c>
      <c r="R856" s="2">
        <v>1</v>
      </c>
      <c r="S856" s="2">
        <v>1</v>
      </c>
      <c r="T856" s="2">
        <v>0.99992999999999999</v>
      </c>
      <c r="U856" s="2">
        <v>0.99958000000000002</v>
      </c>
      <c r="V856" s="2">
        <v>0.99787999999999999</v>
      </c>
      <c r="W856" s="2">
        <v>0.99134</v>
      </c>
      <c r="X856" s="2">
        <v>0.97192999999999996</v>
      </c>
      <c r="Y856" s="2">
        <v>0.92364000000000002</v>
      </c>
      <c r="Z856" s="2">
        <v>0.82894000000000001</v>
      </c>
      <c r="AA856" s="2">
        <v>0.68439000000000005</v>
      </c>
      <c r="AB856" s="2">
        <v>0.5</v>
      </c>
      <c r="AC856" s="2">
        <v>0.31561</v>
      </c>
      <c r="AD856" s="2">
        <v>0.17105999999999999</v>
      </c>
      <c r="AE856" s="2">
        <v>7.6359999999999997E-2</v>
      </c>
      <c r="AF856" s="2">
        <v>2.8070000000000001E-2</v>
      </c>
      <c r="AG856" s="2">
        <v>8.6599999999999993E-3</v>
      </c>
      <c r="AH856" s="2">
        <v>2.1199999999999999E-3</v>
      </c>
      <c r="AI856" s="2">
        <v>4.2000000000000002E-4</v>
      </c>
      <c r="AJ856" s="2">
        <v>6.9999999999999994E-5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</row>
    <row r="857" spans="1:68" hidden="1" x14ac:dyDescent="0.25">
      <c r="A857">
        <v>22400629</v>
      </c>
      <c r="B857" t="s">
        <v>83</v>
      </c>
      <c r="C857" t="s">
        <v>84</v>
      </c>
      <c r="D857" s="1">
        <v>45680.916666666664</v>
      </c>
      <c r="E857" t="str">
        <f>HYPERLINK("https://www.nba.com/stats/player/1628436/boxscores-traditional", "Luke Kornet")</f>
        <v>Luke Kornet</v>
      </c>
      <c r="F857" t="s">
        <v>76</v>
      </c>
      <c r="G857">
        <v>5.2</v>
      </c>
      <c r="H857">
        <v>2.2269999999999999</v>
      </c>
      <c r="I857" s="2">
        <v>0.97062000000000004</v>
      </c>
      <c r="J857" s="2">
        <v>0.92506999999999995</v>
      </c>
      <c r="K857" s="2">
        <v>0.83891000000000004</v>
      </c>
      <c r="L857" s="2">
        <v>0.70540000000000003</v>
      </c>
      <c r="M857" s="2">
        <v>0.53586</v>
      </c>
      <c r="N857" s="2">
        <v>0.35942000000000002</v>
      </c>
      <c r="O857" s="2">
        <v>0.20896999999999999</v>
      </c>
      <c r="P857" s="2">
        <v>0.10383000000000001</v>
      </c>
      <c r="Q857" s="2">
        <v>4.3630000000000002E-2</v>
      </c>
      <c r="R857" s="2">
        <v>1.5389999999999999E-2</v>
      </c>
      <c r="S857" s="2">
        <v>4.6600000000000001E-3</v>
      </c>
      <c r="T857" s="2">
        <v>1.14E-3</v>
      </c>
      <c r="U857" s="2">
        <v>2.3000000000000001E-4</v>
      </c>
      <c r="V857" s="2">
        <v>4.0000000000000003E-5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</row>
    <row r="858" spans="1:68" hidden="1" x14ac:dyDescent="0.25">
      <c r="A858">
        <v>22400628</v>
      </c>
      <c r="B858" t="s">
        <v>81</v>
      </c>
      <c r="C858" t="s">
        <v>82</v>
      </c>
      <c r="D858" s="1">
        <v>45680.916666666664</v>
      </c>
      <c r="E858" t="str">
        <f>HYPERLINK("https://www.nba.com/stats/player/1630245/boxscores-traditional", "Ayo Dosunmu")</f>
        <v>Ayo Dosunmu</v>
      </c>
      <c r="F858" t="s">
        <v>93</v>
      </c>
      <c r="G858">
        <v>8.4</v>
      </c>
      <c r="H858">
        <v>2.3319999999999999</v>
      </c>
      <c r="I858" s="2">
        <v>0.99924000000000002</v>
      </c>
      <c r="J858" s="2">
        <v>0.99692999999999998</v>
      </c>
      <c r="K858" s="2">
        <v>0.98982999999999999</v>
      </c>
      <c r="L858" s="2">
        <v>0.97062000000000004</v>
      </c>
      <c r="M858" s="2">
        <v>0.92784999999999995</v>
      </c>
      <c r="N858" s="2">
        <v>0.84848999999999997</v>
      </c>
      <c r="O858" s="2">
        <v>0.72575000000000001</v>
      </c>
      <c r="P858" s="2">
        <v>0.56749000000000005</v>
      </c>
      <c r="Q858" s="2">
        <v>0.39743000000000001</v>
      </c>
      <c r="R858" s="2">
        <v>0.24510000000000001</v>
      </c>
      <c r="S858" s="2">
        <v>0.13350000000000001</v>
      </c>
      <c r="T858" s="2">
        <v>6.1780000000000002E-2</v>
      </c>
      <c r="U858" s="2">
        <v>2.4420000000000001E-2</v>
      </c>
      <c r="V858" s="2">
        <v>8.2000000000000007E-3</v>
      </c>
      <c r="W858" s="2">
        <v>2.33E-3</v>
      </c>
      <c r="X858" s="2">
        <v>5.5999999999999995E-4</v>
      </c>
      <c r="Y858" s="2">
        <v>1.1E-4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</row>
    <row r="859" spans="1:68" hidden="1" x14ac:dyDescent="0.25">
      <c r="A859">
        <v>22400629</v>
      </c>
      <c r="B859" t="s">
        <v>83</v>
      </c>
      <c r="C859" t="s">
        <v>84</v>
      </c>
      <c r="D859" s="1">
        <v>45680.916666666664</v>
      </c>
      <c r="E859" t="str">
        <f>HYPERLINK("https://www.nba.com/stats/player/1628369/boxscores-traditional", "Jayson Tatum")</f>
        <v>Jayson Tatum</v>
      </c>
      <c r="F859" t="s">
        <v>90</v>
      </c>
      <c r="G859">
        <v>14.6</v>
      </c>
      <c r="H859">
        <v>2.4169999999999998</v>
      </c>
      <c r="I859" s="2">
        <v>1</v>
      </c>
      <c r="J859" s="2">
        <v>1</v>
      </c>
      <c r="K859" s="2">
        <v>1</v>
      </c>
      <c r="L859" s="2">
        <v>1</v>
      </c>
      <c r="M859" s="2">
        <v>0.99995999999999996</v>
      </c>
      <c r="N859" s="2">
        <v>0.99980999999999998</v>
      </c>
      <c r="O859" s="2">
        <v>0.99916000000000005</v>
      </c>
      <c r="P859" s="2">
        <v>0.99682999999999999</v>
      </c>
      <c r="Q859" s="2">
        <v>0.98982999999999999</v>
      </c>
      <c r="R859" s="2">
        <v>0.97128000000000003</v>
      </c>
      <c r="S859" s="2">
        <v>0.93189</v>
      </c>
      <c r="T859" s="2">
        <v>0.85992999999999997</v>
      </c>
      <c r="U859" s="2">
        <v>0.74536999999999998</v>
      </c>
      <c r="V859" s="2">
        <v>0.59870999999999996</v>
      </c>
      <c r="W859" s="2">
        <v>0.43251000000000001</v>
      </c>
      <c r="X859" s="2">
        <v>0.28095999999999999</v>
      </c>
      <c r="Y859" s="2">
        <v>0.16109000000000001</v>
      </c>
      <c r="Z859" s="2">
        <v>7.9269999999999993E-2</v>
      </c>
      <c r="AA859" s="2">
        <v>3.4380000000000001E-2</v>
      </c>
      <c r="AB859" s="2">
        <v>1.2869999999999999E-2</v>
      </c>
      <c r="AC859" s="2">
        <v>4.0200000000000001E-3</v>
      </c>
      <c r="AD859" s="2">
        <v>1.1100000000000001E-3</v>
      </c>
      <c r="AE859" s="2">
        <v>2.5000000000000001E-4</v>
      </c>
      <c r="AF859" s="2">
        <v>5.0000000000000002E-5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</row>
    <row r="860" spans="1:68" hidden="1" x14ac:dyDescent="0.25">
      <c r="A860">
        <v>22400629</v>
      </c>
      <c r="B860" t="s">
        <v>83</v>
      </c>
      <c r="C860" t="s">
        <v>84</v>
      </c>
      <c r="D860" s="1">
        <v>45680.916666666664</v>
      </c>
      <c r="E860" t="str">
        <f>HYPERLINK("https://www.nba.com/stats/player/1628369/boxscores-traditional", "Jayson Tatum")</f>
        <v>Jayson Tatum</v>
      </c>
      <c r="F860" t="s">
        <v>91</v>
      </c>
      <c r="G860">
        <v>37.6</v>
      </c>
      <c r="H860">
        <v>2.4169999999999998</v>
      </c>
      <c r="I860" s="2">
        <v>1</v>
      </c>
      <c r="J860" s="2">
        <v>1</v>
      </c>
      <c r="K860" s="2">
        <v>1</v>
      </c>
      <c r="L860" s="2">
        <v>1</v>
      </c>
      <c r="M860" s="2">
        <v>1</v>
      </c>
      <c r="N860" s="2">
        <v>1</v>
      </c>
      <c r="O860" s="2">
        <v>1</v>
      </c>
      <c r="P860" s="2">
        <v>1</v>
      </c>
      <c r="Q860" s="2">
        <v>1</v>
      </c>
      <c r="R860" s="2">
        <v>1</v>
      </c>
      <c r="S860" s="2">
        <v>1</v>
      </c>
      <c r="T860" s="2">
        <v>1</v>
      </c>
      <c r="U860" s="2">
        <v>1</v>
      </c>
      <c r="V860" s="2">
        <v>1</v>
      </c>
      <c r="W860" s="2">
        <v>1</v>
      </c>
      <c r="X860" s="2">
        <v>1</v>
      </c>
      <c r="Y860" s="2">
        <v>1</v>
      </c>
      <c r="Z860" s="2">
        <v>1</v>
      </c>
      <c r="AA860" s="2">
        <v>1</v>
      </c>
      <c r="AB860" s="2">
        <v>1</v>
      </c>
      <c r="AC860" s="2">
        <v>1</v>
      </c>
      <c r="AD860" s="2">
        <v>1</v>
      </c>
      <c r="AE860" s="2">
        <v>1</v>
      </c>
      <c r="AF860" s="2">
        <v>1</v>
      </c>
      <c r="AG860" s="2">
        <v>1</v>
      </c>
      <c r="AH860" s="2">
        <v>1</v>
      </c>
      <c r="AI860" s="2">
        <v>1</v>
      </c>
      <c r="AJ860" s="2">
        <v>0.99995999999999996</v>
      </c>
      <c r="AK860" s="2">
        <v>0.99980999999999998</v>
      </c>
      <c r="AL860" s="2">
        <v>0.99916000000000005</v>
      </c>
      <c r="AM860" s="2">
        <v>0.99682999999999999</v>
      </c>
      <c r="AN860" s="2">
        <v>0.98982999999999999</v>
      </c>
      <c r="AO860" s="2">
        <v>0.97128000000000003</v>
      </c>
      <c r="AP860" s="2">
        <v>0.93189</v>
      </c>
      <c r="AQ860" s="2">
        <v>0.85992999999999997</v>
      </c>
      <c r="AR860" s="2">
        <v>0.74536999999999998</v>
      </c>
      <c r="AS860" s="2">
        <v>0.59870999999999996</v>
      </c>
      <c r="AT860" s="2">
        <v>0.43251000000000001</v>
      </c>
      <c r="AU860" s="2">
        <v>0.28095999999999999</v>
      </c>
      <c r="AV860" s="2">
        <v>0.16109000000000001</v>
      </c>
      <c r="AW860" s="2">
        <v>7.9269999999999993E-2</v>
      </c>
      <c r="AX860" s="2">
        <v>3.4380000000000001E-2</v>
      </c>
      <c r="AY860" s="2">
        <v>1.2869999999999999E-2</v>
      </c>
      <c r="AZ860" s="2">
        <v>4.0200000000000001E-3</v>
      </c>
      <c r="BA860" s="2">
        <v>1.1100000000000001E-3</v>
      </c>
      <c r="BB860" s="2">
        <v>2.5000000000000001E-4</v>
      </c>
      <c r="BC860" s="2">
        <v>5.0000000000000002E-5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</row>
    <row r="861" spans="1:68" hidden="1" x14ac:dyDescent="0.25">
      <c r="A861">
        <v>22400629</v>
      </c>
      <c r="B861" t="s">
        <v>83</v>
      </c>
      <c r="C861" t="s">
        <v>84</v>
      </c>
      <c r="D861" s="1">
        <v>45680.916666666664</v>
      </c>
      <c r="E861" t="str">
        <f>HYPERLINK("https://www.nba.com/stats/player/204001/boxscores-traditional", "Kristaps Porzingis")</f>
        <v>Kristaps Porzingis</v>
      </c>
      <c r="F861" t="s">
        <v>90</v>
      </c>
      <c r="G861">
        <v>9.4</v>
      </c>
      <c r="H861">
        <v>2.4169999999999998</v>
      </c>
      <c r="I861" s="2">
        <v>0.99975000000000003</v>
      </c>
      <c r="J861" s="2">
        <v>0.99888999999999994</v>
      </c>
      <c r="K861" s="2">
        <v>0.99597999999999998</v>
      </c>
      <c r="L861" s="2">
        <v>0.98712999999999995</v>
      </c>
      <c r="M861" s="2">
        <v>0.96562000000000003</v>
      </c>
      <c r="N861" s="2">
        <v>0.92073000000000005</v>
      </c>
      <c r="O861" s="2">
        <v>0.83891000000000004</v>
      </c>
      <c r="P861" s="2">
        <v>0.71904000000000001</v>
      </c>
      <c r="Q861" s="2">
        <v>0.56749000000000005</v>
      </c>
      <c r="R861" s="2">
        <v>0.40128999999999998</v>
      </c>
      <c r="S861" s="2">
        <v>0.25463000000000002</v>
      </c>
      <c r="T861" s="2">
        <v>0.14007</v>
      </c>
      <c r="U861" s="2">
        <v>6.8110000000000004E-2</v>
      </c>
      <c r="V861" s="2">
        <v>2.8719999999999999E-2</v>
      </c>
      <c r="W861" s="2">
        <v>1.017E-2</v>
      </c>
      <c r="X861" s="2">
        <v>3.1700000000000001E-3</v>
      </c>
      <c r="Y861" s="2">
        <v>8.4000000000000003E-4</v>
      </c>
      <c r="Z861" s="2">
        <v>1.9000000000000001E-4</v>
      </c>
      <c r="AA861" s="2">
        <v>4.0000000000000003E-5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</row>
    <row r="862" spans="1:68" hidden="1" x14ac:dyDescent="0.25">
      <c r="A862">
        <v>22400629</v>
      </c>
      <c r="B862" t="s">
        <v>83</v>
      </c>
      <c r="C862" t="s">
        <v>84</v>
      </c>
      <c r="D862" s="1">
        <v>45680.916666666664</v>
      </c>
      <c r="E862" t="str">
        <f>HYPERLINK("https://www.nba.com/stats/player/204001/boxscores-traditional", "Kristaps Porzingis")</f>
        <v>Kristaps Porzingis</v>
      </c>
      <c r="F862" t="s">
        <v>76</v>
      </c>
      <c r="G862">
        <v>8</v>
      </c>
      <c r="H862">
        <v>2.4489999999999998</v>
      </c>
      <c r="I862" s="2">
        <v>0.99787999999999999</v>
      </c>
      <c r="J862" s="2">
        <v>0.99285999999999996</v>
      </c>
      <c r="K862" s="2">
        <v>0.97931999999999997</v>
      </c>
      <c r="L862" s="2">
        <v>0.94845000000000002</v>
      </c>
      <c r="M862" s="2">
        <v>0.88876999999999995</v>
      </c>
      <c r="N862" s="2">
        <v>0.79388999999999998</v>
      </c>
      <c r="O862" s="2">
        <v>0.65910000000000002</v>
      </c>
      <c r="P862" s="2">
        <v>0.5</v>
      </c>
      <c r="Q862" s="2">
        <v>0.34089999999999998</v>
      </c>
      <c r="R862" s="2">
        <v>0.20610999999999999</v>
      </c>
      <c r="S862" s="2">
        <v>0.11123</v>
      </c>
      <c r="T862" s="2">
        <v>5.1549999999999999E-2</v>
      </c>
      <c r="U862" s="2">
        <v>2.068E-2</v>
      </c>
      <c r="V862" s="2">
        <v>7.1399999999999996E-3</v>
      </c>
      <c r="W862" s="2">
        <v>2.1199999999999999E-3</v>
      </c>
      <c r="X862" s="2">
        <v>5.4000000000000001E-4</v>
      </c>
      <c r="Y862" s="2">
        <v>1.2E-4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</row>
    <row r="863" spans="1:68" hidden="1" x14ac:dyDescent="0.25">
      <c r="A863">
        <v>22400628</v>
      </c>
      <c r="B863" t="s">
        <v>81</v>
      </c>
      <c r="C863" t="s">
        <v>82</v>
      </c>
      <c r="D863" s="1">
        <v>45680.916666666664</v>
      </c>
      <c r="E863" t="str">
        <f>HYPERLINK("https://www.nba.com/stats/player/1628366/boxscores-traditional", "Lonzo Ball")</f>
        <v>Lonzo Ball</v>
      </c>
      <c r="F863" t="s">
        <v>76</v>
      </c>
      <c r="G863">
        <v>3.4</v>
      </c>
      <c r="H863">
        <v>2.577</v>
      </c>
      <c r="I863" s="2">
        <v>0.82381000000000004</v>
      </c>
      <c r="J863" s="2">
        <v>0.70540000000000003</v>
      </c>
      <c r="K863" s="2">
        <v>0.56355999999999995</v>
      </c>
      <c r="L863" s="2">
        <v>0.40905000000000002</v>
      </c>
      <c r="M863" s="2">
        <v>0.26762999999999998</v>
      </c>
      <c r="N863" s="2">
        <v>0.15625</v>
      </c>
      <c r="O863" s="2">
        <v>8.0759999999999998E-2</v>
      </c>
      <c r="P863" s="2">
        <v>3.6729999999999999E-2</v>
      </c>
      <c r="Q863" s="2">
        <v>1.4999999999999999E-2</v>
      </c>
      <c r="R863" s="2">
        <v>5.2300000000000003E-3</v>
      </c>
      <c r="S863" s="2">
        <v>1.5900000000000001E-3</v>
      </c>
      <c r="T863" s="2">
        <v>4.2000000000000002E-4</v>
      </c>
      <c r="U863" s="2">
        <v>1E-4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</row>
    <row r="864" spans="1:68" hidden="1" x14ac:dyDescent="0.25">
      <c r="A864">
        <v>22400628</v>
      </c>
      <c r="B864" t="s">
        <v>82</v>
      </c>
      <c r="C864" t="s">
        <v>81</v>
      </c>
      <c r="D864" s="1">
        <v>45680.916666666664</v>
      </c>
      <c r="E864" t="str">
        <f>HYPERLINK("https://www.nba.com/stats/player/203110/boxscores-traditional", "Draymond Green")</f>
        <v>Draymond Green</v>
      </c>
      <c r="F864" t="s">
        <v>73</v>
      </c>
      <c r="G864">
        <v>5.6</v>
      </c>
      <c r="H864">
        <v>2.577</v>
      </c>
      <c r="I864" s="2">
        <v>0.96326999999999996</v>
      </c>
      <c r="J864" s="2">
        <v>0.91923999999999995</v>
      </c>
      <c r="K864" s="2">
        <v>0.84375</v>
      </c>
      <c r="L864" s="2">
        <v>0.73236999999999997</v>
      </c>
      <c r="M864" s="2">
        <v>0.59094999999999998</v>
      </c>
      <c r="N864" s="2">
        <v>0.43643999999999999</v>
      </c>
      <c r="O864" s="2">
        <v>0.29459999999999997</v>
      </c>
      <c r="P864" s="2">
        <v>0.17619000000000001</v>
      </c>
      <c r="Q864" s="2">
        <v>9.3420000000000003E-2</v>
      </c>
      <c r="R864" s="2">
        <v>4.3630000000000002E-2</v>
      </c>
      <c r="S864" s="2">
        <v>1.7860000000000001E-2</v>
      </c>
      <c r="T864" s="2">
        <v>6.5700000000000003E-3</v>
      </c>
      <c r="U864" s="2">
        <v>2.0500000000000002E-3</v>
      </c>
      <c r="V864" s="2">
        <v>5.5999999999999995E-4</v>
      </c>
      <c r="W864" s="2">
        <v>1.2999999999999999E-4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</row>
    <row r="865" spans="1:68" hidden="1" x14ac:dyDescent="0.25">
      <c r="A865">
        <v>22400629</v>
      </c>
      <c r="B865" t="s">
        <v>83</v>
      </c>
      <c r="C865" t="s">
        <v>84</v>
      </c>
      <c r="D865" s="1">
        <v>45680.916666666664</v>
      </c>
      <c r="E865" t="str">
        <f>HYPERLINK("https://www.nba.com/stats/player/204001/boxscores-traditional", "Kristaps Porzingis")</f>
        <v>Kristaps Porzingis</v>
      </c>
      <c r="F865" t="s">
        <v>87</v>
      </c>
      <c r="G865">
        <v>28</v>
      </c>
      <c r="H865">
        <v>2.6080000000000001</v>
      </c>
      <c r="I865" s="2">
        <v>1</v>
      </c>
      <c r="J865" s="2">
        <v>1</v>
      </c>
      <c r="K865" s="2">
        <v>1</v>
      </c>
      <c r="L865" s="2">
        <v>1</v>
      </c>
      <c r="M865" s="2">
        <v>1</v>
      </c>
      <c r="N865" s="2">
        <v>1</v>
      </c>
      <c r="O865" s="2">
        <v>1</v>
      </c>
      <c r="P865" s="2">
        <v>1</v>
      </c>
      <c r="Q865" s="2">
        <v>1</v>
      </c>
      <c r="R865" s="2">
        <v>1</v>
      </c>
      <c r="S865" s="2">
        <v>1</v>
      </c>
      <c r="T865" s="2">
        <v>1</v>
      </c>
      <c r="U865" s="2">
        <v>1</v>
      </c>
      <c r="V865" s="2">
        <v>1</v>
      </c>
      <c r="W865" s="2">
        <v>1</v>
      </c>
      <c r="X865" s="2">
        <v>1</v>
      </c>
      <c r="Y865" s="2">
        <v>1</v>
      </c>
      <c r="Z865" s="2">
        <v>0.99994000000000005</v>
      </c>
      <c r="AA865" s="2">
        <v>0.99972000000000005</v>
      </c>
      <c r="AB865" s="2">
        <v>0.99892999999999998</v>
      </c>
      <c r="AC865" s="2">
        <v>0.99631999999999998</v>
      </c>
      <c r="AD865" s="2">
        <v>0.98928000000000005</v>
      </c>
      <c r="AE865" s="2">
        <v>0.97257000000000005</v>
      </c>
      <c r="AF865" s="2">
        <v>0.93698999999999999</v>
      </c>
      <c r="AG865" s="2">
        <v>0.87492999999999999</v>
      </c>
      <c r="AH865" s="2">
        <v>0.77934999999999999</v>
      </c>
      <c r="AI865" s="2">
        <v>0.64802999999999999</v>
      </c>
      <c r="AJ865" s="2">
        <v>0.5</v>
      </c>
      <c r="AK865" s="2">
        <v>0.35197000000000001</v>
      </c>
      <c r="AL865" s="2">
        <v>0.22065000000000001</v>
      </c>
      <c r="AM865" s="2">
        <v>0.12506999999999999</v>
      </c>
      <c r="AN865" s="2">
        <v>6.3009999999999997E-2</v>
      </c>
      <c r="AO865" s="2">
        <v>2.743E-2</v>
      </c>
      <c r="AP865" s="2">
        <v>1.072E-2</v>
      </c>
      <c r="AQ865" s="2">
        <v>3.6800000000000001E-3</v>
      </c>
      <c r="AR865" s="2">
        <v>1.07E-3</v>
      </c>
      <c r="AS865" s="2">
        <v>2.7999999999999998E-4</v>
      </c>
      <c r="AT865" s="2">
        <v>6.0000000000000002E-5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</row>
    <row r="866" spans="1:68" hidden="1" x14ac:dyDescent="0.25">
      <c r="A866">
        <v>22400628</v>
      </c>
      <c r="B866" t="s">
        <v>82</v>
      </c>
      <c r="C866" t="s">
        <v>81</v>
      </c>
      <c r="D866" s="1">
        <v>45680.916666666664</v>
      </c>
      <c r="E866" t="str">
        <f>HYPERLINK("https://www.nba.com/stats/player/1631218/boxscores-traditional", "Trayce Jackson-Davis")</f>
        <v>Trayce Jackson-Davis</v>
      </c>
      <c r="F866" t="s">
        <v>92</v>
      </c>
      <c r="G866">
        <v>8.1999999999999993</v>
      </c>
      <c r="H866">
        <v>2.6379999999999999</v>
      </c>
      <c r="I866" s="2">
        <v>0.99682999999999999</v>
      </c>
      <c r="J866" s="2">
        <v>0.99060999999999999</v>
      </c>
      <c r="K866" s="2">
        <v>0.97558</v>
      </c>
      <c r="L866" s="2">
        <v>0.94408000000000003</v>
      </c>
      <c r="M866" s="2">
        <v>0.88685999999999998</v>
      </c>
      <c r="N866" s="2">
        <v>0.79673000000000005</v>
      </c>
      <c r="O866" s="2">
        <v>0.67364000000000002</v>
      </c>
      <c r="P866" s="2">
        <v>0.53188000000000002</v>
      </c>
      <c r="Q866" s="2">
        <v>0.38208999999999999</v>
      </c>
      <c r="R866" s="2">
        <v>0.24825</v>
      </c>
      <c r="S866" s="2">
        <v>0.14457</v>
      </c>
      <c r="T866" s="2">
        <v>7.4929999999999997E-2</v>
      </c>
      <c r="U866" s="2">
        <v>3.4380000000000001E-2</v>
      </c>
      <c r="V866" s="2">
        <v>1.3899999999999999E-2</v>
      </c>
      <c r="W866" s="2">
        <v>4.9399999999999999E-3</v>
      </c>
      <c r="X866" s="2">
        <v>1.5399999999999999E-3</v>
      </c>
      <c r="Y866" s="2">
        <v>4.2000000000000002E-4</v>
      </c>
      <c r="Z866" s="2">
        <v>1E-4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</row>
    <row r="867" spans="1:68" hidden="1" x14ac:dyDescent="0.25">
      <c r="A867">
        <v>22400628</v>
      </c>
      <c r="B867" t="s">
        <v>81</v>
      </c>
      <c r="C867" t="s">
        <v>82</v>
      </c>
      <c r="D867" s="1">
        <v>45680.916666666664</v>
      </c>
      <c r="E867" t="str">
        <f>HYPERLINK("https://www.nba.com/stats/player/202696/boxscores-traditional", "Nikola Vucevic")</f>
        <v>Nikola Vucevic</v>
      </c>
      <c r="F867" t="s">
        <v>90</v>
      </c>
      <c r="G867">
        <v>16.600000000000001</v>
      </c>
      <c r="H867">
        <v>2.653</v>
      </c>
      <c r="I867" s="2">
        <v>1</v>
      </c>
      <c r="J867" s="2">
        <v>1</v>
      </c>
      <c r="K867" s="2">
        <v>1</v>
      </c>
      <c r="L867" s="2">
        <v>1</v>
      </c>
      <c r="M867" s="2">
        <v>1</v>
      </c>
      <c r="N867" s="2">
        <v>1</v>
      </c>
      <c r="O867" s="2">
        <v>0.99985000000000002</v>
      </c>
      <c r="P867" s="2">
        <v>0.99939999999999996</v>
      </c>
      <c r="Q867" s="2">
        <v>0.99787999999999999</v>
      </c>
      <c r="R867" s="2">
        <v>0.99360999999999999</v>
      </c>
      <c r="S867" s="2">
        <v>0.98257000000000005</v>
      </c>
      <c r="T867" s="2">
        <v>0.95818000000000003</v>
      </c>
      <c r="U867" s="2">
        <v>0.91308999999999996</v>
      </c>
      <c r="V867" s="2">
        <v>0.83645999999999998</v>
      </c>
      <c r="W867" s="2">
        <v>0.72575000000000001</v>
      </c>
      <c r="X867" s="2">
        <v>0.59094999999999998</v>
      </c>
      <c r="Y867" s="2">
        <v>0.44037999999999999</v>
      </c>
      <c r="Z867" s="2">
        <v>0.29805999999999999</v>
      </c>
      <c r="AA867" s="2">
        <v>0.18406</v>
      </c>
      <c r="AB867" s="2">
        <v>0.10027</v>
      </c>
      <c r="AC867" s="2">
        <v>4.8460000000000003E-2</v>
      </c>
      <c r="AD867" s="2">
        <v>2.068E-2</v>
      </c>
      <c r="AE867" s="2">
        <v>7.9799999999999992E-3</v>
      </c>
      <c r="AF867" s="2">
        <v>2.64E-3</v>
      </c>
      <c r="AG867" s="2">
        <v>7.6000000000000004E-4</v>
      </c>
      <c r="AH867" s="2">
        <v>2.0000000000000001E-4</v>
      </c>
      <c r="AI867" s="2">
        <v>4.0000000000000003E-5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</row>
    <row r="868" spans="1:68" hidden="1" x14ac:dyDescent="0.25">
      <c r="A868">
        <v>22400628</v>
      </c>
      <c r="B868" t="s">
        <v>82</v>
      </c>
      <c r="C868" t="s">
        <v>81</v>
      </c>
      <c r="D868" s="1">
        <v>45680.916666666664</v>
      </c>
      <c r="E868" t="str">
        <f>HYPERLINK("https://www.nba.com/stats/player/201939/boxscores-traditional", "Stephen Curry")</f>
        <v>Stephen Curry</v>
      </c>
      <c r="F868" t="s">
        <v>73</v>
      </c>
      <c r="G868">
        <v>7.4</v>
      </c>
      <c r="H868">
        <v>2.653</v>
      </c>
      <c r="I868" s="2">
        <v>0.99202000000000001</v>
      </c>
      <c r="J868" s="2">
        <v>0.97931999999999997</v>
      </c>
      <c r="K868" s="2">
        <v>0.95154000000000005</v>
      </c>
      <c r="L868" s="2">
        <v>0.89973000000000003</v>
      </c>
      <c r="M868" s="2">
        <v>0.81594</v>
      </c>
      <c r="N868" s="2">
        <v>0.70194000000000001</v>
      </c>
      <c r="O868" s="2">
        <v>0.55962000000000001</v>
      </c>
      <c r="P868" s="2">
        <v>0.40905000000000002</v>
      </c>
      <c r="Q868" s="2">
        <v>0.27424999999999999</v>
      </c>
      <c r="R868" s="2">
        <v>0.16353999999999999</v>
      </c>
      <c r="S868" s="2">
        <v>8.6910000000000001E-2</v>
      </c>
      <c r="T868" s="2">
        <v>4.1820000000000003E-2</v>
      </c>
      <c r="U868" s="2">
        <v>1.7430000000000001E-2</v>
      </c>
      <c r="V868" s="2">
        <v>6.3899999999999998E-3</v>
      </c>
      <c r="W868" s="2">
        <v>2.1199999999999999E-3</v>
      </c>
      <c r="X868" s="2">
        <v>5.9999999999999995E-4</v>
      </c>
      <c r="Y868" s="2">
        <v>1.4999999999999999E-4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</row>
    <row r="869" spans="1:68" hidden="1" x14ac:dyDescent="0.25">
      <c r="A869">
        <v>22400628</v>
      </c>
      <c r="B869" t="s">
        <v>82</v>
      </c>
      <c r="C869" t="s">
        <v>81</v>
      </c>
      <c r="D869" s="1">
        <v>45680.916666666664</v>
      </c>
      <c r="E869" t="str">
        <f>HYPERLINK("https://www.nba.com/stats/player/203110/boxscores-traditional", "Draymond Green")</f>
        <v>Draymond Green</v>
      </c>
      <c r="F869" t="s">
        <v>76</v>
      </c>
      <c r="G869">
        <v>5.4</v>
      </c>
      <c r="H869">
        <v>2.653</v>
      </c>
      <c r="I869" s="2">
        <v>0.95154000000000005</v>
      </c>
      <c r="J869" s="2">
        <v>0.89973000000000003</v>
      </c>
      <c r="K869" s="2">
        <v>0.81594</v>
      </c>
      <c r="L869" s="2">
        <v>0.70194000000000001</v>
      </c>
      <c r="M869" s="2">
        <v>0.55962000000000001</v>
      </c>
      <c r="N869" s="2">
        <v>0.40905000000000002</v>
      </c>
      <c r="O869" s="2">
        <v>0.27424999999999999</v>
      </c>
      <c r="P869" s="2">
        <v>0.16353999999999999</v>
      </c>
      <c r="Q869" s="2">
        <v>8.6910000000000001E-2</v>
      </c>
      <c r="R869" s="2">
        <v>4.1820000000000003E-2</v>
      </c>
      <c r="S869" s="2">
        <v>1.7430000000000001E-2</v>
      </c>
      <c r="T869" s="2">
        <v>6.3899999999999998E-3</v>
      </c>
      <c r="U869" s="2">
        <v>2.1199999999999999E-3</v>
      </c>
      <c r="V869" s="2">
        <v>5.9999999999999995E-4</v>
      </c>
      <c r="W869" s="2">
        <v>1.4999999999999999E-4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</row>
    <row r="870" spans="1:68" hidden="1" x14ac:dyDescent="0.25">
      <c r="A870">
        <v>22400629</v>
      </c>
      <c r="B870" t="s">
        <v>83</v>
      </c>
      <c r="C870" t="s">
        <v>84</v>
      </c>
      <c r="D870" s="1">
        <v>45680.916666666664</v>
      </c>
      <c r="E870" t="str">
        <f>HYPERLINK("https://www.nba.com/stats/player/1630202/boxscores-traditional", "Payton Pritchard")</f>
        <v>Payton Pritchard</v>
      </c>
      <c r="F870" t="s">
        <v>73</v>
      </c>
      <c r="G870">
        <v>4</v>
      </c>
      <c r="H870">
        <v>2.6829999999999998</v>
      </c>
      <c r="I870" s="2">
        <v>0.86863999999999997</v>
      </c>
      <c r="J870" s="2">
        <v>0.77337</v>
      </c>
      <c r="K870" s="2">
        <v>0.64431000000000005</v>
      </c>
      <c r="L870" s="2">
        <v>0.5</v>
      </c>
      <c r="M870" s="2">
        <v>0.35569000000000001</v>
      </c>
      <c r="N870" s="2">
        <v>0.22663</v>
      </c>
      <c r="O870" s="2">
        <v>0.13136</v>
      </c>
      <c r="P870" s="2">
        <v>6.8110000000000004E-2</v>
      </c>
      <c r="Q870" s="2">
        <v>3.1440000000000003E-2</v>
      </c>
      <c r="R870" s="2">
        <v>1.255E-2</v>
      </c>
      <c r="S870" s="2">
        <v>4.5300000000000002E-3</v>
      </c>
      <c r="T870" s="2">
        <v>1.4400000000000001E-3</v>
      </c>
      <c r="U870" s="2">
        <v>4.0000000000000002E-4</v>
      </c>
      <c r="V870" s="2">
        <v>1E-4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</row>
    <row r="871" spans="1:68" hidden="1" x14ac:dyDescent="0.25">
      <c r="A871">
        <v>22400628</v>
      </c>
      <c r="B871" t="s">
        <v>81</v>
      </c>
      <c r="C871" t="s">
        <v>82</v>
      </c>
      <c r="D871" s="1">
        <v>45680.916666666664</v>
      </c>
      <c r="E871" t="str">
        <f>HYPERLINK("https://www.nba.com/stats/player/1629632/boxscores-traditional", "Coby White")</f>
        <v>Coby White</v>
      </c>
      <c r="F871" t="s">
        <v>73</v>
      </c>
      <c r="G871">
        <v>4.8</v>
      </c>
      <c r="H871">
        <v>2.7130000000000001</v>
      </c>
      <c r="I871" s="2">
        <v>0.91923999999999995</v>
      </c>
      <c r="J871" s="2">
        <v>0.84848999999999997</v>
      </c>
      <c r="K871" s="2">
        <v>0.74536999999999998</v>
      </c>
      <c r="L871" s="2">
        <v>0.61409000000000002</v>
      </c>
      <c r="M871" s="2">
        <v>0.47210000000000002</v>
      </c>
      <c r="N871" s="2">
        <v>0.32996999999999999</v>
      </c>
      <c r="O871" s="2">
        <v>0.20896999999999999</v>
      </c>
      <c r="P871" s="2">
        <v>0.11899999999999999</v>
      </c>
      <c r="Q871" s="2">
        <v>6.0569999999999999E-2</v>
      </c>
      <c r="R871" s="2">
        <v>2.743E-2</v>
      </c>
      <c r="S871" s="2">
        <v>1.1010000000000001E-2</v>
      </c>
      <c r="T871" s="2">
        <v>4.0200000000000001E-3</v>
      </c>
      <c r="U871" s="2">
        <v>1.2600000000000001E-3</v>
      </c>
      <c r="V871" s="2">
        <v>3.5E-4</v>
      </c>
      <c r="W871" s="2">
        <v>8.0000000000000007E-5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0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</row>
    <row r="872" spans="1:68" hidden="1" x14ac:dyDescent="0.25">
      <c r="A872">
        <v>22400629</v>
      </c>
      <c r="B872" t="s">
        <v>84</v>
      </c>
      <c r="C872" t="s">
        <v>83</v>
      </c>
      <c r="D872" s="1">
        <v>45680.916666666664</v>
      </c>
      <c r="E872" t="str">
        <f>HYPERLINK("https://www.nba.com/stats/player/203076/boxscores-traditional", "Anthony Davis")</f>
        <v>Anthony Davis</v>
      </c>
      <c r="F872" t="s">
        <v>90</v>
      </c>
      <c r="G872">
        <v>15.8</v>
      </c>
      <c r="H872">
        <v>2.7130000000000001</v>
      </c>
      <c r="I872" s="2">
        <v>1</v>
      </c>
      <c r="J872" s="2">
        <v>1</v>
      </c>
      <c r="K872" s="2">
        <v>1</v>
      </c>
      <c r="L872" s="2">
        <v>1</v>
      </c>
      <c r="M872" s="2">
        <v>0.99997000000000003</v>
      </c>
      <c r="N872" s="2">
        <v>0.99985000000000002</v>
      </c>
      <c r="O872" s="2">
        <v>0.99939999999999996</v>
      </c>
      <c r="P872" s="2">
        <v>0.99800999999999995</v>
      </c>
      <c r="Q872" s="2">
        <v>0.99395999999999995</v>
      </c>
      <c r="R872" s="2">
        <v>0.98382000000000003</v>
      </c>
      <c r="S872" s="2">
        <v>0.96164000000000005</v>
      </c>
      <c r="T872" s="2">
        <v>0.91923999999999995</v>
      </c>
      <c r="U872" s="2">
        <v>0.84848999999999997</v>
      </c>
      <c r="V872" s="2">
        <v>0.74536999999999998</v>
      </c>
      <c r="W872" s="2">
        <v>0.61409000000000002</v>
      </c>
      <c r="X872" s="2">
        <v>0.47210000000000002</v>
      </c>
      <c r="Y872" s="2">
        <v>0.32996999999999999</v>
      </c>
      <c r="Z872" s="2">
        <v>0.20896999999999999</v>
      </c>
      <c r="AA872" s="2">
        <v>0.11899999999999999</v>
      </c>
      <c r="AB872" s="2">
        <v>6.0569999999999999E-2</v>
      </c>
      <c r="AC872" s="2">
        <v>2.743E-2</v>
      </c>
      <c r="AD872" s="2">
        <v>1.1010000000000001E-2</v>
      </c>
      <c r="AE872" s="2">
        <v>4.0200000000000001E-3</v>
      </c>
      <c r="AF872" s="2">
        <v>1.2600000000000001E-3</v>
      </c>
      <c r="AG872" s="2">
        <v>3.5E-4</v>
      </c>
      <c r="AH872" s="2">
        <v>8.0000000000000007E-5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</row>
    <row r="873" spans="1:68" hidden="1" x14ac:dyDescent="0.25">
      <c r="A873">
        <v>22400629</v>
      </c>
      <c r="B873" t="s">
        <v>83</v>
      </c>
      <c r="C873" t="s">
        <v>84</v>
      </c>
      <c r="D873" s="1">
        <v>45680.916666666664</v>
      </c>
      <c r="E873" t="str">
        <f>HYPERLINK("https://www.nba.com/stats/player/1628401/boxscores-traditional", "Derrick White")</f>
        <v>Derrick White</v>
      </c>
      <c r="F873" t="s">
        <v>76</v>
      </c>
      <c r="G873">
        <v>4.4000000000000004</v>
      </c>
      <c r="H873">
        <v>2.7280000000000002</v>
      </c>
      <c r="I873" s="2">
        <v>0.89434999999999998</v>
      </c>
      <c r="J873" s="2">
        <v>0.81057000000000001</v>
      </c>
      <c r="K873" s="2">
        <v>0.69496999999999998</v>
      </c>
      <c r="L873" s="2">
        <v>0.55962000000000001</v>
      </c>
      <c r="M873" s="2">
        <v>0.41293999999999997</v>
      </c>
      <c r="N873" s="2">
        <v>0.27760000000000001</v>
      </c>
      <c r="O873" s="2">
        <v>0.17105999999999999</v>
      </c>
      <c r="P873" s="2">
        <v>9.3420000000000003E-2</v>
      </c>
      <c r="Q873" s="2">
        <v>4.5510000000000002E-2</v>
      </c>
      <c r="R873" s="2">
        <v>2.018E-2</v>
      </c>
      <c r="S873" s="2">
        <v>7.7600000000000004E-3</v>
      </c>
      <c r="T873" s="2">
        <v>2.64E-3</v>
      </c>
      <c r="U873" s="2">
        <v>8.1999999999999998E-4</v>
      </c>
      <c r="V873" s="2">
        <v>2.2000000000000001E-4</v>
      </c>
      <c r="W873" s="2">
        <v>5.0000000000000002E-5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</row>
    <row r="874" spans="1:68" hidden="1" x14ac:dyDescent="0.25">
      <c r="A874">
        <v>22400628</v>
      </c>
      <c r="B874" t="s">
        <v>81</v>
      </c>
      <c r="C874" t="s">
        <v>82</v>
      </c>
      <c r="D874" s="1">
        <v>45680.916666666664</v>
      </c>
      <c r="E874" t="str">
        <f>HYPERLINK("https://www.nba.com/stats/player/203897/boxscores-traditional", "Zach LaVine")</f>
        <v>Zach LaVine</v>
      </c>
      <c r="F874" t="s">
        <v>73</v>
      </c>
      <c r="G874">
        <v>5</v>
      </c>
      <c r="H874">
        <v>2.7570000000000001</v>
      </c>
      <c r="I874" s="2">
        <v>0.92647000000000002</v>
      </c>
      <c r="J874" s="2">
        <v>0.86214000000000002</v>
      </c>
      <c r="K874" s="2">
        <v>0.76729999999999998</v>
      </c>
      <c r="L874" s="2">
        <v>0.64058000000000004</v>
      </c>
      <c r="M874" s="2">
        <v>0.5</v>
      </c>
      <c r="N874" s="2">
        <v>0.35942000000000002</v>
      </c>
      <c r="O874" s="2">
        <v>0.23269999999999999</v>
      </c>
      <c r="P874" s="2">
        <v>0.13786000000000001</v>
      </c>
      <c r="Q874" s="2">
        <v>7.3529999999999998E-2</v>
      </c>
      <c r="R874" s="2">
        <v>3.5150000000000001E-2</v>
      </c>
      <c r="S874" s="2">
        <v>1.4630000000000001E-2</v>
      </c>
      <c r="T874" s="2">
        <v>5.5399999999999998E-3</v>
      </c>
      <c r="U874" s="2">
        <v>1.8699999999999999E-3</v>
      </c>
      <c r="V874" s="2">
        <v>5.5999999999999995E-4</v>
      </c>
      <c r="W874" s="2">
        <v>1.3999999999999999E-4</v>
      </c>
      <c r="X874" s="2">
        <v>3.0000000000000001E-5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</row>
    <row r="875" spans="1:68" hidden="1" x14ac:dyDescent="0.25">
      <c r="A875">
        <v>22400628</v>
      </c>
      <c r="B875" t="s">
        <v>81</v>
      </c>
      <c r="C875" t="s">
        <v>82</v>
      </c>
      <c r="D875" s="1">
        <v>45680.916666666664</v>
      </c>
      <c r="E875" t="str">
        <f>HYPERLINK("https://www.nba.com/stats/player/202696/boxscores-traditional", "Nikola Vucevic")</f>
        <v>Nikola Vucevic</v>
      </c>
      <c r="F875" t="s">
        <v>76</v>
      </c>
      <c r="G875">
        <v>12.6</v>
      </c>
      <c r="H875">
        <v>2.871</v>
      </c>
      <c r="I875" s="2">
        <v>1</v>
      </c>
      <c r="J875" s="2">
        <v>0.99988999999999995</v>
      </c>
      <c r="K875" s="2">
        <v>0.99958000000000002</v>
      </c>
      <c r="L875" s="2">
        <v>0.99865000000000004</v>
      </c>
      <c r="M875" s="2">
        <v>0.99597999999999998</v>
      </c>
      <c r="N875" s="2">
        <v>0.98928000000000005</v>
      </c>
      <c r="O875" s="2">
        <v>0.97441</v>
      </c>
      <c r="P875" s="2">
        <v>0.94520000000000004</v>
      </c>
      <c r="Q875" s="2">
        <v>0.89434999999999998</v>
      </c>
      <c r="R875" s="2">
        <v>0.81859000000000004</v>
      </c>
      <c r="S875" s="2">
        <v>0.71226</v>
      </c>
      <c r="T875" s="2">
        <v>0.58316999999999997</v>
      </c>
      <c r="U875" s="2">
        <v>0.44433</v>
      </c>
      <c r="V875" s="2">
        <v>0.31207000000000001</v>
      </c>
      <c r="W875" s="2">
        <v>0.20044999999999999</v>
      </c>
      <c r="X875" s="2">
        <v>0.11899999999999999</v>
      </c>
      <c r="Y875" s="2">
        <v>6.3009999999999997E-2</v>
      </c>
      <c r="Z875" s="2">
        <v>3.005E-2</v>
      </c>
      <c r="AA875" s="2">
        <v>1.2869999999999999E-2</v>
      </c>
      <c r="AB875" s="2">
        <v>4.9399999999999999E-3</v>
      </c>
      <c r="AC875" s="2">
        <v>1.6900000000000001E-3</v>
      </c>
      <c r="AD875" s="2">
        <v>5.4000000000000001E-4</v>
      </c>
      <c r="AE875" s="2">
        <v>1.4999999999999999E-4</v>
      </c>
      <c r="AF875" s="2">
        <v>4.0000000000000003E-5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</row>
    <row r="876" spans="1:68" hidden="1" x14ac:dyDescent="0.25">
      <c r="A876">
        <v>22400629</v>
      </c>
      <c r="B876" t="s">
        <v>84</v>
      </c>
      <c r="C876" t="s">
        <v>83</v>
      </c>
      <c r="D876" s="1">
        <v>45680.916666666664</v>
      </c>
      <c r="E876" t="str">
        <f>HYPERLINK("https://www.nba.com/stats/player/1631108/boxscores-traditional", "Max Christie")</f>
        <v>Max Christie</v>
      </c>
      <c r="F876" t="s">
        <v>91</v>
      </c>
      <c r="G876">
        <v>13.4</v>
      </c>
      <c r="H876">
        <v>2.871</v>
      </c>
      <c r="I876" s="2">
        <v>1</v>
      </c>
      <c r="J876" s="2">
        <v>0.99995999999999996</v>
      </c>
      <c r="K876" s="2">
        <v>0.99985000000000002</v>
      </c>
      <c r="L876" s="2">
        <v>0.99946000000000002</v>
      </c>
      <c r="M876" s="2">
        <v>0.99831000000000003</v>
      </c>
      <c r="N876" s="2">
        <v>0.99506000000000006</v>
      </c>
      <c r="O876" s="2">
        <v>0.98712999999999995</v>
      </c>
      <c r="P876" s="2">
        <v>0.96994999999999998</v>
      </c>
      <c r="Q876" s="2">
        <v>0.93698999999999999</v>
      </c>
      <c r="R876" s="2">
        <v>0.88100000000000001</v>
      </c>
      <c r="S876" s="2">
        <v>0.79954999999999998</v>
      </c>
      <c r="T876" s="2">
        <v>0.68793000000000004</v>
      </c>
      <c r="U876" s="2">
        <v>0.55567</v>
      </c>
      <c r="V876" s="2">
        <v>0.41682999999999998</v>
      </c>
      <c r="W876" s="2">
        <v>0.28774</v>
      </c>
      <c r="X876" s="2">
        <v>0.18140999999999999</v>
      </c>
      <c r="Y876" s="2">
        <v>0.10564999999999999</v>
      </c>
      <c r="Z876" s="2">
        <v>5.4800000000000001E-2</v>
      </c>
      <c r="AA876" s="2">
        <v>2.5590000000000002E-2</v>
      </c>
      <c r="AB876" s="2">
        <v>1.072E-2</v>
      </c>
      <c r="AC876" s="2">
        <v>4.0200000000000001E-3</v>
      </c>
      <c r="AD876" s="2">
        <v>1.3500000000000001E-3</v>
      </c>
      <c r="AE876" s="2">
        <v>4.2000000000000002E-4</v>
      </c>
      <c r="AF876" s="2">
        <v>1.1E-4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</row>
    <row r="877" spans="1:68" hidden="1" x14ac:dyDescent="0.25">
      <c r="A877">
        <v>22400621</v>
      </c>
      <c r="B877" t="s">
        <v>69</v>
      </c>
      <c r="C877" t="s">
        <v>68</v>
      </c>
      <c r="D877" s="1">
        <v>45680.583333333336</v>
      </c>
      <c r="E877" t="str">
        <f>HYPERLINK("https://www.nba.com/stats/player/1631097/boxscores-traditional", "Bennedict Mathurin")</f>
        <v>Bennedict Mathurin</v>
      </c>
      <c r="F877" t="s">
        <v>93</v>
      </c>
      <c r="G877">
        <v>16.8</v>
      </c>
      <c r="H877">
        <v>5.9130000000000003</v>
      </c>
      <c r="I877">
        <v>0.99621000000000004</v>
      </c>
      <c r="J877">
        <v>0.99378999999999995</v>
      </c>
      <c r="K877">
        <v>0.99009999999999998</v>
      </c>
      <c r="L877">
        <v>0.98460999999999999</v>
      </c>
      <c r="M877">
        <v>0.97724999999999995</v>
      </c>
      <c r="N877">
        <v>0.96638000000000002</v>
      </c>
      <c r="O877">
        <v>0.95154000000000005</v>
      </c>
      <c r="P877">
        <v>0.93189</v>
      </c>
      <c r="Q877">
        <v>0.90658000000000005</v>
      </c>
      <c r="R877">
        <v>0.87492999999999999</v>
      </c>
      <c r="S877">
        <v>0.83645999999999998</v>
      </c>
      <c r="T877">
        <v>0.79103000000000001</v>
      </c>
      <c r="U877">
        <v>0.73890999999999996</v>
      </c>
      <c r="V877">
        <v>0.68081999999999998</v>
      </c>
      <c r="W877">
        <v>0.61790999999999996</v>
      </c>
      <c r="X877">
        <v>0.55567</v>
      </c>
      <c r="Y877">
        <v>0.48803000000000002</v>
      </c>
      <c r="Z877">
        <v>0.42074</v>
      </c>
      <c r="AA877">
        <v>0.35569000000000001</v>
      </c>
      <c r="AB877">
        <v>0.29459999999999997</v>
      </c>
      <c r="AC877">
        <v>0.23885000000000001</v>
      </c>
      <c r="AD877">
        <v>0.18942999999999999</v>
      </c>
      <c r="AE877">
        <v>0.14685999999999999</v>
      </c>
      <c r="AF877">
        <v>0.11123</v>
      </c>
      <c r="AG877">
        <v>8.226E-2</v>
      </c>
      <c r="AH877">
        <v>5.9380000000000002E-2</v>
      </c>
      <c r="AI877">
        <v>4.1820000000000003E-2</v>
      </c>
      <c r="AJ877">
        <v>2.938E-2</v>
      </c>
      <c r="AK877">
        <v>1.9699999999999999E-2</v>
      </c>
      <c r="AL877">
        <v>1.2869999999999999E-2</v>
      </c>
      <c r="AM877">
        <v>8.2000000000000007E-3</v>
      </c>
      <c r="AN877">
        <v>5.0800000000000003E-3</v>
      </c>
      <c r="AO877">
        <v>3.0699999999999998E-3</v>
      </c>
      <c r="AP877">
        <v>1.81E-3</v>
      </c>
      <c r="AQ877">
        <v>1.0399999999999999E-3</v>
      </c>
      <c r="AR877">
        <v>5.8E-4</v>
      </c>
      <c r="AS877">
        <v>3.1E-4</v>
      </c>
      <c r="AT877">
        <v>1.7000000000000001E-4</v>
      </c>
      <c r="AU877">
        <v>9.0000000000000006E-5</v>
      </c>
      <c r="AV877">
        <v>4.0000000000000003E-5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</row>
    <row r="878" spans="1:68" hidden="1" x14ac:dyDescent="0.25">
      <c r="A878">
        <v>22400628</v>
      </c>
      <c r="B878" t="s">
        <v>82</v>
      </c>
      <c r="C878" t="s">
        <v>81</v>
      </c>
      <c r="D878" s="1">
        <v>45680.916666666664</v>
      </c>
      <c r="E878" t="str">
        <f>HYPERLINK("https://www.nba.com/stats/player/203110/boxscores-traditional", "Draymond Green")</f>
        <v>Draymond Green</v>
      </c>
      <c r="F878" t="s">
        <v>93</v>
      </c>
      <c r="G878">
        <v>9.6</v>
      </c>
      <c r="H878">
        <v>2.9390000000000001</v>
      </c>
      <c r="I878" s="2">
        <v>0.99831000000000003</v>
      </c>
      <c r="J878" s="2">
        <v>0.99519999999999997</v>
      </c>
      <c r="K878" s="2">
        <v>0.98777999999999999</v>
      </c>
      <c r="L878" s="2">
        <v>0.97192999999999996</v>
      </c>
      <c r="M878" s="2">
        <v>0.94179000000000002</v>
      </c>
      <c r="N878" s="2">
        <v>0.88876999999999995</v>
      </c>
      <c r="O878" s="2">
        <v>0.81057000000000001</v>
      </c>
      <c r="P878" s="2">
        <v>0.70540000000000003</v>
      </c>
      <c r="Q878" s="2">
        <v>0.57926</v>
      </c>
      <c r="R878" s="2">
        <v>0.44433</v>
      </c>
      <c r="S878" s="2">
        <v>0.31561</v>
      </c>
      <c r="T878" s="2">
        <v>0.20610999999999999</v>
      </c>
      <c r="U878" s="2">
        <v>0.12302</v>
      </c>
      <c r="V878" s="2">
        <v>6.6809999999999994E-2</v>
      </c>
      <c r="W878" s="2">
        <v>3.288E-2</v>
      </c>
      <c r="X878" s="2">
        <v>1.4630000000000001E-2</v>
      </c>
      <c r="Y878" s="2">
        <v>5.8700000000000002E-3</v>
      </c>
      <c r="Z878" s="2">
        <v>2.1199999999999999E-3</v>
      </c>
      <c r="AA878" s="2">
        <v>6.8999999999999997E-4</v>
      </c>
      <c r="AB878" s="2">
        <v>2.0000000000000001E-4</v>
      </c>
      <c r="AC878" s="2">
        <v>5.0000000000000002E-5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</row>
    <row r="879" spans="1:68" hidden="1" x14ac:dyDescent="0.25">
      <c r="A879">
        <v>22400628</v>
      </c>
      <c r="B879" t="s">
        <v>82</v>
      </c>
      <c r="C879" t="s">
        <v>81</v>
      </c>
      <c r="D879" s="1">
        <v>45680.916666666664</v>
      </c>
      <c r="E879" t="str">
        <f>HYPERLINK("https://www.nba.com/stats/player/203952/boxscores-traditional", "Andrew Wiggins")</f>
        <v>Andrew Wiggins</v>
      </c>
      <c r="F879" t="s">
        <v>76</v>
      </c>
      <c r="G879">
        <v>5.6</v>
      </c>
      <c r="H879">
        <v>2.9390000000000001</v>
      </c>
      <c r="I879" s="2">
        <v>0.94179000000000002</v>
      </c>
      <c r="J879" s="2">
        <v>0.88876999999999995</v>
      </c>
      <c r="K879" s="2">
        <v>0.81057000000000001</v>
      </c>
      <c r="L879" s="2">
        <v>0.70540000000000003</v>
      </c>
      <c r="M879" s="2">
        <v>0.57926</v>
      </c>
      <c r="N879" s="2">
        <v>0.44433</v>
      </c>
      <c r="O879" s="2">
        <v>0.31561</v>
      </c>
      <c r="P879" s="2">
        <v>0.20610999999999999</v>
      </c>
      <c r="Q879" s="2">
        <v>0.12302</v>
      </c>
      <c r="R879" s="2">
        <v>6.6809999999999994E-2</v>
      </c>
      <c r="S879" s="2">
        <v>3.288E-2</v>
      </c>
      <c r="T879" s="2">
        <v>1.4630000000000001E-2</v>
      </c>
      <c r="U879" s="2">
        <v>5.8700000000000002E-3</v>
      </c>
      <c r="V879" s="2">
        <v>2.1199999999999999E-3</v>
      </c>
      <c r="W879" s="2">
        <v>6.8999999999999997E-4</v>
      </c>
      <c r="X879" s="2">
        <v>2.0000000000000001E-4</v>
      </c>
      <c r="Y879" s="2">
        <v>5.0000000000000002E-5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</row>
    <row r="880" spans="1:68" hidden="1" x14ac:dyDescent="0.25">
      <c r="A880">
        <v>22400628</v>
      </c>
      <c r="B880" t="s">
        <v>82</v>
      </c>
      <c r="C880" t="s">
        <v>81</v>
      </c>
      <c r="D880" s="1">
        <v>45680.916666666664</v>
      </c>
      <c r="E880" t="str">
        <f>HYPERLINK("https://www.nba.com/stats/player/201939/boxscores-traditional", "Stephen Curry")</f>
        <v>Stephen Curry</v>
      </c>
      <c r="F880" t="s">
        <v>90</v>
      </c>
      <c r="G880">
        <v>11.2</v>
      </c>
      <c r="H880">
        <v>2.9929999999999999</v>
      </c>
      <c r="I880" s="2">
        <v>0.99968000000000001</v>
      </c>
      <c r="J880" s="2">
        <v>0.99892999999999998</v>
      </c>
      <c r="K880" s="2">
        <v>0.99692999999999998</v>
      </c>
      <c r="L880" s="2">
        <v>0.99202000000000001</v>
      </c>
      <c r="M880" s="2">
        <v>0.98077000000000003</v>
      </c>
      <c r="N880" s="2">
        <v>0.95906999999999998</v>
      </c>
      <c r="O880" s="2">
        <v>0.91923999999999995</v>
      </c>
      <c r="P880" s="2">
        <v>0.85768999999999995</v>
      </c>
      <c r="Q880" s="2">
        <v>0.77034999999999998</v>
      </c>
      <c r="R880" s="2">
        <v>0.65542</v>
      </c>
      <c r="S880" s="2">
        <v>0.52790000000000004</v>
      </c>
      <c r="T880" s="2">
        <v>0.39357999999999999</v>
      </c>
      <c r="U880" s="2">
        <v>0.27424999999999999</v>
      </c>
      <c r="V880" s="2">
        <v>0.17360999999999999</v>
      </c>
      <c r="W880" s="2">
        <v>0.10204000000000001</v>
      </c>
      <c r="X880" s="2">
        <v>5.4800000000000001E-2</v>
      </c>
      <c r="Y880" s="2">
        <v>2.6190000000000001E-2</v>
      </c>
      <c r="Z880" s="2">
        <v>1.1599999999999999E-2</v>
      </c>
      <c r="AA880" s="2">
        <v>4.5300000000000002E-3</v>
      </c>
      <c r="AB880" s="2">
        <v>1.64E-3</v>
      </c>
      <c r="AC880" s="2">
        <v>5.4000000000000001E-4</v>
      </c>
      <c r="AD880" s="2">
        <v>1.4999999999999999E-4</v>
      </c>
      <c r="AE880" s="2">
        <v>4.0000000000000003E-5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</row>
    <row r="881" spans="1:68" hidden="1" x14ac:dyDescent="0.25">
      <c r="A881">
        <v>22400629</v>
      </c>
      <c r="B881" t="s">
        <v>84</v>
      </c>
      <c r="C881" t="s">
        <v>83</v>
      </c>
      <c r="D881" s="1">
        <v>45680.916666666664</v>
      </c>
      <c r="E881" t="str">
        <f>HYPERLINK("https://www.nba.com/stats/player/1629637/boxscores-traditional", "Jaxson Hayes")</f>
        <v>Jaxson Hayes</v>
      </c>
      <c r="F881" t="s">
        <v>76</v>
      </c>
      <c r="G881">
        <v>3.2</v>
      </c>
      <c r="H881">
        <v>2.9929999999999999</v>
      </c>
      <c r="I881" s="2">
        <v>0.77034999999999998</v>
      </c>
      <c r="J881" s="2">
        <v>0.65542</v>
      </c>
      <c r="K881" s="2">
        <v>0.52790000000000004</v>
      </c>
      <c r="L881" s="2">
        <v>0.39357999999999999</v>
      </c>
      <c r="M881" s="2">
        <v>0.27424999999999999</v>
      </c>
      <c r="N881" s="2">
        <v>0.17360999999999999</v>
      </c>
      <c r="O881" s="2">
        <v>0.10204000000000001</v>
      </c>
      <c r="P881" s="2">
        <v>5.4800000000000001E-2</v>
      </c>
      <c r="Q881" s="2">
        <v>2.6190000000000001E-2</v>
      </c>
      <c r="R881" s="2">
        <v>1.1599999999999999E-2</v>
      </c>
      <c r="S881" s="2">
        <v>4.5300000000000002E-3</v>
      </c>
      <c r="T881" s="2">
        <v>1.64E-3</v>
      </c>
      <c r="U881" s="2">
        <v>5.4000000000000001E-4</v>
      </c>
      <c r="V881" s="2">
        <v>1.4999999999999999E-4</v>
      </c>
      <c r="W881" s="2">
        <v>4.0000000000000003E-5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</row>
    <row r="882" spans="1:68" hidden="1" x14ac:dyDescent="0.25">
      <c r="A882">
        <v>22400629</v>
      </c>
      <c r="B882" t="s">
        <v>83</v>
      </c>
      <c r="C882" t="s">
        <v>84</v>
      </c>
      <c r="D882" s="1">
        <v>45680.916666666664</v>
      </c>
      <c r="E882" t="str">
        <f>HYPERLINK("https://www.nba.com/stats/player/1627759/boxscores-traditional", "Jaylen Brown")</f>
        <v>Jaylen Brown</v>
      </c>
      <c r="F882" t="s">
        <v>76</v>
      </c>
      <c r="G882">
        <v>6</v>
      </c>
      <c r="H882">
        <v>3.0329999999999999</v>
      </c>
      <c r="I882" s="2">
        <v>0.95052999999999999</v>
      </c>
      <c r="J882" s="2">
        <v>0.90658000000000005</v>
      </c>
      <c r="K882" s="2">
        <v>0.83891000000000004</v>
      </c>
      <c r="L882" s="2">
        <v>0.74536999999999998</v>
      </c>
      <c r="M882" s="2">
        <v>0.62929999999999997</v>
      </c>
      <c r="N882" s="2">
        <v>0.5</v>
      </c>
      <c r="O882" s="2">
        <v>0.37069999999999997</v>
      </c>
      <c r="P882" s="2">
        <v>0.25463000000000002</v>
      </c>
      <c r="Q882" s="2">
        <v>0.16109000000000001</v>
      </c>
      <c r="R882" s="2">
        <v>9.3420000000000003E-2</v>
      </c>
      <c r="S882" s="2">
        <v>4.947E-2</v>
      </c>
      <c r="T882" s="2">
        <v>2.385E-2</v>
      </c>
      <c r="U882" s="2">
        <v>1.044E-2</v>
      </c>
      <c r="V882" s="2">
        <v>4.15E-3</v>
      </c>
      <c r="W882" s="2">
        <v>1.49E-3</v>
      </c>
      <c r="X882" s="2">
        <v>4.8000000000000001E-4</v>
      </c>
      <c r="Y882" s="2">
        <v>1.3999999999999999E-4</v>
      </c>
      <c r="Z882" s="2">
        <v>4.0000000000000003E-5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0</v>
      </c>
      <c r="BO882" s="2">
        <v>0</v>
      </c>
      <c r="BP882" s="2">
        <v>0</v>
      </c>
    </row>
    <row r="883" spans="1:68" hidden="1" x14ac:dyDescent="0.25">
      <c r="A883">
        <v>22400628</v>
      </c>
      <c r="B883" t="s">
        <v>81</v>
      </c>
      <c r="C883" t="s">
        <v>82</v>
      </c>
      <c r="D883" s="1">
        <v>45680.916666666664</v>
      </c>
      <c r="E883" t="str">
        <f>HYPERLINK("https://www.nba.com/stats/player/1630245/boxscores-traditional", "Ayo Dosunmu")</f>
        <v>Ayo Dosunmu</v>
      </c>
      <c r="F883" t="s">
        <v>73</v>
      </c>
      <c r="G883">
        <v>5.4</v>
      </c>
      <c r="H883">
        <v>3.0720000000000001</v>
      </c>
      <c r="I883" s="2">
        <v>0.92364000000000002</v>
      </c>
      <c r="J883" s="2">
        <v>0.86650000000000005</v>
      </c>
      <c r="K883" s="2">
        <v>0.7823</v>
      </c>
      <c r="L883" s="2">
        <v>0.67723999999999995</v>
      </c>
      <c r="M883" s="2">
        <v>0.55171999999999999</v>
      </c>
      <c r="N883" s="2">
        <v>0.42074</v>
      </c>
      <c r="O883" s="2">
        <v>0.30153000000000002</v>
      </c>
      <c r="P883" s="2">
        <v>0.19766</v>
      </c>
      <c r="Q883" s="2">
        <v>0.121</v>
      </c>
      <c r="R883" s="2">
        <v>6.6809999999999994E-2</v>
      </c>
      <c r="S883" s="2">
        <v>3.4380000000000001E-2</v>
      </c>
      <c r="T883" s="2">
        <v>1.5779999999999999E-2</v>
      </c>
      <c r="U883" s="2">
        <v>6.7600000000000004E-3</v>
      </c>
      <c r="V883" s="2">
        <v>2.5600000000000002E-3</v>
      </c>
      <c r="W883" s="2">
        <v>8.7000000000000001E-4</v>
      </c>
      <c r="X883" s="2">
        <v>2.7999999999999998E-4</v>
      </c>
      <c r="Y883" s="2">
        <v>8.0000000000000007E-5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</row>
    <row r="884" spans="1:68" hidden="1" x14ac:dyDescent="0.25">
      <c r="A884">
        <v>22400629</v>
      </c>
      <c r="B884" t="s">
        <v>83</v>
      </c>
      <c r="C884" t="s">
        <v>84</v>
      </c>
      <c r="D884" s="1">
        <v>45680.916666666664</v>
      </c>
      <c r="E884" t="str">
        <f>HYPERLINK("https://www.nba.com/stats/player/1628369/boxscores-traditional", "Jayson Tatum")</f>
        <v>Jayson Tatum</v>
      </c>
      <c r="F884" t="s">
        <v>87</v>
      </c>
      <c r="G884">
        <v>31</v>
      </c>
      <c r="H884">
        <v>3.1619999999999999</v>
      </c>
      <c r="I884" s="2">
        <v>1</v>
      </c>
      <c r="J884" s="2">
        <v>1</v>
      </c>
      <c r="K884" s="2">
        <v>1</v>
      </c>
      <c r="L884" s="2">
        <v>1</v>
      </c>
      <c r="M884" s="2">
        <v>1</v>
      </c>
      <c r="N884" s="2">
        <v>1</v>
      </c>
      <c r="O884" s="2">
        <v>1</v>
      </c>
      <c r="P884" s="2">
        <v>1</v>
      </c>
      <c r="Q884" s="2">
        <v>1</v>
      </c>
      <c r="R884" s="2">
        <v>1</v>
      </c>
      <c r="S884" s="2">
        <v>1</v>
      </c>
      <c r="T884" s="2">
        <v>1</v>
      </c>
      <c r="U884" s="2">
        <v>1</v>
      </c>
      <c r="V884" s="2">
        <v>1</v>
      </c>
      <c r="W884" s="2">
        <v>1</v>
      </c>
      <c r="X884" s="2">
        <v>1</v>
      </c>
      <c r="Y884" s="2">
        <v>1</v>
      </c>
      <c r="Z884" s="2">
        <v>1</v>
      </c>
      <c r="AA884" s="2">
        <v>0.99992999999999999</v>
      </c>
      <c r="AB884" s="2">
        <v>0.99975000000000003</v>
      </c>
      <c r="AC884" s="2">
        <v>0.99921000000000004</v>
      </c>
      <c r="AD884" s="2">
        <v>0.99780999999999997</v>
      </c>
      <c r="AE884" s="2">
        <v>0.99429999999999996</v>
      </c>
      <c r="AF884" s="2">
        <v>0.98645000000000005</v>
      </c>
      <c r="AG884" s="2">
        <v>0.97128000000000003</v>
      </c>
      <c r="AH884" s="2">
        <v>0.94294999999999995</v>
      </c>
      <c r="AI884" s="2">
        <v>0.89795999999999998</v>
      </c>
      <c r="AJ884" s="2">
        <v>0.82894000000000001</v>
      </c>
      <c r="AK884" s="2">
        <v>0.73565000000000003</v>
      </c>
      <c r="AL884" s="2">
        <v>0.62551999999999996</v>
      </c>
      <c r="AM884" s="2">
        <v>0.5</v>
      </c>
      <c r="AN884" s="2">
        <v>0.37447999999999998</v>
      </c>
      <c r="AO884" s="2">
        <v>0.26434999999999997</v>
      </c>
      <c r="AP884" s="2">
        <v>0.17105999999999999</v>
      </c>
      <c r="AQ884" s="2">
        <v>0.10204000000000001</v>
      </c>
      <c r="AR884" s="2">
        <v>5.7049999999999997E-2</v>
      </c>
      <c r="AS884" s="2">
        <v>2.8719999999999999E-2</v>
      </c>
      <c r="AT884" s="2">
        <v>1.355E-2</v>
      </c>
      <c r="AU884" s="2">
        <v>5.7000000000000002E-3</v>
      </c>
      <c r="AV884" s="2">
        <v>2.1900000000000001E-3</v>
      </c>
      <c r="AW884" s="2">
        <v>7.9000000000000001E-4</v>
      </c>
      <c r="AX884" s="2">
        <v>2.5000000000000001E-4</v>
      </c>
      <c r="AY884" s="2">
        <v>6.9999999999999994E-5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</row>
    <row r="885" spans="1:68" hidden="1" x14ac:dyDescent="0.25">
      <c r="A885">
        <v>22400628</v>
      </c>
      <c r="B885" t="s">
        <v>82</v>
      </c>
      <c r="C885" t="s">
        <v>81</v>
      </c>
      <c r="D885" s="1">
        <v>45680.916666666664</v>
      </c>
      <c r="E885" t="str">
        <f>HYPERLINK("https://www.nba.com/stats/player/1630228/boxscores-traditional", "Jonathan Kuminga")</f>
        <v>Jonathan Kuminga</v>
      </c>
      <c r="F885" t="s">
        <v>76</v>
      </c>
      <c r="G885">
        <v>7.2</v>
      </c>
      <c r="H885">
        <v>3.1869999999999998</v>
      </c>
      <c r="I885" s="2">
        <v>0.97441</v>
      </c>
      <c r="J885" s="2">
        <v>0.94845000000000002</v>
      </c>
      <c r="K885" s="2">
        <v>0.90658000000000005</v>
      </c>
      <c r="L885" s="2">
        <v>0.84133999999999998</v>
      </c>
      <c r="M885" s="2">
        <v>0.75490000000000002</v>
      </c>
      <c r="N885" s="2">
        <v>0.64802999999999999</v>
      </c>
      <c r="O885" s="2">
        <v>0.52392000000000005</v>
      </c>
      <c r="P885" s="2">
        <v>0.40128999999999998</v>
      </c>
      <c r="Q885" s="2">
        <v>0.28774</v>
      </c>
      <c r="R885" s="2">
        <v>0.18942999999999999</v>
      </c>
      <c r="S885" s="2">
        <v>0.11702</v>
      </c>
      <c r="T885" s="2">
        <v>6.5519999999999995E-2</v>
      </c>
      <c r="U885" s="2">
        <v>3.4380000000000001E-2</v>
      </c>
      <c r="V885" s="2">
        <v>1.6590000000000001E-2</v>
      </c>
      <c r="W885" s="2">
        <v>7.1399999999999996E-3</v>
      </c>
      <c r="X885" s="2">
        <v>2.8900000000000002E-3</v>
      </c>
      <c r="Y885" s="2">
        <v>1.07E-3</v>
      </c>
      <c r="Z885" s="2">
        <v>3.5E-4</v>
      </c>
      <c r="AA885" s="2">
        <v>1.1E-4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</row>
    <row r="886" spans="1:68" hidden="1" x14ac:dyDescent="0.25">
      <c r="A886">
        <v>22400629</v>
      </c>
      <c r="B886" t="s">
        <v>83</v>
      </c>
      <c r="C886" t="s">
        <v>84</v>
      </c>
      <c r="D886" s="1">
        <v>45680.916666666664</v>
      </c>
      <c r="E886" t="str">
        <f>HYPERLINK("https://www.nba.com/stats/player/1629674/boxscores-traditional", "Neemias Queta")</f>
        <v>Neemias Queta</v>
      </c>
      <c r="F886" t="s">
        <v>87</v>
      </c>
      <c r="G886">
        <v>9.1999999999999993</v>
      </c>
      <c r="H886">
        <v>3.1869999999999998</v>
      </c>
      <c r="I886" s="2">
        <v>0.99492000000000003</v>
      </c>
      <c r="J886" s="2">
        <v>0.98809000000000002</v>
      </c>
      <c r="K886" s="2">
        <v>0.97441</v>
      </c>
      <c r="L886" s="2">
        <v>0.94845000000000002</v>
      </c>
      <c r="M886" s="2">
        <v>0.90658000000000005</v>
      </c>
      <c r="N886" s="2">
        <v>0.84133999999999998</v>
      </c>
      <c r="O886" s="2">
        <v>0.75490000000000002</v>
      </c>
      <c r="P886" s="2">
        <v>0.64802999999999999</v>
      </c>
      <c r="Q886" s="2">
        <v>0.52392000000000005</v>
      </c>
      <c r="R886" s="2">
        <v>0.40128999999999998</v>
      </c>
      <c r="S886" s="2">
        <v>0.28774</v>
      </c>
      <c r="T886" s="2">
        <v>0.18942999999999999</v>
      </c>
      <c r="U886" s="2">
        <v>0.11702</v>
      </c>
      <c r="V886" s="2">
        <v>6.5519999999999995E-2</v>
      </c>
      <c r="W886" s="2">
        <v>3.4380000000000001E-2</v>
      </c>
      <c r="X886" s="2">
        <v>1.6590000000000001E-2</v>
      </c>
      <c r="Y886" s="2">
        <v>7.1399999999999996E-3</v>
      </c>
      <c r="Z886" s="2">
        <v>2.8900000000000002E-3</v>
      </c>
      <c r="AA886" s="2">
        <v>1.07E-3</v>
      </c>
      <c r="AB886" s="2">
        <v>3.5E-4</v>
      </c>
      <c r="AC886" s="2">
        <v>1.1E-4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</row>
    <row r="887" spans="1:68" hidden="1" x14ac:dyDescent="0.25">
      <c r="A887">
        <v>22400629</v>
      </c>
      <c r="B887" t="s">
        <v>84</v>
      </c>
      <c r="C887" t="s">
        <v>83</v>
      </c>
      <c r="D887" s="1">
        <v>45680.916666666664</v>
      </c>
      <c r="E887" t="str">
        <f>HYPERLINK("https://www.nba.com/stats/player/1631108/boxscores-traditional", "Max Christie")</f>
        <v>Max Christie</v>
      </c>
      <c r="F887" t="s">
        <v>92</v>
      </c>
      <c r="G887">
        <v>10.8</v>
      </c>
      <c r="H887">
        <v>3.1869999999999998</v>
      </c>
      <c r="I887" s="2">
        <v>0.99892999999999998</v>
      </c>
      <c r="J887" s="2">
        <v>0.99711000000000005</v>
      </c>
      <c r="K887" s="2">
        <v>0.99285999999999996</v>
      </c>
      <c r="L887" s="2">
        <v>0.98341000000000001</v>
      </c>
      <c r="M887" s="2">
        <v>0.96562000000000003</v>
      </c>
      <c r="N887" s="2">
        <v>0.93447999999999998</v>
      </c>
      <c r="O887" s="2">
        <v>0.88297999999999999</v>
      </c>
      <c r="P887" s="2">
        <v>0.81057000000000001</v>
      </c>
      <c r="Q887" s="2">
        <v>0.71226</v>
      </c>
      <c r="R887" s="2">
        <v>0.59870999999999996</v>
      </c>
      <c r="S887" s="2">
        <v>0.47608</v>
      </c>
      <c r="T887" s="2">
        <v>0.35197000000000001</v>
      </c>
      <c r="U887" s="2">
        <v>0.24510000000000001</v>
      </c>
      <c r="V887" s="2">
        <v>0.15866</v>
      </c>
      <c r="W887" s="2">
        <v>9.3420000000000003E-2</v>
      </c>
      <c r="X887" s="2">
        <v>5.1549999999999999E-2</v>
      </c>
      <c r="Y887" s="2">
        <v>2.5590000000000002E-2</v>
      </c>
      <c r="Z887" s="2">
        <v>1.191E-2</v>
      </c>
      <c r="AA887" s="2">
        <v>5.0800000000000003E-3</v>
      </c>
      <c r="AB887" s="2">
        <v>1.9300000000000001E-3</v>
      </c>
      <c r="AC887" s="2">
        <v>6.8999999999999997E-4</v>
      </c>
      <c r="AD887" s="2">
        <v>2.2000000000000001E-4</v>
      </c>
      <c r="AE887" s="2">
        <v>6.0000000000000002E-5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0</v>
      </c>
      <c r="BP887" s="2">
        <v>0</v>
      </c>
    </row>
    <row r="888" spans="1:68" hidden="1" x14ac:dyDescent="0.25">
      <c r="A888">
        <v>22400628</v>
      </c>
      <c r="B888" t="s">
        <v>81</v>
      </c>
      <c r="C888" t="s">
        <v>82</v>
      </c>
      <c r="D888" s="1">
        <v>45680.916666666664</v>
      </c>
      <c r="E888" t="str">
        <f>HYPERLINK("https://www.nba.com/stats/player/1630172/boxscores-traditional", "Patrick Williams")</f>
        <v>Patrick Williams</v>
      </c>
      <c r="F888" t="s">
        <v>92</v>
      </c>
      <c r="G888">
        <v>10.4</v>
      </c>
      <c r="H888">
        <v>3.262</v>
      </c>
      <c r="I888" s="2">
        <v>0.99800999999999995</v>
      </c>
      <c r="J888" s="2">
        <v>0.99506000000000006</v>
      </c>
      <c r="K888" s="2">
        <v>0.98839999999999995</v>
      </c>
      <c r="L888" s="2">
        <v>0.97499999999999998</v>
      </c>
      <c r="M888" s="2">
        <v>0.95154000000000005</v>
      </c>
      <c r="N888" s="2">
        <v>0.91149000000000002</v>
      </c>
      <c r="O888" s="2">
        <v>0.85082999999999998</v>
      </c>
      <c r="P888" s="2">
        <v>0.77034999999999998</v>
      </c>
      <c r="Q888" s="2">
        <v>0.66639999999999999</v>
      </c>
      <c r="R888" s="2">
        <v>0.54776000000000002</v>
      </c>
      <c r="S888" s="2">
        <v>0.42858000000000002</v>
      </c>
      <c r="T888" s="2">
        <v>0.31207000000000001</v>
      </c>
      <c r="U888" s="2">
        <v>0.21185999999999999</v>
      </c>
      <c r="V888" s="2">
        <v>0.13567000000000001</v>
      </c>
      <c r="W888" s="2">
        <v>7.9269999999999993E-2</v>
      </c>
      <c r="X888" s="2">
        <v>4.2720000000000001E-2</v>
      </c>
      <c r="Y888" s="2">
        <v>2.1690000000000001E-2</v>
      </c>
      <c r="Z888" s="2">
        <v>9.9000000000000008E-3</v>
      </c>
      <c r="AA888" s="2">
        <v>4.15E-3</v>
      </c>
      <c r="AB888" s="2">
        <v>1.64E-3</v>
      </c>
      <c r="AC888" s="2">
        <v>5.8E-4</v>
      </c>
      <c r="AD888" s="2">
        <v>1.9000000000000001E-4</v>
      </c>
      <c r="AE888" s="2">
        <v>6.0000000000000002E-5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</row>
    <row r="889" spans="1:68" hidden="1" x14ac:dyDescent="0.25">
      <c r="A889">
        <v>22400628</v>
      </c>
      <c r="B889" t="s">
        <v>81</v>
      </c>
      <c r="C889" t="s">
        <v>82</v>
      </c>
      <c r="D889" s="1">
        <v>45680.916666666664</v>
      </c>
      <c r="E889" t="str">
        <f>HYPERLINK("https://www.nba.com/stats/player/1629632/boxscores-traditional", "Coby White")</f>
        <v>Coby White</v>
      </c>
      <c r="F889" t="s">
        <v>90</v>
      </c>
      <c r="G889">
        <v>8.1999999999999993</v>
      </c>
      <c r="H889">
        <v>3.3109999999999999</v>
      </c>
      <c r="I889" s="2">
        <v>0.98499999999999999</v>
      </c>
      <c r="J889" s="2">
        <v>0.96926000000000001</v>
      </c>
      <c r="K889" s="2">
        <v>0.94179000000000002</v>
      </c>
      <c r="L889" s="2">
        <v>0.89795999999999998</v>
      </c>
      <c r="M889" s="2">
        <v>0.83398000000000005</v>
      </c>
      <c r="N889" s="2">
        <v>0.74536999999999998</v>
      </c>
      <c r="O889" s="2">
        <v>0.64058000000000004</v>
      </c>
      <c r="P889" s="2">
        <v>0.52392000000000005</v>
      </c>
      <c r="Q889" s="2">
        <v>0.40516999999999997</v>
      </c>
      <c r="R889" s="2">
        <v>0.29459999999999997</v>
      </c>
      <c r="S889" s="2">
        <v>0.19766</v>
      </c>
      <c r="T889" s="2">
        <v>0.12506999999999999</v>
      </c>
      <c r="U889" s="2">
        <v>7.3529999999999998E-2</v>
      </c>
      <c r="V889" s="2">
        <v>4.0059999999999998E-2</v>
      </c>
      <c r="W889" s="2">
        <v>2.018E-2</v>
      </c>
      <c r="X889" s="2">
        <v>9.1400000000000006E-3</v>
      </c>
      <c r="Y889" s="2">
        <v>3.9100000000000003E-3</v>
      </c>
      <c r="Z889" s="2">
        <v>1.5399999999999999E-3</v>
      </c>
      <c r="AA889" s="2">
        <v>5.5999999999999995E-4</v>
      </c>
      <c r="AB889" s="2">
        <v>1.9000000000000001E-4</v>
      </c>
      <c r="AC889" s="2">
        <v>5.0000000000000002E-5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</row>
    <row r="890" spans="1:68" hidden="1" x14ac:dyDescent="0.25">
      <c r="A890">
        <v>22400628</v>
      </c>
      <c r="B890" t="s">
        <v>81</v>
      </c>
      <c r="C890" t="s">
        <v>82</v>
      </c>
      <c r="D890" s="1">
        <v>45680.916666666664</v>
      </c>
      <c r="E890" t="str">
        <f>HYPERLINK("https://www.nba.com/stats/player/1630172/boxscores-traditional", "Patrick Williams")</f>
        <v>Patrick Williams</v>
      </c>
      <c r="F890" t="s">
        <v>93</v>
      </c>
      <c r="G890">
        <v>9.1999999999999993</v>
      </c>
      <c r="H890">
        <v>3.3109999999999999</v>
      </c>
      <c r="I890" s="2">
        <v>0.99343000000000004</v>
      </c>
      <c r="J890" s="2">
        <v>0.98499999999999999</v>
      </c>
      <c r="K890" s="2">
        <v>0.96926000000000001</v>
      </c>
      <c r="L890" s="2">
        <v>0.94179000000000002</v>
      </c>
      <c r="M890" s="2">
        <v>0.89795999999999998</v>
      </c>
      <c r="N890" s="2">
        <v>0.83398000000000005</v>
      </c>
      <c r="O890" s="2">
        <v>0.74536999999999998</v>
      </c>
      <c r="P890" s="2">
        <v>0.64058000000000004</v>
      </c>
      <c r="Q890" s="2">
        <v>0.52392000000000005</v>
      </c>
      <c r="R890" s="2">
        <v>0.40516999999999997</v>
      </c>
      <c r="S890" s="2">
        <v>0.29459999999999997</v>
      </c>
      <c r="T890" s="2">
        <v>0.19766</v>
      </c>
      <c r="U890" s="2">
        <v>0.12506999999999999</v>
      </c>
      <c r="V890" s="2">
        <v>7.3529999999999998E-2</v>
      </c>
      <c r="W890" s="2">
        <v>4.0059999999999998E-2</v>
      </c>
      <c r="X890" s="2">
        <v>2.018E-2</v>
      </c>
      <c r="Y890" s="2">
        <v>9.1400000000000006E-3</v>
      </c>
      <c r="Z890" s="2">
        <v>3.9100000000000003E-3</v>
      </c>
      <c r="AA890" s="2">
        <v>1.5399999999999999E-3</v>
      </c>
      <c r="AB890" s="2">
        <v>5.5999999999999995E-4</v>
      </c>
      <c r="AC890" s="2">
        <v>1.9000000000000001E-4</v>
      </c>
      <c r="AD890" s="2">
        <v>5.0000000000000002E-5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</row>
    <row r="891" spans="1:68" hidden="1" x14ac:dyDescent="0.25">
      <c r="A891">
        <v>22400628</v>
      </c>
      <c r="B891" t="s">
        <v>81</v>
      </c>
      <c r="C891" t="s">
        <v>82</v>
      </c>
      <c r="D891" s="1">
        <v>45680.916666666664</v>
      </c>
      <c r="E891" t="str">
        <f>HYPERLINK("https://www.nba.com/stats/player/1630581/boxscores-traditional", "Josh Giddey")</f>
        <v>Josh Giddey</v>
      </c>
      <c r="F891" t="s">
        <v>73</v>
      </c>
      <c r="G891">
        <v>6.6</v>
      </c>
      <c r="H891">
        <v>3.3820000000000001</v>
      </c>
      <c r="I891" s="2">
        <v>0.95154000000000005</v>
      </c>
      <c r="J891" s="2">
        <v>0.91308999999999996</v>
      </c>
      <c r="K891" s="2">
        <v>0.85543000000000002</v>
      </c>
      <c r="L891" s="2">
        <v>0.77934999999999999</v>
      </c>
      <c r="M891" s="2">
        <v>0.68081999999999998</v>
      </c>
      <c r="N891" s="2">
        <v>0.57142000000000004</v>
      </c>
      <c r="O891" s="2">
        <v>0.45223999999999998</v>
      </c>
      <c r="P891" s="2">
        <v>0.34089999999999998</v>
      </c>
      <c r="Q891" s="2">
        <v>0.23885000000000001</v>
      </c>
      <c r="R891" s="2">
        <v>0.15625</v>
      </c>
      <c r="S891" s="2">
        <v>9.6799999999999997E-2</v>
      </c>
      <c r="T891" s="2">
        <v>5.4800000000000001E-2</v>
      </c>
      <c r="U891" s="2">
        <v>2.938E-2</v>
      </c>
      <c r="V891" s="2">
        <v>1.426E-2</v>
      </c>
      <c r="W891" s="2">
        <v>6.5700000000000003E-3</v>
      </c>
      <c r="X891" s="2">
        <v>2.7200000000000002E-3</v>
      </c>
      <c r="Y891" s="2">
        <v>1.0399999999999999E-3</v>
      </c>
      <c r="Z891" s="2">
        <v>3.8000000000000002E-4</v>
      </c>
      <c r="AA891" s="2">
        <v>1.2E-4</v>
      </c>
      <c r="AB891" s="2">
        <v>4.0000000000000003E-5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</row>
    <row r="892" spans="1:68" hidden="1" x14ac:dyDescent="0.25">
      <c r="A892">
        <v>22400628</v>
      </c>
      <c r="B892" t="s">
        <v>82</v>
      </c>
      <c r="C892" t="s">
        <v>81</v>
      </c>
      <c r="D892" s="1">
        <v>45680.916666666664</v>
      </c>
      <c r="E892" t="str">
        <f>HYPERLINK("https://www.nba.com/stats/player/1629001/boxscores-traditional", "De'Anthony Melton")</f>
        <v>De'Anthony Melton</v>
      </c>
      <c r="F892" t="s">
        <v>76</v>
      </c>
      <c r="G892">
        <v>3.6</v>
      </c>
      <c r="H892">
        <v>3.3820000000000001</v>
      </c>
      <c r="I892" s="2">
        <v>0.77934999999999999</v>
      </c>
      <c r="J892" s="2">
        <v>0.68081999999999998</v>
      </c>
      <c r="K892" s="2">
        <v>0.57142000000000004</v>
      </c>
      <c r="L892" s="2">
        <v>0.45223999999999998</v>
      </c>
      <c r="M892" s="2">
        <v>0.34089999999999998</v>
      </c>
      <c r="N892" s="2">
        <v>0.23885000000000001</v>
      </c>
      <c r="O892" s="2">
        <v>0.15625</v>
      </c>
      <c r="P892" s="2">
        <v>9.6799999999999997E-2</v>
      </c>
      <c r="Q892" s="2">
        <v>5.4800000000000001E-2</v>
      </c>
      <c r="R892" s="2">
        <v>2.938E-2</v>
      </c>
      <c r="S892" s="2">
        <v>1.426E-2</v>
      </c>
      <c r="T892" s="2">
        <v>6.5700000000000003E-3</v>
      </c>
      <c r="U892" s="2">
        <v>2.7200000000000002E-3</v>
      </c>
      <c r="V892" s="2">
        <v>1.0399999999999999E-3</v>
      </c>
      <c r="W892" s="2">
        <v>3.8000000000000002E-4</v>
      </c>
      <c r="X892" s="2">
        <v>1.2E-4</v>
      </c>
      <c r="Y892" s="2">
        <v>4.0000000000000003E-5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</row>
    <row r="893" spans="1:68" hidden="1" x14ac:dyDescent="0.25">
      <c r="A893">
        <v>22400628</v>
      </c>
      <c r="B893" t="s">
        <v>82</v>
      </c>
      <c r="C893" t="s">
        <v>81</v>
      </c>
      <c r="D893" s="1">
        <v>45680.916666666664</v>
      </c>
      <c r="E893" t="str">
        <f>HYPERLINK("https://www.nba.com/stats/player/1630322/boxscores-traditional", "Lindy Waters III")</f>
        <v>Lindy Waters III</v>
      </c>
      <c r="F893" t="s">
        <v>76</v>
      </c>
      <c r="G893">
        <v>3.6</v>
      </c>
      <c r="H893">
        <v>3.3820000000000001</v>
      </c>
      <c r="I893" s="2">
        <v>0.77934999999999999</v>
      </c>
      <c r="J893" s="2">
        <v>0.68081999999999998</v>
      </c>
      <c r="K893" s="2">
        <v>0.57142000000000004</v>
      </c>
      <c r="L893" s="2">
        <v>0.45223999999999998</v>
      </c>
      <c r="M893" s="2">
        <v>0.34089999999999998</v>
      </c>
      <c r="N893" s="2">
        <v>0.23885000000000001</v>
      </c>
      <c r="O893" s="2">
        <v>0.15625</v>
      </c>
      <c r="P893" s="2">
        <v>9.6799999999999997E-2</v>
      </c>
      <c r="Q893" s="2">
        <v>5.4800000000000001E-2</v>
      </c>
      <c r="R893" s="2">
        <v>2.938E-2</v>
      </c>
      <c r="S893" s="2">
        <v>1.426E-2</v>
      </c>
      <c r="T893" s="2">
        <v>6.5700000000000003E-3</v>
      </c>
      <c r="U893" s="2">
        <v>2.7200000000000002E-3</v>
      </c>
      <c r="V893" s="2">
        <v>1.0399999999999999E-3</v>
      </c>
      <c r="W893" s="2">
        <v>3.8000000000000002E-4</v>
      </c>
      <c r="X893" s="2">
        <v>1.2E-4</v>
      </c>
      <c r="Y893" s="2">
        <v>4.0000000000000003E-5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0</v>
      </c>
      <c r="BO893" s="2">
        <v>0</v>
      </c>
      <c r="BP893" s="2">
        <v>0</v>
      </c>
    </row>
    <row r="894" spans="1:68" hidden="1" x14ac:dyDescent="0.25">
      <c r="A894">
        <v>22400629</v>
      </c>
      <c r="B894" t="s">
        <v>84</v>
      </c>
      <c r="C894" t="s">
        <v>83</v>
      </c>
      <c r="D894" s="1">
        <v>45680.916666666664</v>
      </c>
      <c r="E894" t="str">
        <f>HYPERLINK("https://www.nba.com/stats/player/1631108/boxscores-traditional", "Max Christie")</f>
        <v>Max Christie</v>
      </c>
      <c r="F894" t="s">
        <v>87</v>
      </c>
      <c r="G894">
        <v>12.2</v>
      </c>
      <c r="H894">
        <v>3.4289999999999998</v>
      </c>
      <c r="I894" s="2">
        <v>0.99946000000000002</v>
      </c>
      <c r="J894" s="2">
        <v>0.99851000000000001</v>
      </c>
      <c r="K894" s="2">
        <v>0.99631999999999998</v>
      </c>
      <c r="L894" s="2">
        <v>0.99158000000000002</v>
      </c>
      <c r="M894" s="2">
        <v>0.98214000000000001</v>
      </c>
      <c r="N894" s="2">
        <v>0.96484999999999999</v>
      </c>
      <c r="O894" s="2">
        <v>0.93574000000000002</v>
      </c>
      <c r="P894" s="2">
        <v>0.88876999999999995</v>
      </c>
      <c r="Q894" s="2">
        <v>0.82381000000000004</v>
      </c>
      <c r="R894" s="2">
        <v>0.73890999999999996</v>
      </c>
      <c r="S894" s="2">
        <v>0.63683000000000001</v>
      </c>
      <c r="T894" s="2">
        <v>0.52392000000000005</v>
      </c>
      <c r="U894" s="2">
        <v>0.40905000000000002</v>
      </c>
      <c r="V894" s="2">
        <v>0.30153000000000002</v>
      </c>
      <c r="W894" s="2">
        <v>0.20610999999999999</v>
      </c>
      <c r="X894" s="2">
        <v>0.13350000000000001</v>
      </c>
      <c r="Y894" s="2">
        <v>8.0759999999999998E-2</v>
      </c>
      <c r="Z894" s="2">
        <v>4.5510000000000002E-2</v>
      </c>
      <c r="AA894" s="2">
        <v>2.385E-2</v>
      </c>
      <c r="AB894" s="2">
        <v>1.1599999999999999E-2</v>
      </c>
      <c r="AC894" s="2">
        <v>5.0800000000000003E-3</v>
      </c>
      <c r="AD894" s="2">
        <v>2.1199999999999999E-3</v>
      </c>
      <c r="AE894" s="2">
        <v>8.1999999999999998E-4</v>
      </c>
      <c r="AF894" s="2">
        <v>2.9E-4</v>
      </c>
      <c r="AG894" s="2">
        <v>1E-4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</row>
    <row r="895" spans="1:68" hidden="1" x14ac:dyDescent="0.25">
      <c r="A895">
        <v>22400629</v>
      </c>
      <c r="B895" t="s">
        <v>83</v>
      </c>
      <c r="C895" t="s">
        <v>84</v>
      </c>
      <c r="D895" s="1">
        <v>45680.916666666664</v>
      </c>
      <c r="E895" t="str">
        <f>HYPERLINK("https://www.nba.com/stats/player/1629674/boxscores-traditional", "Neemias Queta")</f>
        <v>Neemias Queta</v>
      </c>
      <c r="F895" t="s">
        <v>91</v>
      </c>
      <c r="G895">
        <v>9.8000000000000007</v>
      </c>
      <c r="H895">
        <v>3.4870000000000001</v>
      </c>
      <c r="I895" s="2">
        <v>0.99412999999999996</v>
      </c>
      <c r="J895" s="2">
        <v>0.98745000000000005</v>
      </c>
      <c r="K895" s="2">
        <v>0.97441</v>
      </c>
      <c r="L895" s="2">
        <v>0.95154000000000005</v>
      </c>
      <c r="M895" s="2">
        <v>0.91620999999999997</v>
      </c>
      <c r="N895" s="2">
        <v>0.86214000000000002</v>
      </c>
      <c r="O895" s="2">
        <v>0.78813999999999995</v>
      </c>
      <c r="P895" s="2">
        <v>0.69847000000000004</v>
      </c>
      <c r="Q895" s="2">
        <v>0.59094999999999998</v>
      </c>
      <c r="R895" s="2">
        <v>0.47608</v>
      </c>
      <c r="S895" s="2">
        <v>0.36692999999999998</v>
      </c>
      <c r="T895" s="2">
        <v>0.26434999999999997</v>
      </c>
      <c r="U895" s="2">
        <v>0.17879</v>
      </c>
      <c r="V895" s="2">
        <v>0.11507000000000001</v>
      </c>
      <c r="W895" s="2">
        <v>6.8110000000000004E-2</v>
      </c>
      <c r="X895" s="2">
        <v>3.7539999999999997E-2</v>
      </c>
      <c r="Y895" s="2">
        <v>1.9699999999999999E-2</v>
      </c>
      <c r="Z895" s="2">
        <v>9.3900000000000008E-3</v>
      </c>
      <c r="AA895" s="2">
        <v>4.15E-3</v>
      </c>
      <c r="AB895" s="2">
        <v>1.6900000000000001E-3</v>
      </c>
      <c r="AC895" s="2">
        <v>6.6E-4</v>
      </c>
      <c r="AD895" s="2">
        <v>2.3000000000000001E-4</v>
      </c>
      <c r="AE895" s="2">
        <v>8.0000000000000007E-5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</row>
    <row r="896" spans="1:68" hidden="1" x14ac:dyDescent="0.25">
      <c r="A896">
        <v>22400628</v>
      </c>
      <c r="B896" t="s">
        <v>82</v>
      </c>
      <c r="C896" t="s">
        <v>81</v>
      </c>
      <c r="D896" s="1">
        <v>45680.916666666664</v>
      </c>
      <c r="E896" t="str">
        <f>HYPERLINK("https://www.nba.com/stats/player/1631218/boxscores-traditional", "Trayce Jackson-Davis")</f>
        <v>Trayce Jackson-Davis</v>
      </c>
      <c r="F896" t="s">
        <v>90</v>
      </c>
      <c r="G896">
        <v>12.2</v>
      </c>
      <c r="H896">
        <v>3.544</v>
      </c>
      <c r="I896" s="2">
        <v>0.99921000000000004</v>
      </c>
      <c r="J896" s="2">
        <v>0.99800999999999995</v>
      </c>
      <c r="K896" s="2">
        <v>0.99534</v>
      </c>
      <c r="L896" s="2">
        <v>0.98956</v>
      </c>
      <c r="M896" s="2">
        <v>0.97882000000000002</v>
      </c>
      <c r="N896" s="2">
        <v>0.95994000000000002</v>
      </c>
      <c r="O896" s="2">
        <v>0.92922000000000005</v>
      </c>
      <c r="P896" s="2">
        <v>0.88297999999999999</v>
      </c>
      <c r="Q896" s="2">
        <v>0.81594</v>
      </c>
      <c r="R896" s="2">
        <v>0.73236999999999997</v>
      </c>
      <c r="S896" s="2">
        <v>0.63307000000000002</v>
      </c>
      <c r="T896" s="2">
        <v>0.52392000000000005</v>
      </c>
      <c r="U896" s="2">
        <v>0.40905000000000002</v>
      </c>
      <c r="V896" s="2">
        <v>0.30503000000000002</v>
      </c>
      <c r="W896" s="2">
        <v>0.21476000000000001</v>
      </c>
      <c r="X896" s="2">
        <v>0.14230999999999999</v>
      </c>
      <c r="Y896" s="2">
        <v>8.8510000000000005E-2</v>
      </c>
      <c r="Z896" s="2">
        <v>5.0500000000000003E-2</v>
      </c>
      <c r="AA896" s="2">
        <v>2.743E-2</v>
      </c>
      <c r="AB896" s="2">
        <v>1.3899999999999999E-2</v>
      </c>
      <c r="AC896" s="2">
        <v>6.5700000000000003E-3</v>
      </c>
      <c r="AD896" s="2">
        <v>2.8E-3</v>
      </c>
      <c r="AE896" s="2">
        <v>1.14E-3</v>
      </c>
      <c r="AF896" s="2">
        <v>4.2999999999999999E-4</v>
      </c>
      <c r="AG896" s="2">
        <v>1.4999999999999999E-4</v>
      </c>
      <c r="AH896" s="2">
        <v>5.0000000000000002E-5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  <c r="BM896" s="2">
        <v>0</v>
      </c>
      <c r="BN896" s="2">
        <v>0</v>
      </c>
      <c r="BO896" s="2">
        <v>0</v>
      </c>
      <c r="BP896" s="2">
        <v>0</v>
      </c>
    </row>
    <row r="897" spans="1:68" hidden="1" x14ac:dyDescent="0.25">
      <c r="A897">
        <v>22400629</v>
      </c>
      <c r="B897" t="s">
        <v>84</v>
      </c>
      <c r="C897" t="s">
        <v>83</v>
      </c>
      <c r="D897" s="1">
        <v>45680.916666666664</v>
      </c>
      <c r="E897" t="str">
        <f>HYPERLINK("https://www.nba.com/stats/player/2544/boxscores-traditional", "LeBron James")</f>
        <v>LeBron James</v>
      </c>
      <c r="F897" t="s">
        <v>90</v>
      </c>
      <c r="G897">
        <v>16.2</v>
      </c>
      <c r="H897">
        <v>3.544</v>
      </c>
      <c r="I897" s="2">
        <v>1</v>
      </c>
      <c r="J897" s="2">
        <v>1</v>
      </c>
      <c r="K897" s="2">
        <v>0.99990000000000001</v>
      </c>
      <c r="L897" s="2">
        <v>0.99970999999999999</v>
      </c>
      <c r="M897" s="2">
        <v>0.99921000000000004</v>
      </c>
      <c r="N897" s="2">
        <v>0.99800999999999995</v>
      </c>
      <c r="O897" s="2">
        <v>0.99534</v>
      </c>
      <c r="P897" s="2">
        <v>0.98956</v>
      </c>
      <c r="Q897" s="2">
        <v>0.97882000000000002</v>
      </c>
      <c r="R897" s="2">
        <v>0.95994000000000002</v>
      </c>
      <c r="S897" s="2">
        <v>0.92922000000000005</v>
      </c>
      <c r="T897" s="2">
        <v>0.88297999999999999</v>
      </c>
      <c r="U897" s="2">
        <v>0.81594</v>
      </c>
      <c r="V897" s="2">
        <v>0.73236999999999997</v>
      </c>
      <c r="W897" s="2">
        <v>0.63307000000000002</v>
      </c>
      <c r="X897" s="2">
        <v>0.52392000000000005</v>
      </c>
      <c r="Y897" s="2">
        <v>0.40905000000000002</v>
      </c>
      <c r="Z897" s="2">
        <v>0.30503000000000002</v>
      </c>
      <c r="AA897" s="2">
        <v>0.21476000000000001</v>
      </c>
      <c r="AB897" s="2">
        <v>0.14230999999999999</v>
      </c>
      <c r="AC897" s="2">
        <v>8.8510000000000005E-2</v>
      </c>
      <c r="AD897" s="2">
        <v>5.0500000000000003E-2</v>
      </c>
      <c r="AE897" s="2">
        <v>2.743E-2</v>
      </c>
      <c r="AF897" s="2">
        <v>1.3899999999999999E-2</v>
      </c>
      <c r="AG897" s="2">
        <v>6.5700000000000003E-3</v>
      </c>
      <c r="AH897" s="2">
        <v>2.8E-3</v>
      </c>
      <c r="AI897" s="2">
        <v>1.14E-3</v>
      </c>
      <c r="AJ897" s="2">
        <v>4.2999999999999999E-4</v>
      </c>
      <c r="AK897" s="2">
        <v>1.4999999999999999E-4</v>
      </c>
      <c r="AL897" s="2">
        <v>5.0000000000000002E-5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</row>
    <row r="898" spans="1:68" hidden="1" x14ac:dyDescent="0.25">
      <c r="A898">
        <v>22400628</v>
      </c>
      <c r="B898" t="s">
        <v>81</v>
      </c>
      <c r="C898" t="s">
        <v>82</v>
      </c>
      <c r="D898" s="1">
        <v>45680.916666666664</v>
      </c>
      <c r="E898" t="str">
        <f>HYPERLINK("https://www.nba.com/stats/player/203897/boxscores-traditional", "Zach LaVine")</f>
        <v>Zach LaVine</v>
      </c>
      <c r="F898" t="s">
        <v>91</v>
      </c>
      <c r="G898">
        <v>34.4</v>
      </c>
      <c r="H898">
        <v>3.6110000000000002</v>
      </c>
      <c r="I898" s="2">
        <v>1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P898" s="2">
        <v>1</v>
      </c>
      <c r="Q898" s="2">
        <v>1</v>
      </c>
      <c r="R898" s="2">
        <v>1</v>
      </c>
      <c r="S898" s="2">
        <v>1</v>
      </c>
      <c r="T898" s="2">
        <v>1</v>
      </c>
      <c r="U898" s="2">
        <v>1</v>
      </c>
      <c r="V898" s="2">
        <v>1</v>
      </c>
      <c r="W898" s="2">
        <v>1</v>
      </c>
      <c r="X898" s="2">
        <v>1</v>
      </c>
      <c r="Y898" s="2">
        <v>1</v>
      </c>
      <c r="Z898" s="2">
        <v>1</v>
      </c>
      <c r="AA898" s="2">
        <v>1</v>
      </c>
      <c r="AB898" s="2">
        <v>0.99997000000000003</v>
      </c>
      <c r="AC898" s="2">
        <v>0.99990000000000001</v>
      </c>
      <c r="AD898" s="2">
        <v>0.99970000000000003</v>
      </c>
      <c r="AE898" s="2">
        <v>0.99921000000000004</v>
      </c>
      <c r="AF898" s="2">
        <v>0.99800999999999995</v>
      </c>
      <c r="AG898" s="2">
        <v>0.99534</v>
      </c>
      <c r="AH898" s="2">
        <v>0.99009999999999998</v>
      </c>
      <c r="AI898" s="2">
        <v>0.97982000000000002</v>
      </c>
      <c r="AJ898" s="2">
        <v>0.96164000000000005</v>
      </c>
      <c r="AK898" s="2">
        <v>0.93318999999999996</v>
      </c>
      <c r="AL898" s="2">
        <v>0.88876999999999995</v>
      </c>
      <c r="AM898" s="2">
        <v>0.82638999999999996</v>
      </c>
      <c r="AN898" s="2">
        <v>0.74536999999999998</v>
      </c>
      <c r="AO898" s="2">
        <v>0.65173000000000003</v>
      </c>
      <c r="AP898" s="2">
        <v>0.54379999999999995</v>
      </c>
      <c r="AQ898" s="2">
        <v>0.43251000000000001</v>
      </c>
      <c r="AR898" s="2">
        <v>0.32996999999999999</v>
      </c>
      <c r="AS898" s="2">
        <v>0.23576</v>
      </c>
      <c r="AT898" s="2">
        <v>0.15866</v>
      </c>
      <c r="AU898" s="2">
        <v>0.10204000000000001</v>
      </c>
      <c r="AV898" s="2">
        <v>6.0569999999999999E-2</v>
      </c>
      <c r="AW898" s="2">
        <v>3.3619999999999997E-2</v>
      </c>
      <c r="AX898" s="2">
        <v>1.7860000000000001E-2</v>
      </c>
      <c r="AY898" s="2">
        <v>8.6599999999999993E-3</v>
      </c>
      <c r="AZ898" s="2">
        <v>3.9100000000000003E-3</v>
      </c>
      <c r="BA898" s="2">
        <v>1.64E-3</v>
      </c>
      <c r="BB898" s="2">
        <v>6.6E-4</v>
      </c>
      <c r="BC898" s="2">
        <v>2.4000000000000001E-4</v>
      </c>
      <c r="BD898" s="2">
        <v>8.0000000000000007E-5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</row>
    <row r="899" spans="1:68" hidden="1" x14ac:dyDescent="0.25">
      <c r="A899">
        <v>22400628</v>
      </c>
      <c r="B899" t="s">
        <v>82</v>
      </c>
      <c r="C899" t="s">
        <v>81</v>
      </c>
      <c r="D899" s="1">
        <v>45680.916666666664</v>
      </c>
      <c r="E899" t="str">
        <f>HYPERLINK("https://www.nba.com/stats/player/203110/boxscores-traditional", "Draymond Green")</f>
        <v>Draymond Green</v>
      </c>
      <c r="F899" t="s">
        <v>87</v>
      </c>
      <c r="G899">
        <v>15</v>
      </c>
      <c r="H899">
        <v>3.633</v>
      </c>
      <c r="I899" s="2">
        <v>0.99994000000000005</v>
      </c>
      <c r="J899" s="2">
        <v>0.99983</v>
      </c>
      <c r="K899" s="2">
        <v>0.99951999999999996</v>
      </c>
      <c r="L899" s="2">
        <v>0.99878</v>
      </c>
      <c r="M899" s="2">
        <v>0.99702000000000002</v>
      </c>
      <c r="N899" s="2">
        <v>0.99343000000000004</v>
      </c>
      <c r="O899" s="2">
        <v>0.98609999999999998</v>
      </c>
      <c r="P899" s="2">
        <v>0.97319999999999995</v>
      </c>
      <c r="Q899" s="2">
        <v>0.95052999999999999</v>
      </c>
      <c r="R899" s="2">
        <v>0.91620999999999997</v>
      </c>
      <c r="S899" s="2">
        <v>0.86433000000000004</v>
      </c>
      <c r="T899" s="2">
        <v>0.79673000000000005</v>
      </c>
      <c r="U899" s="2">
        <v>0.70884000000000003</v>
      </c>
      <c r="V899" s="2">
        <v>0.61026000000000002</v>
      </c>
      <c r="W899" s="2">
        <v>0.5</v>
      </c>
      <c r="X899" s="2">
        <v>0.38973999999999998</v>
      </c>
      <c r="Y899" s="2">
        <v>0.29115999999999997</v>
      </c>
      <c r="Z899" s="2">
        <v>0.20327000000000001</v>
      </c>
      <c r="AA899" s="2">
        <v>0.13567000000000001</v>
      </c>
      <c r="AB899" s="2">
        <v>8.3790000000000003E-2</v>
      </c>
      <c r="AC899" s="2">
        <v>4.947E-2</v>
      </c>
      <c r="AD899" s="2">
        <v>2.6800000000000001E-2</v>
      </c>
      <c r="AE899" s="2">
        <v>1.3899999999999999E-2</v>
      </c>
      <c r="AF899" s="2">
        <v>6.5700000000000003E-3</v>
      </c>
      <c r="AG899" s="2">
        <v>2.98E-3</v>
      </c>
      <c r="AH899" s="2">
        <v>1.2199999999999999E-3</v>
      </c>
      <c r="AI899" s="2">
        <v>4.8000000000000001E-4</v>
      </c>
      <c r="AJ899" s="2">
        <v>1.7000000000000001E-4</v>
      </c>
      <c r="AK899" s="2">
        <v>6.0000000000000002E-5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N899" s="2">
        <v>0</v>
      </c>
      <c r="BO899" s="2">
        <v>0</v>
      </c>
      <c r="BP899" s="2">
        <v>0</v>
      </c>
    </row>
    <row r="900" spans="1:68" hidden="1" x14ac:dyDescent="0.25">
      <c r="A900">
        <v>22400628</v>
      </c>
      <c r="B900" t="s">
        <v>81</v>
      </c>
      <c r="C900" t="s">
        <v>82</v>
      </c>
      <c r="D900" s="1">
        <v>45680.916666666664</v>
      </c>
      <c r="E900" t="str">
        <f>HYPERLINK("https://www.nba.com/stats/player/1630581/boxscores-traditional", "Josh Giddey")</f>
        <v>Josh Giddey</v>
      </c>
      <c r="F900" t="s">
        <v>76</v>
      </c>
      <c r="G900">
        <v>8.1999999999999993</v>
      </c>
      <c r="H900">
        <v>3.6549999999999998</v>
      </c>
      <c r="I900" s="2">
        <v>0.97558</v>
      </c>
      <c r="J900" s="2">
        <v>0.95543</v>
      </c>
      <c r="K900" s="2">
        <v>0.92220000000000002</v>
      </c>
      <c r="L900" s="2">
        <v>0.87492999999999999</v>
      </c>
      <c r="M900" s="2">
        <v>0.81057000000000001</v>
      </c>
      <c r="N900" s="2">
        <v>0.72575000000000001</v>
      </c>
      <c r="O900" s="2">
        <v>0.62929999999999997</v>
      </c>
      <c r="P900" s="2">
        <v>0.51993999999999996</v>
      </c>
      <c r="Q900" s="2">
        <v>0.41293999999999997</v>
      </c>
      <c r="R900" s="2">
        <v>0.31207000000000001</v>
      </c>
      <c r="S900" s="2">
        <v>0.22065000000000001</v>
      </c>
      <c r="T900" s="2">
        <v>0.14917</v>
      </c>
      <c r="U900" s="2">
        <v>9.5100000000000004E-2</v>
      </c>
      <c r="V900" s="2">
        <v>5.5919999999999997E-2</v>
      </c>
      <c r="W900" s="2">
        <v>3.1440000000000003E-2</v>
      </c>
      <c r="X900" s="2">
        <v>1.6590000000000001E-2</v>
      </c>
      <c r="Y900" s="2">
        <v>7.9799999999999992E-3</v>
      </c>
      <c r="Z900" s="2">
        <v>3.6800000000000001E-3</v>
      </c>
      <c r="AA900" s="2">
        <v>1.5900000000000001E-3</v>
      </c>
      <c r="AB900" s="2">
        <v>6.2E-4</v>
      </c>
      <c r="AC900" s="2">
        <v>2.3000000000000001E-4</v>
      </c>
      <c r="AD900" s="2">
        <v>8.0000000000000007E-5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</row>
    <row r="901" spans="1:68" hidden="1" x14ac:dyDescent="0.25">
      <c r="A901">
        <v>22400628</v>
      </c>
      <c r="B901" t="s">
        <v>82</v>
      </c>
      <c r="C901" t="s">
        <v>81</v>
      </c>
      <c r="D901" s="1">
        <v>45680.916666666664</v>
      </c>
      <c r="E901" t="str">
        <f>HYPERLINK("https://www.nba.com/stats/player/1630228/boxscores-traditional", "Jonathan Kuminga")</f>
        <v>Jonathan Kuminga</v>
      </c>
      <c r="F901" t="s">
        <v>90</v>
      </c>
      <c r="G901">
        <v>10.6</v>
      </c>
      <c r="H901">
        <v>3.6659999999999999</v>
      </c>
      <c r="I901" s="2">
        <v>0.99560000000000004</v>
      </c>
      <c r="J901" s="2">
        <v>0.99060999999999999</v>
      </c>
      <c r="K901" s="2">
        <v>0.98077000000000003</v>
      </c>
      <c r="L901" s="2">
        <v>0.96406999999999998</v>
      </c>
      <c r="M901" s="2">
        <v>0.93698999999999999</v>
      </c>
      <c r="N901" s="2">
        <v>0.89434999999999998</v>
      </c>
      <c r="O901" s="2">
        <v>0.83645999999999998</v>
      </c>
      <c r="P901" s="2">
        <v>0.76114999999999999</v>
      </c>
      <c r="Q901" s="2">
        <v>0.67003000000000001</v>
      </c>
      <c r="R901" s="2">
        <v>0.56355999999999995</v>
      </c>
      <c r="S901" s="2">
        <v>0.45619999999999999</v>
      </c>
      <c r="T901" s="2">
        <v>0.35197000000000001</v>
      </c>
      <c r="U901" s="2">
        <v>0.25785000000000002</v>
      </c>
      <c r="V901" s="2">
        <v>0.17619000000000001</v>
      </c>
      <c r="W901" s="2">
        <v>0.11507000000000001</v>
      </c>
      <c r="X901" s="2">
        <v>7.0779999999999996E-2</v>
      </c>
      <c r="Y901" s="2">
        <v>4.0059999999999998E-2</v>
      </c>
      <c r="Z901" s="2">
        <v>2.1690000000000001E-2</v>
      </c>
      <c r="AA901" s="2">
        <v>1.1010000000000001E-2</v>
      </c>
      <c r="AB901" s="2">
        <v>5.2300000000000003E-3</v>
      </c>
      <c r="AC901" s="2">
        <v>2.2599999999999999E-3</v>
      </c>
      <c r="AD901" s="2">
        <v>9.3999999999999997E-4</v>
      </c>
      <c r="AE901" s="2">
        <v>3.6000000000000002E-4</v>
      </c>
      <c r="AF901" s="2">
        <v>1.2999999999999999E-4</v>
      </c>
      <c r="AG901" s="2">
        <v>4.0000000000000003E-5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0</v>
      </c>
      <c r="AX901" s="2">
        <v>0</v>
      </c>
      <c r="AY901" s="2">
        <v>0</v>
      </c>
      <c r="AZ901" s="2">
        <v>0</v>
      </c>
      <c r="BA901" s="2">
        <v>0</v>
      </c>
      <c r="BB901" s="2">
        <v>0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</row>
    <row r="902" spans="1:68" hidden="1" x14ac:dyDescent="0.25">
      <c r="A902">
        <v>22400628</v>
      </c>
      <c r="B902" t="s">
        <v>81</v>
      </c>
      <c r="C902" t="s">
        <v>82</v>
      </c>
      <c r="D902" s="1">
        <v>45680.916666666664</v>
      </c>
      <c r="E902" t="str">
        <f>HYPERLINK("https://www.nba.com/stats/player/1630245/boxscores-traditional", "Ayo Dosunmu")</f>
        <v>Ayo Dosunmu</v>
      </c>
      <c r="F902" t="s">
        <v>90</v>
      </c>
      <c r="G902">
        <v>8.8000000000000007</v>
      </c>
      <c r="H902">
        <v>3.7090000000000001</v>
      </c>
      <c r="I902" s="2">
        <v>0.98214000000000001</v>
      </c>
      <c r="J902" s="2">
        <v>0.96638000000000002</v>
      </c>
      <c r="K902" s="2">
        <v>0.94062000000000001</v>
      </c>
      <c r="L902" s="2">
        <v>0.90146999999999999</v>
      </c>
      <c r="M902" s="2">
        <v>0.84614</v>
      </c>
      <c r="N902" s="2">
        <v>0.77337</v>
      </c>
      <c r="O902" s="2">
        <v>0.68793000000000004</v>
      </c>
      <c r="P902" s="2">
        <v>0.58706000000000003</v>
      </c>
      <c r="Q902" s="2">
        <v>0.48005999999999999</v>
      </c>
      <c r="R902" s="2">
        <v>0.37447999999999998</v>
      </c>
      <c r="S902" s="2">
        <v>0.27760000000000001</v>
      </c>
      <c r="T902" s="2">
        <v>0.19489000000000001</v>
      </c>
      <c r="U902" s="2">
        <v>0.12923999999999999</v>
      </c>
      <c r="V902" s="2">
        <v>8.0759999999999998E-2</v>
      </c>
      <c r="W902" s="2">
        <v>4.7460000000000002E-2</v>
      </c>
      <c r="X902" s="2">
        <v>2.6190000000000001E-2</v>
      </c>
      <c r="Y902" s="2">
        <v>1.355E-2</v>
      </c>
      <c r="Z902" s="2">
        <v>6.5700000000000003E-3</v>
      </c>
      <c r="AA902" s="2">
        <v>2.98E-3</v>
      </c>
      <c r="AB902" s="2">
        <v>1.2600000000000001E-3</v>
      </c>
      <c r="AC902" s="2">
        <v>5.0000000000000001E-4</v>
      </c>
      <c r="AD902" s="2">
        <v>1.9000000000000001E-4</v>
      </c>
      <c r="AE902" s="2">
        <v>6.0000000000000002E-5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0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</row>
    <row r="903" spans="1:68" hidden="1" x14ac:dyDescent="0.25">
      <c r="A903">
        <v>22400628</v>
      </c>
      <c r="B903" t="s">
        <v>82</v>
      </c>
      <c r="C903" t="s">
        <v>81</v>
      </c>
      <c r="D903" s="1">
        <v>45680.916666666664</v>
      </c>
      <c r="E903" t="str">
        <f>HYPERLINK("https://www.nba.com/stats/player/1626172/boxscores-traditional", "Kevon Looney")</f>
        <v>Kevon Looney</v>
      </c>
      <c r="F903" t="s">
        <v>76</v>
      </c>
      <c r="G903">
        <v>7.2</v>
      </c>
      <c r="H903">
        <v>3.7090000000000001</v>
      </c>
      <c r="I903" s="2">
        <v>0.95254000000000005</v>
      </c>
      <c r="J903" s="2">
        <v>0.91923999999999995</v>
      </c>
      <c r="K903" s="2">
        <v>0.87075999999999998</v>
      </c>
      <c r="L903" s="2">
        <v>0.80510999999999999</v>
      </c>
      <c r="M903" s="2">
        <v>0.72240000000000004</v>
      </c>
      <c r="N903" s="2">
        <v>0.62551999999999996</v>
      </c>
      <c r="O903" s="2">
        <v>0.51993999999999996</v>
      </c>
      <c r="P903" s="2">
        <v>0.41293999999999997</v>
      </c>
      <c r="Q903" s="2">
        <v>0.31207000000000001</v>
      </c>
      <c r="R903" s="2">
        <v>0.22663</v>
      </c>
      <c r="S903" s="2">
        <v>0.15386</v>
      </c>
      <c r="T903" s="2">
        <v>9.8530000000000006E-2</v>
      </c>
      <c r="U903" s="2">
        <v>5.9380000000000002E-2</v>
      </c>
      <c r="V903" s="2">
        <v>3.3619999999999997E-2</v>
      </c>
      <c r="W903" s="2">
        <v>1.7860000000000001E-2</v>
      </c>
      <c r="X903" s="2">
        <v>8.8900000000000003E-3</v>
      </c>
      <c r="Y903" s="2">
        <v>4.15E-3</v>
      </c>
      <c r="Z903" s="2">
        <v>1.81E-3</v>
      </c>
      <c r="AA903" s="2">
        <v>7.3999999999999999E-4</v>
      </c>
      <c r="AB903" s="2">
        <v>2.7999999999999998E-4</v>
      </c>
      <c r="AC903" s="2">
        <v>1E-4</v>
      </c>
      <c r="AD903" s="2">
        <v>3.0000000000000001E-5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0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</row>
    <row r="904" spans="1:68" hidden="1" x14ac:dyDescent="0.25">
      <c r="A904">
        <v>22400629</v>
      </c>
      <c r="B904" t="s">
        <v>83</v>
      </c>
      <c r="C904" t="s">
        <v>84</v>
      </c>
      <c r="D904" s="1">
        <v>45680.916666666664</v>
      </c>
      <c r="E904" t="str">
        <f>HYPERLINK("https://www.nba.com/stats/player/1628369/boxscores-traditional", "Jayson Tatum")</f>
        <v>Jayson Tatum</v>
      </c>
      <c r="F904" t="s">
        <v>92</v>
      </c>
      <c r="G904">
        <v>29.6</v>
      </c>
      <c r="H904">
        <v>3.72</v>
      </c>
      <c r="I904" s="2">
        <v>1</v>
      </c>
      <c r="J904" s="2">
        <v>1</v>
      </c>
      <c r="K904" s="2">
        <v>1</v>
      </c>
      <c r="L904" s="2">
        <v>1</v>
      </c>
      <c r="M904" s="2">
        <v>1</v>
      </c>
      <c r="N904" s="2">
        <v>1</v>
      </c>
      <c r="O904" s="2">
        <v>1</v>
      </c>
      <c r="P904" s="2">
        <v>1</v>
      </c>
      <c r="Q904" s="2">
        <v>1</v>
      </c>
      <c r="R904" s="2">
        <v>1</v>
      </c>
      <c r="S904" s="2">
        <v>1</v>
      </c>
      <c r="T904" s="2">
        <v>1</v>
      </c>
      <c r="U904" s="2">
        <v>1</v>
      </c>
      <c r="V904" s="2">
        <v>1</v>
      </c>
      <c r="W904" s="2">
        <v>0.99995999999999996</v>
      </c>
      <c r="X904" s="2">
        <v>0.99987000000000004</v>
      </c>
      <c r="Y904" s="2">
        <v>0.99965000000000004</v>
      </c>
      <c r="Z904" s="2">
        <v>0.99909999999999999</v>
      </c>
      <c r="AA904" s="2">
        <v>0.99780999999999997</v>
      </c>
      <c r="AB904" s="2">
        <v>0.99506000000000006</v>
      </c>
      <c r="AC904" s="2">
        <v>0.98956</v>
      </c>
      <c r="AD904" s="2">
        <v>0.97931999999999997</v>
      </c>
      <c r="AE904" s="2">
        <v>0.96164000000000005</v>
      </c>
      <c r="AF904" s="2">
        <v>0.93447999999999998</v>
      </c>
      <c r="AG904" s="2">
        <v>0.89251000000000003</v>
      </c>
      <c r="AH904" s="2">
        <v>0.83398000000000005</v>
      </c>
      <c r="AI904" s="2">
        <v>0.75804000000000005</v>
      </c>
      <c r="AJ904" s="2">
        <v>0.66639999999999999</v>
      </c>
      <c r="AK904" s="2">
        <v>0.56355999999999995</v>
      </c>
      <c r="AL904" s="2">
        <v>0.45619999999999999</v>
      </c>
      <c r="AM904" s="2">
        <v>0.35197000000000001</v>
      </c>
      <c r="AN904" s="2">
        <v>0.25785000000000002</v>
      </c>
      <c r="AO904" s="2">
        <v>0.18140999999999999</v>
      </c>
      <c r="AP904" s="2">
        <v>0.11899999999999999</v>
      </c>
      <c r="AQ904" s="2">
        <v>7.3529999999999998E-2</v>
      </c>
      <c r="AR904" s="2">
        <v>4.2720000000000001E-2</v>
      </c>
      <c r="AS904" s="2">
        <v>2.3300000000000001E-2</v>
      </c>
      <c r="AT904" s="2">
        <v>1.191E-2</v>
      </c>
      <c r="AU904" s="2">
        <v>5.7000000000000002E-3</v>
      </c>
      <c r="AV904" s="2">
        <v>2.5600000000000002E-3</v>
      </c>
      <c r="AW904" s="2">
        <v>1.1100000000000001E-3</v>
      </c>
      <c r="AX904" s="2">
        <v>4.2999999999999999E-4</v>
      </c>
      <c r="AY904" s="2">
        <v>1.6000000000000001E-4</v>
      </c>
      <c r="AZ904" s="2">
        <v>5.0000000000000002E-5</v>
      </c>
      <c r="BA904" s="2">
        <v>0</v>
      </c>
      <c r="BB904" s="2">
        <v>0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</row>
    <row r="905" spans="1:68" hidden="1" x14ac:dyDescent="0.25">
      <c r="A905">
        <v>22400629</v>
      </c>
      <c r="B905" t="s">
        <v>84</v>
      </c>
      <c r="C905" t="s">
        <v>83</v>
      </c>
      <c r="D905" s="1">
        <v>45680.916666666664</v>
      </c>
      <c r="E905" t="str">
        <f>HYPERLINK("https://www.nba.com/stats/player/1631108/boxscores-traditional", "Max Christie")</f>
        <v>Max Christie</v>
      </c>
      <c r="F905" t="s">
        <v>93</v>
      </c>
      <c r="G905">
        <v>9.6</v>
      </c>
      <c r="H905">
        <v>3.72</v>
      </c>
      <c r="I905" s="2">
        <v>0.98956</v>
      </c>
      <c r="J905" s="2">
        <v>0.97931999999999997</v>
      </c>
      <c r="K905" s="2">
        <v>0.96164000000000005</v>
      </c>
      <c r="L905" s="2">
        <v>0.93447999999999998</v>
      </c>
      <c r="M905" s="2">
        <v>0.89251000000000003</v>
      </c>
      <c r="N905" s="2">
        <v>0.83398000000000005</v>
      </c>
      <c r="O905" s="2">
        <v>0.75804000000000005</v>
      </c>
      <c r="P905" s="2">
        <v>0.66639999999999999</v>
      </c>
      <c r="Q905" s="2">
        <v>0.56355999999999995</v>
      </c>
      <c r="R905" s="2">
        <v>0.45619999999999999</v>
      </c>
      <c r="S905" s="2">
        <v>0.35197000000000001</v>
      </c>
      <c r="T905" s="2">
        <v>0.25785000000000002</v>
      </c>
      <c r="U905" s="2">
        <v>0.18140999999999999</v>
      </c>
      <c r="V905" s="2">
        <v>0.11899999999999999</v>
      </c>
      <c r="W905" s="2">
        <v>7.3529999999999998E-2</v>
      </c>
      <c r="X905" s="2">
        <v>4.2720000000000001E-2</v>
      </c>
      <c r="Y905" s="2">
        <v>2.3300000000000001E-2</v>
      </c>
      <c r="Z905" s="2">
        <v>1.191E-2</v>
      </c>
      <c r="AA905" s="2">
        <v>5.7000000000000002E-3</v>
      </c>
      <c r="AB905" s="2">
        <v>2.5600000000000002E-3</v>
      </c>
      <c r="AC905" s="2">
        <v>1.1100000000000001E-3</v>
      </c>
      <c r="AD905" s="2">
        <v>4.2999999999999999E-4</v>
      </c>
      <c r="AE905" s="2">
        <v>1.6000000000000001E-4</v>
      </c>
      <c r="AF905" s="2">
        <v>5.0000000000000002E-5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</row>
    <row r="906" spans="1:68" hidden="1" x14ac:dyDescent="0.25">
      <c r="A906">
        <v>22400621</v>
      </c>
      <c r="B906" t="s">
        <v>69</v>
      </c>
      <c r="C906" t="s">
        <v>68</v>
      </c>
      <c r="D906" s="1">
        <v>45680.583333333336</v>
      </c>
      <c r="E906" t="str">
        <f>HYPERLINK("https://www.nba.com/stats/player/1631097/boxscores-traditional", "Bennedict Mathurin")</f>
        <v>Bennedict Mathurin</v>
      </c>
      <c r="F906" t="s">
        <v>91</v>
      </c>
      <c r="G906">
        <v>23.8</v>
      </c>
      <c r="H906">
        <v>6.1769999999999996</v>
      </c>
      <c r="I906">
        <v>0.99988999999999995</v>
      </c>
      <c r="J906">
        <v>0.99978999999999996</v>
      </c>
      <c r="K906">
        <v>0.99961999999999995</v>
      </c>
      <c r="L906">
        <v>0.99934000000000001</v>
      </c>
      <c r="M906">
        <v>0.99882000000000004</v>
      </c>
      <c r="N906">
        <v>0.99800999999999995</v>
      </c>
      <c r="O906">
        <v>0.99673999999999996</v>
      </c>
      <c r="P906">
        <v>0.99477000000000004</v>
      </c>
      <c r="Q906">
        <v>0.99180000000000001</v>
      </c>
      <c r="R906">
        <v>0.98712999999999995</v>
      </c>
      <c r="S906">
        <v>0.98077000000000003</v>
      </c>
      <c r="T906">
        <v>0.97192999999999996</v>
      </c>
      <c r="U906">
        <v>0.95994000000000002</v>
      </c>
      <c r="V906">
        <v>0.94408000000000003</v>
      </c>
      <c r="W906">
        <v>0.92220000000000002</v>
      </c>
      <c r="X906">
        <v>0.89617000000000002</v>
      </c>
      <c r="Y906">
        <v>0.86433000000000004</v>
      </c>
      <c r="Z906">
        <v>0.82638999999999996</v>
      </c>
      <c r="AA906">
        <v>0.7823</v>
      </c>
      <c r="AB906">
        <v>0.73236999999999997</v>
      </c>
      <c r="AC906">
        <v>0.67364000000000002</v>
      </c>
      <c r="AD906">
        <v>0.61409000000000002</v>
      </c>
      <c r="AE906">
        <v>0.55171999999999999</v>
      </c>
      <c r="AF906">
        <v>0.48803000000000002</v>
      </c>
      <c r="AG906">
        <v>0.42465000000000003</v>
      </c>
      <c r="AH906">
        <v>0.35942000000000002</v>
      </c>
      <c r="AI906">
        <v>0.30153000000000002</v>
      </c>
      <c r="AJ906">
        <v>0.24825</v>
      </c>
      <c r="AK906">
        <v>0.20044999999999999</v>
      </c>
      <c r="AL906">
        <v>0.15866</v>
      </c>
      <c r="AM906">
        <v>0.121</v>
      </c>
      <c r="AN906">
        <v>9.1759999999999994E-2</v>
      </c>
      <c r="AO906">
        <v>6.8110000000000004E-2</v>
      </c>
      <c r="AP906">
        <v>4.947E-2</v>
      </c>
      <c r="AQ906">
        <v>3.5150000000000001E-2</v>
      </c>
      <c r="AR906">
        <v>2.385E-2</v>
      </c>
      <c r="AS906">
        <v>1.618E-2</v>
      </c>
      <c r="AT906">
        <v>1.072E-2</v>
      </c>
      <c r="AU906">
        <v>6.9499999999999996E-3</v>
      </c>
      <c r="AV906">
        <v>4.4000000000000003E-3</v>
      </c>
      <c r="AW906">
        <v>2.7200000000000002E-3</v>
      </c>
      <c r="AX906">
        <v>1.5900000000000001E-3</v>
      </c>
      <c r="AY906">
        <v>9.3999999999999997E-4</v>
      </c>
      <c r="AZ906">
        <v>5.4000000000000001E-4</v>
      </c>
      <c r="BA906">
        <v>2.9999999999999997E-4</v>
      </c>
      <c r="BB906">
        <v>1.7000000000000001E-4</v>
      </c>
      <c r="BC906">
        <v>8.0000000000000007E-5</v>
      </c>
      <c r="BD906">
        <v>4.0000000000000003E-5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</row>
    <row r="907" spans="1:68" hidden="1" x14ac:dyDescent="0.25">
      <c r="A907">
        <v>22400629</v>
      </c>
      <c r="B907" t="s">
        <v>84</v>
      </c>
      <c r="C907" t="s">
        <v>83</v>
      </c>
      <c r="D907" s="1">
        <v>45680.916666666664</v>
      </c>
      <c r="E907" t="str">
        <f>HYPERLINK("https://www.nba.com/stats/player/2544/boxscores-traditional", "LeBron James")</f>
        <v>LeBron James</v>
      </c>
      <c r="F907" t="s">
        <v>93</v>
      </c>
      <c r="G907">
        <v>23</v>
      </c>
      <c r="H907">
        <v>3.742</v>
      </c>
      <c r="I907" s="2">
        <v>1</v>
      </c>
      <c r="J907" s="2">
        <v>1</v>
      </c>
      <c r="K907" s="2">
        <v>1</v>
      </c>
      <c r="L907" s="2">
        <v>1</v>
      </c>
      <c r="M907" s="2">
        <v>1</v>
      </c>
      <c r="N907" s="2">
        <v>1</v>
      </c>
      <c r="O907" s="2">
        <v>1</v>
      </c>
      <c r="P907" s="2">
        <v>1</v>
      </c>
      <c r="Q907" s="2">
        <v>0.99990999999999997</v>
      </c>
      <c r="R907" s="2">
        <v>0.99973999999999996</v>
      </c>
      <c r="S907" s="2">
        <v>0.99934000000000001</v>
      </c>
      <c r="T907" s="2">
        <v>0.99836000000000003</v>
      </c>
      <c r="U907" s="2">
        <v>0.99621000000000004</v>
      </c>
      <c r="V907" s="2">
        <v>0.99202000000000001</v>
      </c>
      <c r="W907" s="2">
        <v>0.98382000000000003</v>
      </c>
      <c r="X907" s="2">
        <v>0.96926000000000001</v>
      </c>
      <c r="Y907" s="2">
        <v>0.94520000000000004</v>
      </c>
      <c r="Z907" s="2">
        <v>0.90988000000000002</v>
      </c>
      <c r="AA907" s="2">
        <v>0.85768999999999995</v>
      </c>
      <c r="AB907" s="2">
        <v>0.78813999999999995</v>
      </c>
      <c r="AC907" s="2">
        <v>0.70194000000000001</v>
      </c>
      <c r="AD907" s="2">
        <v>0.60641999999999996</v>
      </c>
      <c r="AE907" s="2">
        <v>0.5</v>
      </c>
      <c r="AF907" s="2">
        <v>0.39357999999999999</v>
      </c>
      <c r="AG907" s="2">
        <v>0.29805999999999999</v>
      </c>
      <c r="AH907" s="2">
        <v>0.21185999999999999</v>
      </c>
      <c r="AI907" s="2">
        <v>0.14230999999999999</v>
      </c>
      <c r="AJ907" s="2">
        <v>9.0120000000000006E-2</v>
      </c>
      <c r="AK907" s="2">
        <v>5.4800000000000001E-2</v>
      </c>
      <c r="AL907" s="2">
        <v>3.074E-2</v>
      </c>
      <c r="AM907" s="2">
        <v>1.618E-2</v>
      </c>
      <c r="AN907" s="2">
        <v>7.9799999999999992E-3</v>
      </c>
      <c r="AO907" s="2">
        <v>3.79E-3</v>
      </c>
      <c r="AP907" s="2">
        <v>1.64E-3</v>
      </c>
      <c r="AQ907" s="2">
        <v>6.6E-4</v>
      </c>
      <c r="AR907" s="2">
        <v>2.5999999999999998E-4</v>
      </c>
      <c r="AS907" s="2">
        <v>9.0000000000000006E-5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</row>
    <row r="908" spans="1:68" hidden="1" x14ac:dyDescent="0.25">
      <c r="A908">
        <v>22400628</v>
      </c>
      <c r="B908" t="s">
        <v>81</v>
      </c>
      <c r="C908" t="s">
        <v>82</v>
      </c>
      <c r="D908" s="1">
        <v>45680.916666666664</v>
      </c>
      <c r="E908" t="str">
        <f>HYPERLINK("https://www.nba.com/stats/player/1628366/boxscores-traditional", "Lonzo Ball")</f>
        <v>Lonzo Ball</v>
      </c>
      <c r="F908" t="s">
        <v>93</v>
      </c>
      <c r="G908">
        <v>9.8000000000000007</v>
      </c>
      <c r="H908">
        <v>3.7629999999999999</v>
      </c>
      <c r="I908" s="2">
        <v>0.99036000000000002</v>
      </c>
      <c r="J908" s="2">
        <v>0.98077000000000003</v>
      </c>
      <c r="K908" s="2">
        <v>0.96484999999999999</v>
      </c>
      <c r="L908" s="2">
        <v>0.93822000000000005</v>
      </c>
      <c r="M908" s="2">
        <v>0.89973000000000003</v>
      </c>
      <c r="N908" s="2">
        <v>0.84375</v>
      </c>
      <c r="O908" s="2">
        <v>0.77034999999999998</v>
      </c>
      <c r="P908" s="2">
        <v>0.68439000000000005</v>
      </c>
      <c r="Q908" s="2">
        <v>0.58316999999999997</v>
      </c>
      <c r="R908" s="2">
        <v>0.48005999999999999</v>
      </c>
      <c r="S908" s="2">
        <v>0.37447999999999998</v>
      </c>
      <c r="T908" s="2">
        <v>0.28095999999999999</v>
      </c>
      <c r="U908" s="2">
        <v>0.19766</v>
      </c>
      <c r="V908" s="2">
        <v>0.13136</v>
      </c>
      <c r="W908" s="2">
        <v>8.3790000000000003E-2</v>
      </c>
      <c r="X908" s="2">
        <v>4.947E-2</v>
      </c>
      <c r="Y908" s="2">
        <v>2.8070000000000001E-2</v>
      </c>
      <c r="Z908" s="2">
        <v>1.4630000000000001E-2</v>
      </c>
      <c r="AA908" s="2">
        <v>7.3400000000000002E-3</v>
      </c>
      <c r="AB908" s="2">
        <v>3.3600000000000001E-3</v>
      </c>
      <c r="AC908" s="2">
        <v>1.4400000000000001E-3</v>
      </c>
      <c r="AD908" s="2">
        <v>5.9999999999999995E-4</v>
      </c>
      <c r="AE908" s="2">
        <v>2.2000000000000001E-4</v>
      </c>
      <c r="AF908" s="2">
        <v>8.0000000000000007E-5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</row>
    <row r="909" spans="1:68" hidden="1" x14ac:dyDescent="0.25">
      <c r="A909">
        <v>22400629</v>
      </c>
      <c r="B909" t="s">
        <v>83</v>
      </c>
      <c r="C909" t="s">
        <v>84</v>
      </c>
      <c r="D909" s="1">
        <v>45680.916666666664</v>
      </c>
      <c r="E909" t="str">
        <f>HYPERLINK("https://www.nba.com/stats/player/201143/boxscores-traditional", "Al Horford")</f>
        <v>Al Horford</v>
      </c>
      <c r="F909" t="s">
        <v>91</v>
      </c>
      <c r="G909">
        <v>11.8</v>
      </c>
      <c r="H909">
        <v>3.8679999999999999</v>
      </c>
      <c r="I909" s="2">
        <v>0.99736000000000002</v>
      </c>
      <c r="J909" s="2">
        <v>0.99429999999999996</v>
      </c>
      <c r="K909" s="2">
        <v>0.98870000000000002</v>
      </c>
      <c r="L909" s="2">
        <v>0.97831000000000001</v>
      </c>
      <c r="M909" s="2">
        <v>0.96079999999999999</v>
      </c>
      <c r="N909" s="2">
        <v>0.93318999999999996</v>
      </c>
      <c r="O909" s="2">
        <v>0.89251000000000003</v>
      </c>
      <c r="P909" s="2">
        <v>0.83645999999999998</v>
      </c>
      <c r="Q909" s="2">
        <v>0.76424000000000003</v>
      </c>
      <c r="R909" s="2">
        <v>0.68081999999999998</v>
      </c>
      <c r="S909" s="2">
        <v>0.58316999999999997</v>
      </c>
      <c r="T909" s="2">
        <v>0.48005999999999999</v>
      </c>
      <c r="U909" s="2">
        <v>0.37828000000000001</v>
      </c>
      <c r="V909" s="2">
        <v>0.28433999999999998</v>
      </c>
      <c r="W909" s="2">
        <v>0.20327000000000001</v>
      </c>
      <c r="X909" s="2">
        <v>0.13786000000000001</v>
      </c>
      <c r="Y909" s="2">
        <v>9.0120000000000006E-2</v>
      </c>
      <c r="Z909" s="2">
        <v>5.4800000000000001E-2</v>
      </c>
      <c r="AA909" s="2">
        <v>3.1440000000000003E-2</v>
      </c>
      <c r="AB909" s="2">
        <v>1.7000000000000001E-2</v>
      </c>
      <c r="AC909" s="2">
        <v>8.6599999999999993E-3</v>
      </c>
      <c r="AD909" s="2">
        <v>4.15E-3</v>
      </c>
      <c r="AE909" s="2">
        <v>1.8699999999999999E-3</v>
      </c>
      <c r="AF909" s="2">
        <v>8.1999999999999998E-4</v>
      </c>
      <c r="AG909" s="2">
        <v>3.2000000000000003E-4</v>
      </c>
      <c r="AH909" s="2">
        <v>1.2E-4</v>
      </c>
      <c r="AI909" s="2">
        <v>4.0000000000000003E-5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</row>
    <row r="910" spans="1:68" hidden="1" x14ac:dyDescent="0.25">
      <c r="A910">
        <v>22400628</v>
      </c>
      <c r="B910" t="s">
        <v>81</v>
      </c>
      <c r="C910" t="s">
        <v>82</v>
      </c>
      <c r="D910" s="1">
        <v>45680.916666666664</v>
      </c>
      <c r="E910" t="str">
        <f>HYPERLINK("https://www.nba.com/stats/player/1628366/boxscores-traditional", "Lonzo Ball")</f>
        <v>Lonzo Ball</v>
      </c>
      <c r="F910" t="s">
        <v>87</v>
      </c>
      <c r="G910">
        <v>13.2</v>
      </c>
      <c r="H910">
        <v>3.919</v>
      </c>
      <c r="I910" s="2">
        <v>0.99905999999999995</v>
      </c>
      <c r="J910" s="2">
        <v>0.99787999999999999</v>
      </c>
      <c r="K910" s="2">
        <v>0.99534</v>
      </c>
      <c r="L910" s="2">
        <v>0.99060999999999999</v>
      </c>
      <c r="M910" s="2">
        <v>0.98168999999999995</v>
      </c>
      <c r="N910" s="2">
        <v>0.96711999999999998</v>
      </c>
      <c r="O910" s="2">
        <v>0.94294999999999995</v>
      </c>
      <c r="P910" s="2">
        <v>0.90824000000000005</v>
      </c>
      <c r="Q910" s="2">
        <v>0.85768999999999995</v>
      </c>
      <c r="R910" s="2">
        <v>0.79388999999999998</v>
      </c>
      <c r="S910" s="2">
        <v>0.71226</v>
      </c>
      <c r="T910" s="2">
        <v>0.62172000000000005</v>
      </c>
      <c r="U910" s="2">
        <v>0.51993999999999996</v>
      </c>
      <c r="V910" s="2">
        <v>0.42074</v>
      </c>
      <c r="W910" s="2">
        <v>0.32275999999999999</v>
      </c>
      <c r="X910" s="2">
        <v>0.23885000000000001</v>
      </c>
      <c r="Y910" s="2">
        <v>0.16602</v>
      </c>
      <c r="Z910" s="2">
        <v>0.11123</v>
      </c>
      <c r="AA910" s="2">
        <v>6.9440000000000002E-2</v>
      </c>
      <c r="AB910" s="2">
        <v>4.0930000000000001E-2</v>
      </c>
      <c r="AC910" s="2">
        <v>2.3300000000000001E-2</v>
      </c>
      <c r="AD910" s="2">
        <v>1.222E-2</v>
      </c>
      <c r="AE910" s="2">
        <v>6.2100000000000002E-3</v>
      </c>
      <c r="AF910" s="2">
        <v>2.8900000000000002E-3</v>
      </c>
      <c r="AG910" s="2">
        <v>1.31E-3</v>
      </c>
      <c r="AH910" s="2">
        <v>5.4000000000000001E-4</v>
      </c>
      <c r="AI910" s="2">
        <v>2.2000000000000001E-4</v>
      </c>
      <c r="AJ910" s="2">
        <v>8.0000000000000007E-5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0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</row>
    <row r="911" spans="1:68" hidden="1" x14ac:dyDescent="0.25">
      <c r="A911">
        <v>22400628</v>
      </c>
      <c r="B911" t="s">
        <v>81</v>
      </c>
      <c r="C911" t="s">
        <v>82</v>
      </c>
      <c r="D911" s="1">
        <v>45680.916666666664</v>
      </c>
      <c r="E911" t="str">
        <f>HYPERLINK("https://www.nba.com/stats/player/203897/boxscores-traditional", "Zach LaVine")</f>
        <v>Zach LaVine</v>
      </c>
      <c r="F911" t="s">
        <v>90</v>
      </c>
      <c r="G911">
        <v>10.199999999999999</v>
      </c>
      <c r="H911">
        <v>3.97</v>
      </c>
      <c r="I911" s="2">
        <v>0.98982999999999999</v>
      </c>
      <c r="J911" s="2">
        <v>0.98077000000000003</v>
      </c>
      <c r="K911" s="2">
        <v>0.96484999999999999</v>
      </c>
      <c r="L911" s="2">
        <v>0.94062000000000001</v>
      </c>
      <c r="M911" s="2">
        <v>0.90490000000000004</v>
      </c>
      <c r="N911" s="2">
        <v>0.85543000000000002</v>
      </c>
      <c r="O911" s="2">
        <v>0.79103000000000001</v>
      </c>
      <c r="P911" s="2">
        <v>0.70884000000000003</v>
      </c>
      <c r="Q911" s="2">
        <v>0.61790999999999996</v>
      </c>
      <c r="R911" s="2">
        <v>0.51993999999999996</v>
      </c>
      <c r="S911" s="2">
        <v>0.42074</v>
      </c>
      <c r="T911" s="2">
        <v>0.32635999999999998</v>
      </c>
      <c r="U911" s="2">
        <v>0.23885000000000001</v>
      </c>
      <c r="V911" s="2">
        <v>0.16853000000000001</v>
      </c>
      <c r="W911" s="2">
        <v>0.11314</v>
      </c>
      <c r="X911" s="2">
        <v>7.2150000000000006E-2</v>
      </c>
      <c r="Y911" s="2">
        <v>4.3630000000000002E-2</v>
      </c>
      <c r="Z911" s="2">
        <v>2.5000000000000001E-2</v>
      </c>
      <c r="AA911" s="2">
        <v>1.321E-2</v>
      </c>
      <c r="AB911" s="2">
        <v>6.7600000000000004E-3</v>
      </c>
      <c r="AC911" s="2">
        <v>3.2599999999999999E-3</v>
      </c>
      <c r="AD911" s="2">
        <v>1.49E-3</v>
      </c>
      <c r="AE911" s="2">
        <v>6.4000000000000005E-4</v>
      </c>
      <c r="AF911" s="2">
        <v>2.5000000000000001E-4</v>
      </c>
      <c r="AG911" s="2">
        <v>1E-4</v>
      </c>
      <c r="AH911" s="2">
        <v>3.0000000000000001E-5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</row>
    <row r="912" spans="1:68" hidden="1" x14ac:dyDescent="0.25">
      <c r="A912">
        <v>22400628</v>
      </c>
      <c r="B912" t="s">
        <v>82</v>
      </c>
      <c r="C912" t="s">
        <v>81</v>
      </c>
      <c r="D912" s="1">
        <v>45680.916666666664</v>
      </c>
      <c r="E912" t="str">
        <f>HYPERLINK("https://www.nba.com/stats/player/203110/boxscores-traditional", "Draymond Green")</f>
        <v>Draymond Green</v>
      </c>
      <c r="F912" t="s">
        <v>92</v>
      </c>
      <c r="G912">
        <v>15.2</v>
      </c>
      <c r="H912">
        <v>3.97</v>
      </c>
      <c r="I912" s="2">
        <v>0.99983</v>
      </c>
      <c r="J912" s="2">
        <v>0.99955000000000005</v>
      </c>
      <c r="K912" s="2">
        <v>0.99892999999999998</v>
      </c>
      <c r="L912" s="2">
        <v>0.99760000000000004</v>
      </c>
      <c r="M912" s="2">
        <v>0.99492000000000003</v>
      </c>
      <c r="N912" s="2">
        <v>0.98982999999999999</v>
      </c>
      <c r="O912" s="2">
        <v>0.98077000000000003</v>
      </c>
      <c r="P912" s="2">
        <v>0.96484999999999999</v>
      </c>
      <c r="Q912" s="2">
        <v>0.94062000000000001</v>
      </c>
      <c r="R912" s="2">
        <v>0.90490000000000004</v>
      </c>
      <c r="S912" s="2">
        <v>0.85543000000000002</v>
      </c>
      <c r="T912" s="2">
        <v>0.79103000000000001</v>
      </c>
      <c r="U912" s="2">
        <v>0.70884000000000003</v>
      </c>
      <c r="V912" s="2">
        <v>0.61790999999999996</v>
      </c>
      <c r="W912" s="2">
        <v>0.51993999999999996</v>
      </c>
      <c r="X912" s="2">
        <v>0.42074</v>
      </c>
      <c r="Y912" s="2">
        <v>0.32635999999999998</v>
      </c>
      <c r="Z912" s="2">
        <v>0.23885000000000001</v>
      </c>
      <c r="AA912" s="2">
        <v>0.16853000000000001</v>
      </c>
      <c r="AB912" s="2">
        <v>0.11314</v>
      </c>
      <c r="AC912" s="2">
        <v>7.2150000000000006E-2</v>
      </c>
      <c r="AD912" s="2">
        <v>4.3630000000000002E-2</v>
      </c>
      <c r="AE912" s="2">
        <v>2.5000000000000001E-2</v>
      </c>
      <c r="AF912" s="2">
        <v>1.321E-2</v>
      </c>
      <c r="AG912" s="2">
        <v>6.7600000000000004E-3</v>
      </c>
      <c r="AH912" s="2">
        <v>3.2599999999999999E-3</v>
      </c>
      <c r="AI912" s="2">
        <v>1.49E-3</v>
      </c>
      <c r="AJ912" s="2">
        <v>6.4000000000000005E-4</v>
      </c>
      <c r="AK912" s="2">
        <v>2.5000000000000001E-4</v>
      </c>
      <c r="AL912" s="2">
        <v>1E-4</v>
      </c>
      <c r="AM912" s="2">
        <v>3.0000000000000001E-5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0</v>
      </c>
      <c r="AX912" s="2">
        <v>0</v>
      </c>
      <c r="AY912" s="2">
        <v>0</v>
      </c>
      <c r="AZ912" s="2">
        <v>0</v>
      </c>
      <c r="BA912" s="2">
        <v>0</v>
      </c>
      <c r="BB912" s="2">
        <v>0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</row>
    <row r="913" spans="1:68" hidden="1" x14ac:dyDescent="0.25">
      <c r="A913">
        <v>22400629</v>
      </c>
      <c r="B913" t="s">
        <v>84</v>
      </c>
      <c r="C913" t="s">
        <v>83</v>
      </c>
      <c r="D913" s="1">
        <v>45680.916666666664</v>
      </c>
      <c r="E913" t="str">
        <f>HYPERLINK("https://www.nba.com/stats/player/1629637/boxscores-traditional", "Jaxson Hayes")</f>
        <v>Jaxson Hayes</v>
      </c>
      <c r="F913" t="s">
        <v>91</v>
      </c>
      <c r="G913">
        <v>9.1999999999999993</v>
      </c>
      <c r="H913">
        <v>3.97</v>
      </c>
      <c r="I913" s="2">
        <v>0.98077000000000003</v>
      </c>
      <c r="J913" s="2">
        <v>0.96484999999999999</v>
      </c>
      <c r="K913" s="2">
        <v>0.94062000000000001</v>
      </c>
      <c r="L913" s="2">
        <v>0.90490000000000004</v>
      </c>
      <c r="M913" s="2">
        <v>0.85543000000000002</v>
      </c>
      <c r="N913" s="2">
        <v>0.79103000000000001</v>
      </c>
      <c r="O913" s="2">
        <v>0.70884000000000003</v>
      </c>
      <c r="P913" s="2">
        <v>0.61790999999999996</v>
      </c>
      <c r="Q913" s="2">
        <v>0.51993999999999996</v>
      </c>
      <c r="R913" s="2">
        <v>0.42074</v>
      </c>
      <c r="S913" s="2">
        <v>0.32635999999999998</v>
      </c>
      <c r="T913" s="2">
        <v>0.23885000000000001</v>
      </c>
      <c r="U913" s="2">
        <v>0.16853000000000001</v>
      </c>
      <c r="V913" s="2">
        <v>0.11314</v>
      </c>
      <c r="W913" s="2">
        <v>7.2150000000000006E-2</v>
      </c>
      <c r="X913" s="2">
        <v>4.3630000000000002E-2</v>
      </c>
      <c r="Y913" s="2">
        <v>2.5000000000000001E-2</v>
      </c>
      <c r="Z913" s="2">
        <v>1.321E-2</v>
      </c>
      <c r="AA913" s="2">
        <v>6.7600000000000004E-3</v>
      </c>
      <c r="AB913" s="2">
        <v>3.2599999999999999E-3</v>
      </c>
      <c r="AC913" s="2">
        <v>1.49E-3</v>
      </c>
      <c r="AD913" s="2">
        <v>6.4000000000000005E-4</v>
      </c>
      <c r="AE913" s="2">
        <v>2.5000000000000001E-4</v>
      </c>
      <c r="AF913" s="2">
        <v>1E-4</v>
      </c>
      <c r="AG913" s="2">
        <v>3.0000000000000001E-5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0</v>
      </c>
      <c r="AX913" s="2">
        <v>0</v>
      </c>
      <c r="AY913" s="2">
        <v>0</v>
      </c>
      <c r="AZ913" s="2">
        <v>0</v>
      </c>
      <c r="BA913" s="2">
        <v>0</v>
      </c>
      <c r="BB913" s="2">
        <v>0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</row>
    <row r="914" spans="1:68" hidden="1" x14ac:dyDescent="0.25">
      <c r="A914">
        <v>22400621</v>
      </c>
      <c r="B914" t="s">
        <v>69</v>
      </c>
      <c r="C914" t="s">
        <v>68</v>
      </c>
      <c r="D914" s="1">
        <v>45680.583333333336</v>
      </c>
      <c r="E914" t="str">
        <f>HYPERLINK("https://www.nba.com/stats/player/1641716/boxscores-traditional", "Jarace Walker")</f>
        <v>Jarace Walker</v>
      </c>
      <c r="F914" t="s">
        <v>91</v>
      </c>
      <c r="G914">
        <v>13</v>
      </c>
      <c r="H914">
        <v>6.2930000000000001</v>
      </c>
      <c r="I914">
        <v>0.97192999999999996</v>
      </c>
      <c r="J914">
        <v>0.95994000000000002</v>
      </c>
      <c r="K914">
        <v>0.94408000000000003</v>
      </c>
      <c r="L914">
        <v>0.92364000000000002</v>
      </c>
      <c r="M914">
        <v>0.89795999999999998</v>
      </c>
      <c r="N914">
        <v>0.86650000000000005</v>
      </c>
      <c r="O914">
        <v>0.82894000000000001</v>
      </c>
      <c r="P914">
        <v>0.78524000000000005</v>
      </c>
      <c r="Q914">
        <v>0.73890999999999996</v>
      </c>
      <c r="R914">
        <v>0.68439000000000005</v>
      </c>
      <c r="S914">
        <v>0.62551999999999996</v>
      </c>
      <c r="T914">
        <v>0.56355999999999995</v>
      </c>
      <c r="U914">
        <v>0.5</v>
      </c>
      <c r="V914">
        <v>0.43643999999999999</v>
      </c>
      <c r="W914">
        <v>0.37447999999999998</v>
      </c>
      <c r="X914">
        <v>0.31561</v>
      </c>
      <c r="Y914">
        <v>0.26108999999999999</v>
      </c>
      <c r="Z914">
        <v>0.21476000000000001</v>
      </c>
      <c r="AA914">
        <v>0.17105999999999999</v>
      </c>
      <c r="AB914">
        <v>0.13350000000000001</v>
      </c>
      <c r="AC914">
        <v>0.10204000000000001</v>
      </c>
      <c r="AD914">
        <v>7.6359999999999997E-2</v>
      </c>
      <c r="AE914">
        <v>5.5919999999999997E-2</v>
      </c>
      <c r="AF914">
        <v>4.0059999999999998E-2</v>
      </c>
      <c r="AG914">
        <v>2.8070000000000001E-2</v>
      </c>
      <c r="AH914">
        <v>1.9230000000000001E-2</v>
      </c>
      <c r="AI914">
        <v>1.321E-2</v>
      </c>
      <c r="AJ914">
        <v>8.6599999999999993E-3</v>
      </c>
      <c r="AK914">
        <v>5.5399999999999998E-3</v>
      </c>
      <c r="AL914">
        <v>3.47E-3</v>
      </c>
      <c r="AM914">
        <v>2.1199999999999999E-3</v>
      </c>
      <c r="AN914">
        <v>1.2600000000000001E-3</v>
      </c>
      <c r="AO914">
        <v>7.3999999999999999E-4</v>
      </c>
      <c r="AP914">
        <v>4.2000000000000002E-4</v>
      </c>
      <c r="AQ914">
        <v>2.3000000000000001E-4</v>
      </c>
      <c r="AR914">
        <v>1.2999999999999999E-4</v>
      </c>
      <c r="AS914">
        <v>6.9999999999999994E-5</v>
      </c>
      <c r="AT914">
        <v>4.0000000000000003E-5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</row>
    <row r="915" spans="1:68" hidden="1" x14ac:dyDescent="0.25">
      <c r="A915">
        <v>22400629</v>
      </c>
      <c r="B915" t="s">
        <v>84</v>
      </c>
      <c r="C915" t="s">
        <v>83</v>
      </c>
      <c r="D915" s="1">
        <v>45680.916666666664</v>
      </c>
      <c r="E915" t="str">
        <f>HYPERLINK("https://www.nba.com/stats/player/2544/boxscores-traditional", "LeBron James")</f>
        <v>LeBron James</v>
      </c>
      <c r="F915" t="s">
        <v>92</v>
      </c>
      <c r="G915">
        <v>32.799999999999997</v>
      </c>
      <c r="H915">
        <v>3.97</v>
      </c>
      <c r="I915" s="2">
        <v>1</v>
      </c>
      <c r="J915" s="2">
        <v>1</v>
      </c>
      <c r="K915" s="2">
        <v>1</v>
      </c>
      <c r="L915" s="2">
        <v>1</v>
      </c>
      <c r="M915" s="2">
        <v>1</v>
      </c>
      <c r="N915" s="2">
        <v>1</v>
      </c>
      <c r="O915" s="2">
        <v>1</v>
      </c>
      <c r="P915" s="2">
        <v>1</v>
      </c>
      <c r="Q915" s="2">
        <v>1</v>
      </c>
      <c r="R915" s="2">
        <v>1</v>
      </c>
      <c r="S915" s="2">
        <v>1</v>
      </c>
      <c r="T915" s="2">
        <v>1</v>
      </c>
      <c r="U915" s="2">
        <v>1</v>
      </c>
      <c r="V915" s="2">
        <v>1</v>
      </c>
      <c r="W915" s="2">
        <v>1</v>
      </c>
      <c r="X915" s="2">
        <v>1</v>
      </c>
      <c r="Y915" s="2">
        <v>0.99997000000000003</v>
      </c>
      <c r="Z915" s="2">
        <v>0.99990000000000001</v>
      </c>
      <c r="AA915" s="2">
        <v>0.99975000000000003</v>
      </c>
      <c r="AB915" s="2">
        <v>0.99936000000000003</v>
      </c>
      <c r="AC915" s="2">
        <v>0.99851000000000001</v>
      </c>
      <c r="AD915" s="2">
        <v>0.99673999999999996</v>
      </c>
      <c r="AE915" s="2">
        <v>0.99324000000000001</v>
      </c>
      <c r="AF915" s="2">
        <v>0.98678999999999994</v>
      </c>
      <c r="AG915" s="2">
        <v>0.97499999999999998</v>
      </c>
      <c r="AH915" s="2">
        <v>0.95637000000000005</v>
      </c>
      <c r="AI915" s="2">
        <v>0.92784999999999995</v>
      </c>
      <c r="AJ915" s="2">
        <v>0.88685999999999998</v>
      </c>
      <c r="AK915" s="2">
        <v>0.83147000000000004</v>
      </c>
      <c r="AL915" s="2">
        <v>0.76114999999999999</v>
      </c>
      <c r="AM915" s="2">
        <v>0.67364000000000002</v>
      </c>
      <c r="AN915" s="2">
        <v>0.57926</v>
      </c>
      <c r="AO915" s="2">
        <v>0.48005999999999999</v>
      </c>
      <c r="AP915" s="2">
        <v>0.38208999999999999</v>
      </c>
      <c r="AQ915" s="2">
        <v>0.29115999999999997</v>
      </c>
      <c r="AR915" s="2">
        <v>0.20896999999999999</v>
      </c>
      <c r="AS915" s="2">
        <v>0.14457</v>
      </c>
      <c r="AT915" s="2">
        <v>9.5100000000000004E-2</v>
      </c>
      <c r="AU915" s="2">
        <v>5.9380000000000002E-2</v>
      </c>
      <c r="AV915" s="2">
        <v>3.5150000000000001E-2</v>
      </c>
      <c r="AW915" s="2">
        <v>1.9230000000000001E-2</v>
      </c>
      <c r="AX915" s="2">
        <v>1.017E-2</v>
      </c>
      <c r="AY915" s="2">
        <v>5.0800000000000003E-3</v>
      </c>
      <c r="AZ915" s="2">
        <v>2.3999999999999998E-3</v>
      </c>
      <c r="BA915" s="2">
        <v>1.07E-3</v>
      </c>
      <c r="BB915" s="2">
        <v>4.4999999999999999E-4</v>
      </c>
      <c r="BC915" s="2">
        <v>1.7000000000000001E-4</v>
      </c>
      <c r="BD915" s="2">
        <v>6.0000000000000002E-5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</row>
    <row r="916" spans="1:68" hidden="1" x14ac:dyDescent="0.25">
      <c r="A916">
        <v>22400628</v>
      </c>
      <c r="B916" t="s">
        <v>82</v>
      </c>
      <c r="C916" t="s">
        <v>81</v>
      </c>
      <c r="D916" s="1">
        <v>45680.916666666664</v>
      </c>
      <c r="E916" t="str">
        <f>HYPERLINK("https://www.nba.com/stats/player/203937/boxscores-traditional", "Kyle Anderson")</f>
        <v>Kyle Anderson</v>
      </c>
      <c r="F916" t="s">
        <v>92</v>
      </c>
      <c r="G916">
        <v>9.6</v>
      </c>
      <c r="H916">
        <v>3.98</v>
      </c>
      <c r="I916" s="2">
        <v>0.98460999999999999</v>
      </c>
      <c r="J916" s="2">
        <v>0.97192999999999996</v>
      </c>
      <c r="K916" s="2">
        <v>0.95154000000000005</v>
      </c>
      <c r="L916" s="2">
        <v>0.92073000000000005</v>
      </c>
      <c r="M916" s="2">
        <v>0.87697999999999998</v>
      </c>
      <c r="N916" s="2">
        <v>0.81594</v>
      </c>
      <c r="O916" s="2">
        <v>0.74214999999999998</v>
      </c>
      <c r="P916" s="2">
        <v>0.65542</v>
      </c>
      <c r="Q916" s="2">
        <v>0.55962000000000001</v>
      </c>
      <c r="R916" s="2">
        <v>0.46017000000000002</v>
      </c>
      <c r="S916" s="2">
        <v>0.36316999999999999</v>
      </c>
      <c r="T916" s="2">
        <v>0.27424999999999999</v>
      </c>
      <c r="U916" s="2">
        <v>0.19766</v>
      </c>
      <c r="V916" s="2">
        <v>0.13350000000000001</v>
      </c>
      <c r="W916" s="2">
        <v>8.6910000000000001E-2</v>
      </c>
      <c r="X916" s="2">
        <v>5.3699999999999998E-2</v>
      </c>
      <c r="Y916" s="2">
        <v>3.1440000000000003E-2</v>
      </c>
      <c r="Z916" s="2">
        <v>1.7430000000000001E-2</v>
      </c>
      <c r="AA916" s="2">
        <v>9.1400000000000006E-3</v>
      </c>
      <c r="AB916" s="2">
        <v>4.5300000000000002E-3</v>
      </c>
      <c r="AC916" s="2">
        <v>2.1199999999999999E-3</v>
      </c>
      <c r="AD916" s="2">
        <v>8.9999999999999998E-4</v>
      </c>
      <c r="AE916" s="2">
        <v>3.8000000000000002E-4</v>
      </c>
      <c r="AF916" s="2">
        <v>1.4999999999999999E-4</v>
      </c>
      <c r="AG916" s="2">
        <v>5.0000000000000002E-5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</row>
    <row r="917" spans="1:68" hidden="1" x14ac:dyDescent="0.25">
      <c r="A917">
        <v>22400629</v>
      </c>
      <c r="B917" t="s">
        <v>84</v>
      </c>
      <c r="C917" t="s">
        <v>83</v>
      </c>
      <c r="D917" s="1">
        <v>45680.916666666664</v>
      </c>
      <c r="E917" t="str">
        <f>HYPERLINK("https://www.nba.com/stats/player/1629637/boxscores-traditional", "Jaxson Hayes")</f>
        <v>Jaxson Hayes</v>
      </c>
      <c r="F917" t="s">
        <v>87</v>
      </c>
      <c r="G917">
        <v>8.4</v>
      </c>
      <c r="H917">
        <v>3.98</v>
      </c>
      <c r="I917" s="2">
        <v>0.96855999999999998</v>
      </c>
      <c r="J917" s="2">
        <v>0.94630000000000003</v>
      </c>
      <c r="K917" s="2">
        <v>0.91308999999999996</v>
      </c>
      <c r="L917" s="2">
        <v>0.86650000000000005</v>
      </c>
      <c r="M917" s="2">
        <v>0.80234000000000005</v>
      </c>
      <c r="N917" s="2">
        <v>0.72575000000000001</v>
      </c>
      <c r="O917" s="2">
        <v>0.63683000000000001</v>
      </c>
      <c r="P917" s="2">
        <v>0.53983000000000003</v>
      </c>
      <c r="Q917" s="2">
        <v>0.44037999999999999</v>
      </c>
      <c r="R917" s="2">
        <v>0.34458</v>
      </c>
      <c r="S917" s="2">
        <v>0.25785000000000002</v>
      </c>
      <c r="T917" s="2">
        <v>0.18406</v>
      </c>
      <c r="U917" s="2">
        <v>0.12302</v>
      </c>
      <c r="V917" s="2">
        <v>7.9269999999999993E-2</v>
      </c>
      <c r="W917" s="2">
        <v>4.8460000000000003E-2</v>
      </c>
      <c r="X917" s="2">
        <v>2.8070000000000001E-2</v>
      </c>
      <c r="Y917" s="2">
        <v>1.5389999999999999E-2</v>
      </c>
      <c r="Z917" s="2">
        <v>7.9799999999999992E-3</v>
      </c>
      <c r="AA917" s="2">
        <v>3.9100000000000003E-3</v>
      </c>
      <c r="AB917" s="2">
        <v>1.81E-3</v>
      </c>
      <c r="AC917" s="2">
        <v>7.6000000000000004E-4</v>
      </c>
      <c r="AD917" s="2">
        <v>3.1E-4</v>
      </c>
      <c r="AE917" s="2">
        <v>1.2E-4</v>
      </c>
      <c r="AF917" s="2">
        <v>4.0000000000000003E-5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</row>
    <row r="918" spans="1:68" hidden="1" x14ac:dyDescent="0.25">
      <c r="A918">
        <v>22400629</v>
      </c>
      <c r="B918" t="s">
        <v>84</v>
      </c>
      <c r="C918" t="s">
        <v>83</v>
      </c>
      <c r="D918" s="1">
        <v>45680.916666666664</v>
      </c>
      <c r="E918" t="str">
        <f>HYPERLINK("https://www.nba.com/stats/player/1629216/boxscores-traditional", "Gabe Vincent")</f>
        <v>Gabe Vincent</v>
      </c>
      <c r="F918" t="s">
        <v>87</v>
      </c>
      <c r="G918">
        <v>8.8000000000000007</v>
      </c>
      <c r="H918">
        <v>4.0199999999999996</v>
      </c>
      <c r="I918" s="2">
        <v>0.97380999999999995</v>
      </c>
      <c r="J918" s="2">
        <v>0.95448999999999995</v>
      </c>
      <c r="K918" s="2">
        <v>0.92506999999999995</v>
      </c>
      <c r="L918" s="2">
        <v>0.88297999999999999</v>
      </c>
      <c r="M918" s="2">
        <v>0.82894000000000001</v>
      </c>
      <c r="N918" s="2">
        <v>0.75804000000000005</v>
      </c>
      <c r="O918" s="2">
        <v>0.67364000000000002</v>
      </c>
      <c r="P918" s="2">
        <v>0.57926</v>
      </c>
      <c r="Q918" s="2">
        <v>0.48005999999999999</v>
      </c>
      <c r="R918" s="2">
        <v>0.38208999999999999</v>
      </c>
      <c r="S918" s="2">
        <v>0.29115999999999997</v>
      </c>
      <c r="T918" s="2">
        <v>0.21185999999999999</v>
      </c>
      <c r="U918" s="2">
        <v>0.14917</v>
      </c>
      <c r="V918" s="2">
        <v>9.8530000000000006E-2</v>
      </c>
      <c r="W918" s="2">
        <v>6.1780000000000002E-2</v>
      </c>
      <c r="X918" s="2">
        <v>3.6729999999999999E-2</v>
      </c>
      <c r="Y918" s="2">
        <v>2.068E-2</v>
      </c>
      <c r="Z918" s="2">
        <v>1.1010000000000001E-2</v>
      </c>
      <c r="AA918" s="2">
        <v>5.5399999999999998E-3</v>
      </c>
      <c r="AB918" s="2">
        <v>2.64E-3</v>
      </c>
      <c r="AC918" s="2">
        <v>1.2199999999999999E-3</v>
      </c>
      <c r="AD918" s="2">
        <v>5.1999999999999995E-4</v>
      </c>
      <c r="AE918" s="2">
        <v>2.1000000000000001E-4</v>
      </c>
      <c r="AF918" s="2">
        <v>8.0000000000000007E-5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</row>
    <row r="919" spans="1:68" hidden="1" x14ac:dyDescent="0.25">
      <c r="A919">
        <v>22400629</v>
      </c>
      <c r="B919" t="s">
        <v>84</v>
      </c>
      <c r="C919" t="s">
        <v>83</v>
      </c>
      <c r="D919" s="1">
        <v>45680.916666666664</v>
      </c>
      <c r="E919" t="str">
        <f>HYPERLINK("https://www.nba.com/stats/player/1630559/boxscores-traditional", "Austin Reaves")</f>
        <v>Austin Reaves</v>
      </c>
      <c r="F919" t="s">
        <v>73</v>
      </c>
      <c r="G919">
        <v>7.2</v>
      </c>
      <c r="H919">
        <v>4.069</v>
      </c>
      <c r="I919" s="2">
        <v>0.93574000000000002</v>
      </c>
      <c r="J919" s="2">
        <v>0.89973000000000003</v>
      </c>
      <c r="K919" s="2">
        <v>0.84848999999999997</v>
      </c>
      <c r="L919" s="2">
        <v>0.78524000000000005</v>
      </c>
      <c r="M919" s="2">
        <v>0.70540000000000003</v>
      </c>
      <c r="N919" s="2">
        <v>0.61409000000000002</v>
      </c>
      <c r="O919" s="2">
        <v>0.51993999999999996</v>
      </c>
      <c r="P919" s="2">
        <v>0.42074</v>
      </c>
      <c r="Q919" s="2">
        <v>0.32996999999999999</v>
      </c>
      <c r="R919" s="2">
        <v>0.24510000000000001</v>
      </c>
      <c r="S919" s="2">
        <v>0.17619000000000001</v>
      </c>
      <c r="T919" s="2">
        <v>0.11899999999999999</v>
      </c>
      <c r="U919" s="2">
        <v>7.6359999999999997E-2</v>
      </c>
      <c r="V919" s="2">
        <v>4.7460000000000002E-2</v>
      </c>
      <c r="W919" s="2">
        <v>2.743E-2</v>
      </c>
      <c r="X919" s="2">
        <v>1.5389999999999999E-2</v>
      </c>
      <c r="Y919" s="2">
        <v>7.9799999999999992E-3</v>
      </c>
      <c r="Z919" s="2">
        <v>4.0200000000000001E-3</v>
      </c>
      <c r="AA919" s="2">
        <v>1.8699999999999999E-3</v>
      </c>
      <c r="AB919" s="2">
        <v>8.1999999999999998E-4</v>
      </c>
      <c r="AC919" s="2">
        <v>3.5E-4</v>
      </c>
      <c r="AD919" s="2">
        <v>1.3999999999999999E-4</v>
      </c>
      <c r="AE919" s="2">
        <v>5.0000000000000002E-5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</row>
    <row r="920" spans="1:68" hidden="1" x14ac:dyDescent="0.25">
      <c r="A920">
        <v>22400628</v>
      </c>
      <c r="B920" t="s">
        <v>82</v>
      </c>
      <c r="C920" t="s">
        <v>81</v>
      </c>
      <c r="D920" s="1">
        <v>45680.916666666664</v>
      </c>
      <c r="E920" t="str">
        <f>HYPERLINK("https://www.nba.com/stats/player/203937/boxscores-traditional", "Kyle Anderson")</f>
        <v>Kyle Anderson</v>
      </c>
      <c r="F920" t="s">
        <v>87</v>
      </c>
      <c r="G920">
        <v>10.6</v>
      </c>
      <c r="H920">
        <v>4.1280000000000001</v>
      </c>
      <c r="I920" s="2">
        <v>0.99009999999999998</v>
      </c>
      <c r="J920" s="2">
        <v>0.98124</v>
      </c>
      <c r="K920" s="2">
        <v>0.96711999999999998</v>
      </c>
      <c r="L920" s="2">
        <v>0.94520000000000004</v>
      </c>
      <c r="M920" s="2">
        <v>0.91308999999999996</v>
      </c>
      <c r="N920" s="2">
        <v>0.86650000000000005</v>
      </c>
      <c r="O920" s="2">
        <v>0.80784999999999996</v>
      </c>
      <c r="P920" s="2">
        <v>0.73565000000000003</v>
      </c>
      <c r="Q920" s="2">
        <v>0.65173000000000003</v>
      </c>
      <c r="R920" s="2">
        <v>0.55962000000000001</v>
      </c>
      <c r="S920" s="2">
        <v>0.46017000000000002</v>
      </c>
      <c r="T920" s="2">
        <v>0.36692999999999998</v>
      </c>
      <c r="U920" s="2">
        <v>0.28095999999999999</v>
      </c>
      <c r="V920" s="2">
        <v>0.20610999999999999</v>
      </c>
      <c r="W920" s="2">
        <v>0.14230999999999999</v>
      </c>
      <c r="X920" s="2">
        <v>9.5100000000000004E-2</v>
      </c>
      <c r="Y920" s="2">
        <v>6.0569999999999999E-2</v>
      </c>
      <c r="Z920" s="2">
        <v>3.6729999999999999E-2</v>
      </c>
      <c r="AA920" s="2">
        <v>2.1180000000000001E-2</v>
      </c>
      <c r="AB920" s="2">
        <v>1.1299999999999999E-2</v>
      </c>
      <c r="AC920" s="2">
        <v>5.8700000000000002E-3</v>
      </c>
      <c r="AD920" s="2">
        <v>2.8900000000000002E-3</v>
      </c>
      <c r="AE920" s="2">
        <v>1.3500000000000001E-3</v>
      </c>
      <c r="AF920" s="2">
        <v>5.8E-4</v>
      </c>
      <c r="AG920" s="2">
        <v>2.4000000000000001E-4</v>
      </c>
      <c r="AH920" s="2">
        <v>1E-4</v>
      </c>
      <c r="AI920" s="2">
        <v>4.0000000000000003E-5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0</v>
      </c>
      <c r="AV920" s="2">
        <v>0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2">
        <v>0</v>
      </c>
      <c r="BC920" s="2">
        <v>0</v>
      </c>
      <c r="BD920" s="2">
        <v>0</v>
      </c>
      <c r="BE920" s="2">
        <v>0</v>
      </c>
      <c r="BF920" s="2">
        <v>0</v>
      </c>
      <c r="BG920" s="2">
        <v>0</v>
      </c>
      <c r="BH920" s="2">
        <v>0</v>
      </c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</row>
    <row r="921" spans="1:68" hidden="1" x14ac:dyDescent="0.25">
      <c r="A921">
        <v>22400628</v>
      </c>
      <c r="B921" t="s">
        <v>82</v>
      </c>
      <c r="C921" t="s">
        <v>81</v>
      </c>
      <c r="D921" s="1">
        <v>45680.916666666664</v>
      </c>
      <c r="E921" t="str">
        <f>HYPERLINK("https://www.nba.com/stats/player/1631218/boxscores-traditional", "Trayce Jackson-Davis")</f>
        <v>Trayce Jackson-Davis</v>
      </c>
      <c r="F921" t="s">
        <v>91</v>
      </c>
      <c r="G921">
        <v>18</v>
      </c>
      <c r="H921">
        <v>4.1470000000000002</v>
      </c>
      <c r="I921" s="2">
        <v>1</v>
      </c>
      <c r="J921" s="2">
        <v>0.99994000000000005</v>
      </c>
      <c r="K921" s="2">
        <v>0.99985000000000002</v>
      </c>
      <c r="L921" s="2">
        <v>0.99963999999999997</v>
      </c>
      <c r="M921" s="2">
        <v>0.99912999999999996</v>
      </c>
      <c r="N921" s="2">
        <v>0.99807000000000001</v>
      </c>
      <c r="O921" s="2">
        <v>0.99597999999999998</v>
      </c>
      <c r="P921" s="2">
        <v>0.99202000000000001</v>
      </c>
      <c r="Q921" s="2">
        <v>0.98499999999999999</v>
      </c>
      <c r="R921" s="2">
        <v>0.97319999999999995</v>
      </c>
      <c r="S921" s="2">
        <v>0.95448999999999995</v>
      </c>
      <c r="T921" s="2">
        <v>0.92647000000000002</v>
      </c>
      <c r="U921" s="2">
        <v>0.88685999999999998</v>
      </c>
      <c r="V921" s="2">
        <v>0.83147000000000004</v>
      </c>
      <c r="W921" s="2">
        <v>0.76424000000000003</v>
      </c>
      <c r="X921" s="2">
        <v>0.68439000000000005</v>
      </c>
      <c r="Y921" s="2">
        <v>0.59482999999999997</v>
      </c>
      <c r="Z921" s="2">
        <v>0.5</v>
      </c>
      <c r="AA921" s="2">
        <v>0.40516999999999997</v>
      </c>
      <c r="AB921" s="2">
        <v>0.31561</v>
      </c>
      <c r="AC921" s="2">
        <v>0.23576</v>
      </c>
      <c r="AD921" s="2">
        <v>0.16853000000000001</v>
      </c>
      <c r="AE921" s="2">
        <v>0.11314</v>
      </c>
      <c r="AF921" s="2">
        <v>7.3529999999999998E-2</v>
      </c>
      <c r="AG921" s="2">
        <v>4.5510000000000002E-2</v>
      </c>
      <c r="AH921" s="2">
        <v>2.6800000000000001E-2</v>
      </c>
      <c r="AI921" s="2">
        <v>1.4999999999999999E-2</v>
      </c>
      <c r="AJ921" s="2">
        <v>7.9799999999999992E-3</v>
      </c>
      <c r="AK921" s="2">
        <v>4.0200000000000001E-3</v>
      </c>
      <c r="AL921" s="2">
        <v>1.9300000000000001E-3</v>
      </c>
      <c r="AM921" s="2">
        <v>8.7000000000000001E-4</v>
      </c>
      <c r="AN921" s="2">
        <v>3.6000000000000002E-4</v>
      </c>
      <c r="AO921" s="2">
        <v>1.4999999999999999E-4</v>
      </c>
      <c r="AP921" s="2">
        <v>6.0000000000000002E-5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</row>
    <row r="922" spans="1:68" hidden="1" x14ac:dyDescent="0.25">
      <c r="A922">
        <v>22400628</v>
      </c>
      <c r="B922" t="s">
        <v>81</v>
      </c>
      <c r="C922" t="s">
        <v>82</v>
      </c>
      <c r="D922" s="1">
        <v>45680.916666666664</v>
      </c>
      <c r="E922" t="str">
        <f>HYPERLINK("https://www.nba.com/stats/player/1629632/boxscores-traditional", "Coby White")</f>
        <v>Coby White</v>
      </c>
      <c r="F922" t="s">
        <v>93</v>
      </c>
      <c r="G922">
        <v>16</v>
      </c>
      <c r="H922">
        <v>4.2430000000000003</v>
      </c>
      <c r="I922" s="2">
        <v>0.99980000000000002</v>
      </c>
      <c r="J922" s="2">
        <v>0.99951999999999996</v>
      </c>
      <c r="K922" s="2">
        <v>0.99888999999999994</v>
      </c>
      <c r="L922" s="2">
        <v>0.99766999999999995</v>
      </c>
      <c r="M922" s="2">
        <v>0.99519999999999997</v>
      </c>
      <c r="N922" s="2">
        <v>0.99085999999999996</v>
      </c>
      <c r="O922" s="2">
        <v>0.98299999999999998</v>
      </c>
      <c r="P922" s="2">
        <v>0.97062000000000004</v>
      </c>
      <c r="Q922" s="2">
        <v>0.95052999999999999</v>
      </c>
      <c r="R922" s="2">
        <v>0.92073000000000005</v>
      </c>
      <c r="S922" s="2">
        <v>0.88100000000000001</v>
      </c>
      <c r="T922" s="2">
        <v>0.82638999999999996</v>
      </c>
      <c r="U922" s="2">
        <v>0.76114999999999999</v>
      </c>
      <c r="V922" s="2">
        <v>0.68081999999999998</v>
      </c>
      <c r="W922" s="2">
        <v>0.59482999999999997</v>
      </c>
      <c r="X922" s="2">
        <v>0.5</v>
      </c>
      <c r="Y922" s="2">
        <v>0.40516999999999997</v>
      </c>
      <c r="Z922" s="2">
        <v>0.31918000000000002</v>
      </c>
      <c r="AA922" s="2">
        <v>0.23885000000000001</v>
      </c>
      <c r="AB922" s="2">
        <v>0.17360999999999999</v>
      </c>
      <c r="AC922" s="2">
        <v>0.11899999999999999</v>
      </c>
      <c r="AD922" s="2">
        <v>7.9269999999999993E-2</v>
      </c>
      <c r="AE922" s="2">
        <v>4.947E-2</v>
      </c>
      <c r="AF922" s="2">
        <v>2.938E-2</v>
      </c>
      <c r="AG922" s="2">
        <v>1.7000000000000001E-2</v>
      </c>
      <c r="AH922" s="2">
        <v>9.1400000000000006E-3</v>
      </c>
      <c r="AI922" s="2">
        <v>4.7999999999999996E-3</v>
      </c>
      <c r="AJ922" s="2">
        <v>2.33E-3</v>
      </c>
      <c r="AK922" s="2">
        <v>1.1100000000000001E-3</v>
      </c>
      <c r="AL922" s="2">
        <v>4.8000000000000001E-4</v>
      </c>
      <c r="AM922" s="2">
        <v>2.0000000000000001E-4</v>
      </c>
      <c r="AN922" s="2">
        <v>8.0000000000000007E-5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2">
        <v>0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</row>
    <row r="923" spans="1:68" hidden="1" x14ac:dyDescent="0.25">
      <c r="A923">
        <v>22400621</v>
      </c>
      <c r="B923" t="s">
        <v>69</v>
      </c>
      <c r="C923" t="s">
        <v>68</v>
      </c>
      <c r="D923" s="1">
        <v>45680.583333333336</v>
      </c>
      <c r="E923" t="str">
        <f>HYPERLINK("https://www.nba.com/stats/player/1631097/boxscores-traditional", "Bennedict Mathurin")</f>
        <v>Bennedict Mathurin</v>
      </c>
      <c r="F923" t="s">
        <v>87</v>
      </c>
      <c r="G923">
        <v>22.2</v>
      </c>
      <c r="H923">
        <v>6.4</v>
      </c>
      <c r="I923">
        <v>0.99953000000000003</v>
      </c>
      <c r="J923">
        <v>0.99921000000000004</v>
      </c>
      <c r="K923">
        <v>0.99865000000000004</v>
      </c>
      <c r="L923">
        <v>0.99773999999999996</v>
      </c>
      <c r="M923">
        <v>0.99643000000000004</v>
      </c>
      <c r="N923">
        <v>0.99429999999999996</v>
      </c>
      <c r="O923">
        <v>0.99111000000000005</v>
      </c>
      <c r="P923">
        <v>0.98678999999999994</v>
      </c>
      <c r="Q923">
        <v>0.98029999999999995</v>
      </c>
      <c r="R923">
        <v>0.97192999999999996</v>
      </c>
      <c r="S923">
        <v>0.95994000000000002</v>
      </c>
      <c r="T923">
        <v>0.94408000000000003</v>
      </c>
      <c r="U923">
        <v>0.92506999999999995</v>
      </c>
      <c r="V923">
        <v>0.89973000000000003</v>
      </c>
      <c r="W923">
        <v>0.86863999999999997</v>
      </c>
      <c r="X923">
        <v>0.83398000000000005</v>
      </c>
      <c r="Y923">
        <v>0.79103000000000001</v>
      </c>
      <c r="Z923">
        <v>0.74536999999999998</v>
      </c>
      <c r="AA923">
        <v>0.69145999999999996</v>
      </c>
      <c r="AB923">
        <v>0.63307000000000002</v>
      </c>
      <c r="AC923">
        <v>0.57535000000000003</v>
      </c>
      <c r="AD923">
        <v>0.51197000000000004</v>
      </c>
      <c r="AE923">
        <v>0.44828000000000001</v>
      </c>
      <c r="AF923">
        <v>0.38973999999999998</v>
      </c>
      <c r="AG923">
        <v>0.32996999999999999</v>
      </c>
      <c r="AH923">
        <v>0.27760000000000001</v>
      </c>
      <c r="AI923">
        <v>0.22663</v>
      </c>
      <c r="AJ923">
        <v>0.18140999999999999</v>
      </c>
      <c r="AK923">
        <v>0.14457</v>
      </c>
      <c r="AL923">
        <v>0.11123</v>
      </c>
      <c r="AM923">
        <v>8.3790000000000003E-2</v>
      </c>
      <c r="AN923">
        <v>6.3009999999999997E-2</v>
      </c>
      <c r="AO923">
        <v>4.5510000000000002E-2</v>
      </c>
      <c r="AP923">
        <v>3.288E-2</v>
      </c>
      <c r="AQ923">
        <v>2.2749999999999999E-2</v>
      </c>
      <c r="AR923">
        <v>1.5389999999999999E-2</v>
      </c>
      <c r="AS923">
        <v>1.044E-2</v>
      </c>
      <c r="AT923">
        <v>6.7600000000000004E-3</v>
      </c>
      <c r="AU923">
        <v>4.2700000000000004E-3</v>
      </c>
      <c r="AV923">
        <v>2.7200000000000002E-3</v>
      </c>
      <c r="AW923">
        <v>1.64E-3</v>
      </c>
      <c r="AX923">
        <v>1E-3</v>
      </c>
      <c r="AY923">
        <v>5.8E-4</v>
      </c>
      <c r="AZ923">
        <v>3.2000000000000003E-4</v>
      </c>
      <c r="BA923">
        <v>1.9000000000000001E-4</v>
      </c>
      <c r="BB923">
        <v>1E-4</v>
      </c>
      <c r="BC923">
        <v>5.0000000000000002E-5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</row>
    <row r="924" spans="1:68" hidden="1" x14ac:dyDescent="0.25">
      <c r="A924">
        <v>22400628</v>
      </c>
      <c r="B924" t="s">
        <v>82</v>
      </c>
      <c r="C924" t="s">
        <v>81</v>
      </c>
      <c r="D924" s="1">
        <v>45680.916666666664</v>
      </c>
      <c r="E924" t="str">
        <f>HYPERLINK("https://www.nba.com/stats/player/1626172/boxscores-traditional", "Kevon Looney")</f>
        <v>Kevon Looney</v>
      </c>
      <c r="F924" t="s">
        <v>90</v>
      </c>
      <c r="G924">
        <v>9.1999999999999993</v>
      </c>
      <c r="H924">
        <v>4.2610000000000001</v>
      </c>
      <c r="I924" s="2">
        <v>0.97257000000000005</v>
      </c>
      <c r="J924" s="2">
        <v>0.95448999999999995</v>
      </c>
      <c r="K924" s="2">
        <v>0.92784999999999995</v>
      </c>
      <c r="L924" s="2">
        <v>0.88876999999999995</v>
      </c>
      <c r="M924" s="2">
        <v>0.83891000000000004</v>
      </c>
      <c r="N924" s="2">
        <v>0.77337</v>
      </c>
      <c r="O924" s="2">
        <v>0.69847000000000004</v>
      </c>
      <c r="P924" s="2">
        <v>0.61026000000000002</v>
      </c>
      <c r="Q924" s="2">
        <v>0.51993999999999996</v>
      </c>
      <c r="R924" s="2">
        <v>0.42465000000000003</v>
      </c>
      <c r="S924" s="2">
        <v>0.33723999999999998</v>
      </c>
      <c r="T924" s="2">
        <v>0.25463000000000002</v>
      </c>
      <c r="U924" s="2">
        <v>0.18673000000000001</v>
      </c>
      <c r="V924" s="2">
        <v>0.12923999999999999</v>
      </c>
      <c r="W924" s="2">
        <v>8.6910000000000001E-2</v>
      </c>
      <c r="X924" s="2">
        <v>5.4800000000000001E-2</v>
      </c>
      <c r="Y924" s="2">
        <v>3.3619999999999997E-2</v>
      </c>
      <c r="Z924" s="2">
        <v>1.9230000000000001E-2</v>
      </c>
      <c r="AA924" s="2">
        <v>1.072E-2</v>
      </c>
      <c r="AB924" s="2">
        <v>5.7000000000000002E-3</v>
      </c>
      <c r="AC924" s="2">
        <v>2.8E-3</v>
      </c>
      <c r="AD924" s="2">
        <v>1.3500000000000001E-3</v>
      </c>
      <c r="AE924" s="2">
        <v>5.9999999999999995E-4</v>
      </c>
      <c r="AF924" s="2">
        <v>2.5999999999999998E-4</v>
      </c>
      <c r="AG924" s="2">
        <v>1E-4</v>
      </c>
      <c r="AH924" s="2">
        <v>4.0000000000000003E-5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</row>
    <row r="925" spans="1:68" hidden="1" x14ac:dyDescent="0.25">
      <c r="A925">
        <v>22400628</v>
      </c>
      <c r="B925" t="s">
        <v>81</v>
      </c>
      <c r="C925" t="s">
        <v>82</v>
      </c>
      <c r="D925" s="1">
        <v>45680.916666666664</v>
      </c>
      <c r="E925" t="str">
        <f>HYPERLINK("https://www.nba.com/stats/player/1630172/boxscores-traditional", "Patrick Williams")</f>
        <v>Patrick Williams</v>
      </c>
      <c r="F925" t="s">
        <v>87</v>
      </c>
      <c r="G925">
        <v>11.4</v>
      </c>
      <c r="H925">
        <v>4.3170000000000002</v>
      </c>
      <c r="I925" s="2">
        <v>0.99202000000000001</v>
      </c>
      <c r="J925" s="2">
        <v>0.98536999999999997</v>
      </c>
      <c r="K925" s="2">
        <v>0.97441</v>
      </c>
      <c r="L925" s="2">
        <v>0.95637000000000005</v>
      </c>
      <c r="M925" s="2">
        <v>0.93056000000000005</v>
      </c>
      <c r="N925" s="2">
        <v>0.89434999999999998</v>
      </c>
      <c r="O925" s="2">
        <v>0.84614</v>
      </c>
      <c r="P925" s="2">
        <v>0.78524000000000005</v>
      </c>
      <c r="Q925" s="2">
        <v>0.71226</v>
      </c>
      <c r="R925" s="2">
        <v>0.62551999999999996</v>
      </c>
      <c r="S925" s="2">
        <v>0.53586</v>
      </c>
      <c r="T925" s="2">
        <v>0.44433</v>
      </c>
      <c r="U925" s="2">
        <v>0.35569000000000001</v>
      </c>
      <c r="V925" s="2">
        <v>0.27424999999999999</v>
      </c>
      <c r="W925" s="2">
        <v>0.20327000000000001</v>
      </c>
      <c r="X925" s="2">
        <v>0.14230999999999999</v>
      </c>
      <c r="Y925" s="2">
        <v>9.6799999999999997E-2</v>
      </c>
      <c r="Z925" s="2">
        <v>6.3009999999999997E-2</v>
      </c>
      <c r="AA925" s="2">
        <v>3.9199999999999999E-2</v>
      </c>
      <c r="AB925" s="2">
        <v>2.3300000000000001E-2</v>
      </c>
      <c r="AC925" s="2">
        <v>1.321E-2</v>
      </c>
      <c r="AD925" s="2">
        <v>6.9499999999999996E-3</v>
      </c>
      <c r="AE925" s="2">
        <v>3.5699999999999998E-3</v>
      </c>
      <c r="AF925" s="2">
        <v>1.75E-3</v>
      </c>
      <c r="AG925" s="2">
        <v>8.1999999999999998E-4</v>
      </c>
      <c r="AH925" s="2">
        <v>3.6000000000000002E-4</v>
      </c>
      <c r="AI925" s="2">
        <v>1.4999999999999999E-4</v>
      </c>
      <c r="AJ925" s="2">
        <v>6.0000000000000002E-5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0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</row>
    <row r="926" spans="1:68" hidden="1" x14ac:dyDescent="0.25">
      <c r="A926">
        <v>22400629</v>
      </c>
      <c r="B926" t="s">
        <v>83</v>
      </c>
      <c r="C926" t="s">
        <v>84</v>
      </c>
      <c r="D926" s="1">
        <v>45680.916666666664</v>
      </c>
      <c r="E926" t="str">
        <f>HYPERLINK("https://www.nba.com/stats/player/201143/boxscores-traditional", "Al Horford")</f>
        <v>Al Horford</v>
      </c>
      <c r="F926" t="s">
        <v>87</v>
      </c>
      <c r="G926">
        <v>10.4</v>
      </c>
      <c r="H926">
        <v>4.3170000000000002</v>
      </c>
      <c r="I926" s="2">
        <v>0.98536999999999997</v>
      </c>
      <c r="J926" s="2">
        <v>0.97441</v>
      </c>
      <c r="K926" s="2">
        <v>0.95637000000000005</v>
      </c>
      <c r="L926" s="2">
        <v>0.93056000000000005</v>
      </c>
      <c r="M926" s="2">
        <v>0.89434999999999998</v>
      </c>
      <c r="N926" s="2">
        <v>0.84614</v>
      </c>
      <c r="O926" s="2">
        <v>0.78524000000000005</v>
      </c>
      <c r="P926" s="2">
        <v>0.71226</v>
      </c>
      <c r="Q926" s="2">
        <v>0.62551999999999996</v>
      </c>
      <c r="R926" s="2">
        <v>0.53586</v>
      </c>
      <c r="S926" s="2">
        <v>0.44433</v>
      </c>
      <c r="T926" s="2">
        <v>0.35569000000000001</v>
      </c>
      <c r="U926" s="2">
        <v>0.27424999999999999</v>
      </c>
      <c r="V926" s="2">
        <v>0.20327000000000001</v>
      </c>
      <c r="W926" s="2">
        <v>0.14230999999999999</v>
      </c>
      <c r="X926" s="2">
        <v>9.6799999999999997E-2</v>
      </c>
      <c r="Y926" s="2">
        <v>6.3009999999999997E-2</v>
      </c>
      <c r="Z926" s="2">
        <v>3.9199999999999999E-2</v>
      </c>
      <c r="AA926" s="2">
        <v>2.3300000000000001E-2</v>
      </c>
      <c r="AB926" s="2">
        <v>1.321E-2</v>
      </c>
      <c r="AC926" s="2">
        <v>6.9499999999999996E-3</v>
      </c>
      <c r="AD926" s="2">
        <v>3.5699999999999998E-3</v>
      </c>
      <c r="AE926" s="2">
        <v>1.75E-3</v>
      </c>
      <c r="AF926" s="2">
        <v>8.1999999999999998E-4</v>
      </c>
      <c r="AG926" s="2">
        <v>3.6000000000000002E-4</v>
      </c>
      <c r="AH926" s="2">
        <v>1.4999999999999999E-4</v>
      </c>
      <c r="AI926" s="2">
        <v>6.0000000000000002E-5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</row>
    <row r="927" spans="1:68" hidden="1" x14ac:dyDescent="0.25">
      <c r="A927">
        <v>22400629</v>
      </c>
      <c r="B927" t="s">
        <v>84</v>
      </c>
      <c r="C927" t="s">
        <v>83</v>
      </c>
      <c r="D927" s="1">
        <v>45680.916666666664</v>
      </c>
      <c r="E927" t="str">
        <f>HYPERLINK("https://www.nba.com/stats/player/2544/boxscores-traditional", "LeBron James")</f>
        <v>LeBron James</v>
      </c>
      <c r="F927" t="s">
        <v>87</v>
      </c>
      <c r="G927">
        <v>29.4</v>
      </c>
      <c r="H927">
        <v>4.3170000000000002</v>
      </c>
      <c r="I927" s="2">
        <v>1</v>
      </c>
      <c r="J927" s="2">
        <v>1</v>
      </c>
      <c r="K927" s="2">
        <v>1</v>
      </c>
      <c r="L927" s="2">
        <v>1</v>
      </c>
      <c r="M927" s="2">
        <v>1</v>
      </c>
      <c r="N927" s="2">
        <v>1</v>
      </c>
      <c r="O927" s="2">
        <v>1</v>
      </c>
      <c r="P927" s="2">
        <v>1</v>
      </c>
      <c r="Q927" s="2">
        <v>1</v>
      </c>
      <c r="R927" s="2">
        <v>1</v>
      </c>
      <c r="S927" s="2">
        <v>1</v>
      </c>
      <c r="T927" s="2">
        <v>1</v>
      </c>
      <c r="U927" s="2">
        <v>0.99992999999999999</v>
      </c>
      <c r="V927" s="2">
        <v>0.99982000000000004</v>
      </c>
      <c r="W927" s="2">
        <v>0.99958000000000002</v>
      </c>
      <c r="X927" s="2">
        <v>0.99902999999999997</v>
      </c>
      <c r="Y927" s="2">
        <v>0.99795</v>
      </c>
      <c r="Z927" s="2">
        <v>0.99585000000000001</v>
      </c>
      <c r="AA927" s="2">
        <v>0.99202000000000001</v>
      </c>
      <c r="AB927" s="2">
        <v>0.98536999999999997</v>
      </c>
      <c r="AC927" s="2">
        <v>0.97441</v>
      </c>
      <c r="AD927" s="2">
        <v>0.95637000000000005</v>
      </c>
      <c r="AE927" s="2">
        <v>0.93056000000000005</v>
      </c>
      <c r="AF927" s="2">
        <v>0.89434999999999998</v>
      </c>
      <c r="AG927" s="2">
        <v>0.84614</v>
      </c>
      <c r="AH927" s="2">
        <v>0.78524000000000005</v>
      </c>
      <c r="AI927" s="2">
        <v>0.71226</v>
      </c>
      <c r="AJ927" s="2">
        <v>0.62551999999999996</v>
      </c>
      <c r="AK927" s="2">
        <v>0.53586</v>
      </c>
      <c r="AL927" s="2">
        <v>0.44433</v>
      </c>
      <c r="AM927" s="2">
        <v>0.35569000000000001</v>
      </c>
      <c r="AN927" s="2">
        <v>0.27424999999999999</v>
      </c>
      <c r="AO927" s="2">
        <v>0.20327000000000001</v>
      </c>
      <c r="AP927" s="2">
        <v>0.14230999999999999</v>
      </c>
      <c r="AQ927" s="2">
        <v>9.6799999999999997E-2</v>
      </c>
      <c r="AR927" s="2">
        <v>6.3009999999999997E-2</v>
      </c>
      <c r="AS927" s="2">
        <v>3.9199999999999999E-2</v>
      </c>
      <c r="AT927" s="2">
        <v>2.3300000000000001E-2</v>
      </c>
      <c r="AU927" s="2">
        <v>1.321E-2</v>
      </c>
      <c r="AV927" s="2">
        <v>6.9499999999999996E-3</v>
      </c>
      <c r="AW927" s="2">
        <v>3.5699999999999998E-3</v>
      </c>
      <c r="AX927" s="2">
        <v>1.75E-3</v>
      </c>
      <c r="AY927" s="2">
        <v>8.1999999999999998E-4</v>
      </c>
      <c r="AZ927" s="2">
        <v>3.6000000000000002E-4</v>
      </c>
      <c r="BA927" s="2">
        <v>1.4999999999999999E-4</v>
      </c>
      <c r="BB927" s="2">
        <v>6.0000000000000002E-5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0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</row>
    <row r="928" spans="1:68" hidden="1" x14ac:dyDescent="0.25">
      <c r="A928">
        <v>22400628</v>
      </c>
      <c r="B928" t="s">
        <v>82</v>
      </c>
      <c r="C928" t="s">
        <v>81</v>
      </c>
      <c r="D928" s="1">
        <v>45680.916666666664</v>
      </c>
      <c r="E928" t="str">
        <f>HYPERLINK("https://www.nba.com/stats/player/1631218/boxscores-traditional", "Trayce Jackson-Davis")</f>
        <v>Trayce Jackson-Davis</v>
      </c>
      <c r="F928" t="s">
        <v>76</v>
      </c>
      <c r="G928">
        <v>9.8000000000000007</v>
      </c>
      <c r="H928">
        <v>4.3540000000000001</v>
      </c>
      <c r="I928" s="2">
        <v>0.97831000000000001</v>
      </c>
      <c r="J928" s="2">
        <v>0.96326999999999996</v>
      </c>
      <c r="K928" s="2">
        <v>0.94062000000000001</v>
      </c>
      <c r="L928" s="2">
        <v>0.90824000000000005</v>
      </c>
      <c r="M928" s="2">
        <v>0.86433000000000004</v>
      </c>
      <c r="N928" s="2">
        <v>0.80784999999999996</v>
      </c>
      <c r="O928" s="2">
        <v>0.73890999999999996</v>
      </c>
      <c r="P928" s="2">
        <v>0.65910000000000002</v>
      </c>
      <c r="Q928" s="2">
        <v>0.57142000000000004</v>
      </c>
      <c r="R928" s="2">
        <v>0.48005999999999999</v>
      </c>
      <c r="S928" s="2">
        <v>0.38973999999999998</v>
      </c>
      <c r="T928" s="2">
        <v>0.30503000000000002</v>
      </c>
      <c r="U928" s="2">
        <v>0.23269999999999999</v>
      </c>
      <c r="V928" s="2">
        <v>0.16853000000000001</v>
      </c>
      <c r="W928" s="2">
        <v>0.11702</v>
      </c>
      <c r="X928" s="2">
        <v>7.7799999999999994E-2</v>
      </c>
      <c r="Y928" s="2">
        <v>4.947E-2</v>
      </c>
      <c r="Z928" s="2">
        <v>3.005E-2</v>
      </c>
      <c r="AA928" s="2">
        <v>1.7430000000000001E-2</v>
      </c>
      <c r="AB928" s="2">
        <v>9.6399999999999993E-3</v>
      </c>
      <c r="AC928" s="2">
        <v>5.0800000000000003E-3</v>
      </c>
      <c r="AD928" s="2">
        <v>2.5600000000000002E-3</v>
      </c>
      <c r="AE928" s="2">
        <v>1.2199999999999999E-3</v>
      </c>
      <c r="AF928" s="2">
        <v>5.5999999999999995E-4</v>
      </c>
      <c r="AG928" s="2">
        <v>2.4000000000000001E-4</v>
      </c>
      <c r="AH928" s="2">
        <v>1E-4</v>
      </c>
      <c r="AI928" s="2">
        <v>4.0000000000000003E-5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2">
        <v>0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</row>
    <row r="929" spans="1:68" hidden="1" x14ac:dyDescent="0.25">
      <c r="A929">
        <v>22400628</v>
      </c>
      <c r="B929" t="s">
        <v>81</v>
      </c>
      <c r="C929" t="s">
        <v>82</v>
      </c>
      <c r="D929" s="1">
        <v>45680.916666666664</v>
      </c>
      <c r="E929" t="str">
        <f>HYPERLINK("https://www.nba.com/stats/player/203897/boxscores-traditional", "Zach LaVine")</f>
        <v>Zach LaVine</v>
      </c>
      <c r="F929" t="s">
        <v>92</v>
      </c>
      <c r="G929">
        <v>29.2</v>
      </c>
      <c r="H929">
        <v>4.4450000000000003</v>
      </c>
      <c r="I929" s="2">
        <v>1</v>
      </c>
      <c r="J929" s="2">
        <v>1</v>
      </c>
      <c r="K929" s="2">
        <v>1</v>
      </c>
      <c r="L929" s="2">
        <v>1</v>
      </c>
      <c r="M929" s="2">
        <v>1</v>
      </c>
      <c r="N929" s="2">
        <v>1</v>
      </c>
      <c r="O929" s="2">
        <v>1</v>
      </c>
      <c r="P929" s="2">
        <v>1</v>
      </c>
      <c r="Q929" s="2">
        <v>1</v>
      </c>
      <c r="R929" s="2">
        <v>1</v>
      </c>
      <c r="S929" s="2">
        <v>1</v>
      </c>
      <c r="T929" s="2">
        <v>0.99995000000000001</v>
      </c>
      <c r="U929" s="2">
        <v>0.99985999999999997</v>
      </c>
      <c r="V929" s="2">
        <v>0.99968999999999997</v>
      </c>
      <c r="W929" s="2">
        <v>0.99929000000000001</v>
      </c>
      <c r="X929" s="2">
        <v>0.99851000000000001</v>
      </c>
      <c r="Y929" s="2">
        <v>0.99692999999999998</v>
      </c>
      <c r="Z929" s="2">
        <v>0.99412999999999996</v>
      </c>
      <c r="AA929" s="2">
        <v>0.98899000000000004</v>
      </c>
      <c r="AB929" s="2">
        <v>0.98077000000000003</v>
      </c>
      <c r="AC929" s="2">
        <v>0.96711999999999998</v>
      </c>
      <c r="AD929" s="2">
        <v>0.94738</v>
      </c>
      <c r="AE929" s="2">
        <v>0.91774</v>
      </c>
      <c r="AF929" s="2">
        <v>0.879</v>
      </c>
      <c r="AG929" s="2">
        <v>0.82638999999999996</v>
      </c>
      <c r="AH929" s="2">
        <v>0.76424000000000003</v>
      </c>
      <c r="AI929" s="2">
        <v>0.68793000000000004</v>
      </c>
      <c r="AJ929" s="2">
        <v>0.60641999999999996</v>
      </c>
      <c r="AK929" s="2">
        <v>0.51595000000000002</v>
      </c>
      <c r="AL929" s="2">
        <v>0.42858000000000002</v>
      </c>
      <c r="AM929" s="2">
        <v>0.34458</v>
      </c>
      <c r="AN929" s="2">
        <v>0.26434999999999997</v>
      </c>
      <c r="AO929" s="2">
        <v>0.19766</v>
      </c>
      <c r="AP929" s="2">
        <v>0.14007</v>
      </c>
      <c r="AQ929" s="2">
        <v>9.6799999999999997E-2</v>
      </c>
      <c r="AR929" s="2">
        <v>6.3009999999999997E-2</v>
      </c>
      <c r="AS929" s="2">
        <v>4.0059999999999998E-2</v>
      </c>
      <c r="AT929" s="2">
        <v>2.385E-2</v>
      </c>
      <c r="AU929" s="2">
        <v>1.3899999999999999E-2</v>
      </c>
      <c r="AV929" s="2">
        <v>7.5500000000000003E-3</v>
      </c>
      <c r="AW929" s="2">
        <v>4.0200000000000001E-3</v>
      </c>
      <c r="AX929" s="2">
        <v>1.99E-3</v>
      </c>
      <c r="AY929" s="2">
        <v>9.7000000000000005E-4</v>
      </c>
      <c r="AZ929" s="2">
        <v>4.2999999999999999E-4</v>
      </c>
      <c r="BA929" s="2">
        <v>1.9000000000000001E-4</v>
      </c>
      <c r="BB929" s="2">
        <v>8.0000000000000007E-5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</row>
    <row r="930" spans="1:68" hidden="1" x14ac:dyDescent="0.25">
      <c r="A930">
        <v>22400629</v>
      </c>
      <c r="B930" t="s">
        <v>83</v>
      </c>
      <c r="C930" t="s">
        <v>84</v>
      </c>
      <c r="D930" s="1">
        <v>45680.916666666664</v>
      </c>
      <c r="E930" t="str">
        <f>HYPERLINK("https://www.nba.com/stats/player/1627759/boxscores-traditional", "Jaylen Brown")</f>
        <v>Jaylen Brown</v>
      </c>
      <c r="F930" t="s">
        <v>90</v>
      </c>
      <c r="G930">
        <v>11.2</v>
      </c>
      <c r="H930">
        <v>4.4450000000000003</v>
      </c>
      <c r="I930" s="2">
        <v>0.98899000000000004</v>
      </c>
      <c r="J930" s="2">
        <v>0.98077000000000003</v>
      </c>
      <c r="K930" s="2">
        <v>0.96711999999999998</v>
      </c>
      <c r="L930" s="2">
        <v>0.94738</v>
      </c>
      <c r="M930" s="2">
        <v>0.91774</v>
      </c>
      <c r="N930" s="2">
        <v>0.879</v>
      </c>
      <c r="O930" s="2">
        <v>0.82638999999999996</v>
      </c>
      <c r="P930" s="2">
        <v>0.76424000000000003</v>
      </c>
      <c r="Q930" s="2">
        <v>0.68793000000000004</v>
      </c>
      <c r="R930" s="2">
        <v>0.60641999999999996</v>
      </c>
      <c r="S930" s="2">
        <v>0.51595000000000002</v>
      </c>
      <c r="T930" s="2">
        <v>0.42858000000000002</v>
      </c>
      <c r="U930" s="2">
        <v>0.34458</v>
      </c>
      <c r="V930" s="2">
        <v>0.26434999999999997</v>
      </c>
      <c r="W930" s="2">
        <v>0.19766</v>
      </c>
      <c r="X930" s="2">
        <v>0.14007</v>
      </c>
      <c r="Y930" s="2">
        <v>9.6799999999999997E-2</v>
      </c>
      <c r="Z930" s="2">
        <v>6.3009999999999997E-2</v>
      </c>
      <c r="AA930" s="2">
        <v>4.0059999999999998E-2</v>
      </c>
      <c r="AB930" s="2">
        <v>2.385E-2</v>
      </c>
      <c r="AC930" s="2">
        <v>1.3899999999999999E-2</v>
      </c>
      <c r="AD930" s="2">
        <v>7.5500000000000003E-3</v>
      </c>
      <c r="AE930" s="2">
        <v>4.0200000000000001E-3</v>
      </c>
      <c r="AF930" s="2">
        <v>1.99E-3</v>
      </c>
      <c r="AG930" s="2">
        <v>9.7000000000000005E-4</v>
      </c>
      <c r="AH930" s="2">
        <v>4.2999999999999999E-4</v>
      </c>
      <c r="AI930" s="2">
        <v>1.9000000000000001E-4</v>
      </c>
      <c r="AJ930" s="2">
        <v>8.0000000000000007E-5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</row>
    <row r="931" spans="1:68" hidden="1" x14ac:dyDescent="0.25">
      <c r="A931">
        <v>22400629</v>
      </c>
      <c r="B931" t="s">
        <v>84</v>
      </c>
      <c r="C931" t="s">
        <v>83</v>
      </c>
      <c r="D931" s="1">
        <v>45680.916666666664</v>
      </c>
      <c r="E931" t="str">
        <f>HYPERLINK("https://www.nba.com/stats/player/1630559/boxscores-traditional", "Austin Reaves")</f>
        <v>Austin Reaves</v>
      </c>
      <c r="F931" t="s">
        <v>90</v>
      </c>
      <c r="G931">
        <v>10.199999999999999</v>
      </c>
      <c r="H931">
        <v>4.4450000000000003</v>
      </c>
      <c r="I931" s="2">
        <v>0.98077000000000003</v>
      </c>
      <c r="J931" s="2">
        <v>0.96711999999999998</v>
      </c>
      <c r="K931" s="2">
        <v>0.94738</v>
      </c>
      <c r="L931" s="2">
        <v>0.91774</v>
      </c>
      <c r="M931" s="2">
        <v>0.879</v>
      </c>
      <c r="N931" s="2">
        <v>0.82638999999999996</v>
      </c>
      <c r="O931" s="2">
        <v>0.76424000000000003</v>
      </c>
      <c r="P931" s="2">
        <v>0.68793000000000004</v>
      </c>
      <c r="Q931" s="2">
        <v>0.60641999999999996</v>
      </c>
      <c r="R931" s="2">
        <v>0.51595000000000002</v>
      </c>
      <c r="S931" s="2">
        <v>0.42858000000000002</v>
      </c>
      <c r="T931" s="2">
        <v>0.34458</v>
      </c>
      <c r="U931" s="2">
        <v>0.26434999999999997</v>
      </c>
      <c r="V931" s="2">
        <v>0.19766</v>
      </c>
      <c r="W931" s="2">
        <v>0.14007</v>
      </c>
      <c r="X931" s="2">
        <v>9.6799999999999997E-2</v>
      </c>
      <c r="Y931" s="2">
        <v>6.3009999999999997E-2</v>
      </c>
      <c r="Z931" s="2">
        <v>4.0059999999999998E-2</v>
      </c>
      <c r="AA931" s="2">
        <v>2.385E-2</v>
      </c>
      <c r="AB931" s="2">
        <v>1.3899999999999999E-2</v>
      </c>
      <c r="AC931" s="2">
        <v>7.5500000000000003E-3</v>
      </c>
      <c r="AD931" s="2">
        <v>4.0200000000000001E-3</v>
      </c>
      <c r="AE931" s="2">
        <v>1.99E-3</v>
      </c>
      <c r="AF931" s="2">
        <v>9.7000000000000005E-4</v>
      </c>
      <c r="AG931" s="2">
        <v>4.2999999999999999E-4</v>
      </c>
      <c r="AH931" s="2">
        <v>1.9000000000000001E-4</v>
      </c>
      <c r="AI931" s="2">
        <v>8.0000000000000007E-5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2">
        <v>0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0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</row>
    <row r="932" spans="1:68" hidden="1" x14ac:dyDescent="0.25">
      <c r="A932">
        <v>22400621</v>
      </c>
      <c r="B932" t="s">
        <v>68</v>
      </c>
      <c r="C932" t="s">
        <v>69</v>
      </c>
      <c r="D932" s="1">
        <v>45680.583333333336</v>
      </c>
      <c r="E932" t="str">
        <f>HYPERLINK("https://www.nba.com/stats/player/1641705/boxscores-traditional", "Victor Wembanyama")</f>
        <v>Victor Wembanyama</v>
      </c>
      <c r="F932" t="s">
        <v>91</v>
      </c>
      <c r="G932">
        <v>35.6</v>
      </c>
      <c r="H932">
        <v>6.468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0.99995999999999996</v>
      </c>
      <c r="S932">
        <v>0.99992999999999999</v>
      </c>
      <c r="T932">
        <v>0.99987000000000004</v>
      </c>
      <c r="U932">
        <v>0.99975999999999998</v>
      </c>
      <c r="V932">
        <v>0.99958000000000002</v>
      </c>
      <c r="W932">
        <v>0.99926000000000004</v>
      </c>
      <c r="X932">
        <v>0.99878</v>
      </c>
      <c r="Y932">
        <v>0.99800999999999995</v>
      </c>
      <c r="Z932">
        <v>0.99673999999999996</v>
      </c>
      <c r="AA932">
        <v>0.99492000000000003</v>
      </c>
      <c r="AB932">
        <v>0.99202000000000001</v>
      </c>
      <c r="AC932">
        <v>0.98809000000000002</v>
      </c>
      <c r="AD932">
        <v>0.98214000000000001</v>
      </c>
      <c r="AE932">
        <v>0.97441</v>
      </c>
      <c r="AF932">
        <v>0.96326999999999996</v>
      </c>
      <c r="AG932">
        <v>0.94950000000000001</v>
      </c>
      <c r="AH932">
        <v>0.93056000000000005</v>
      </c>
      <c r="AI932">
        <v>0.90824000000000005</v>
      </c>
      <c r="AJ932">
        <v>0.88100000000000001</v>
      </c>
      <c r="AK932">
        <v>0.84614</v>
      </c>
      <c r="AL932">
        <v>0.80784999999999996</v>
      </c>
      <c r="AM932">
        <v>0.76114999999999999</v>
      </c>
      <c r="AN932">
        <v>0.71226</v>
      </c>
      <c r="AO932">
        <v>0.65542</v>
      </c>
      <c r="AP932">
        <v>0.59870999999999996</v>
      </c>
      <c r="AQ932">
        <v>0.53586</v>
      </c>
      <c r="AR932">
        <v>0.47608</v>
      </c>
      <c r="AS932">
        <v>0.41293999999999997</v>
      </c>
      <c r="AT932">
        <v>0.35569000000000001</v>
      </c>
      <c r="AU932">
        <v>0.29805999999999999</v>
      </c>
      <c r="AV932">
        <v>0.24825</v>
      </c>
      <c r="AW932">
        <v>0.20327000000000001</v>
      </c>
      <c r="AX932">
        <v>0.16109000000000001</v>
      </c>
      <c r="AY932">
        <v>0.12714</v>
      </c>
      <c r="AZ932">
        <v>9.6799999999999997E-2</v>
      </c>
      <c r="BA932">
        <v>7.3529999999999998E-2</v>
      </c>
      <c r="BB932">
        <v>5.3699999999999998E-2</v>
      </c>
      <c r="BC932">
        <v>3.9199999999999999E-2</v>
      </c>
      <c r="BD932">
        <v>2.743E-2</v>
      </c>
      <c r="BE932">
        <v>1.9230000000000001E-2</v>
      </c>
      <c r="BF932">
        <v>1.2869999999999999E-2</v>
      </c>
      <c r="BG932">
        <v>8.6599999999999993E-3</v>
      </c>
      <c r="BH932">
        <v>5.5399999999999998E-3</v>
      </c>
      <c r="BI932">
        <v>3.5699999999999998E-3</v>
      </c>
      <c r="BJ932">
        <v>2.2599999999999999E-3</v>
      </c>
      <c r="BK932">
        <v>1.3500000000000001E-3</v>
      </c>
      <c r="BL932">
        <v>8.1999999999999998E-4</v>
      </c>
      <c r="BM932">
        <v>4.6999999999999999E-4</v>
      </c>
      <c r="BN932">
        <v>2.7E-4</v>
      </c>
      <c r="BO932">
        <v>1.4999999999999999E-4</v>
      </c>
      <c r="BP932">
        <v>8.0000000000000007E-5</v>
      </c>
    </row>
    <row r="933" spans="1:68" hidden="1" x14ac:dyDescent="0.25">
      <c r="A933">
        <v>22400629</v>
      </c>
      <c r="B933" t="s">
        <v>83</v>
      </c>
      <c r="C933" t="s">
        <v>84</v>
      </c>
      <c r="D933" s="1">
        <v>45680.916666666664</v>
      </c>
      <c r="E933" t="str">
        <f>HYPERLINK("https://www.nba.com/stats/player/1628369/boxscores-traditional", "Jayson Tatum")</f>
        <v>Jayson Tatum</v>
      </c>
      <c r="F933" t="s">
        <v>93</v>
      </c>
      <c r="G933">
        <v>23</v>
      </c>
      <c r="H933">
        <v>4.4720000000000004</v>
      </c>
      <c r="I933" s="2">
        <v>1</v>
      </c>
      <c r="J933" s="2">
        <v>1</v>
      </c>
      <c r="K933" s="2">
        <v>1</v>
      </c>
      <c r="L933" s="2">
        <v>1</v>
      </c>
      <c r="M933" s="2">
        <v>1</v>
      </c>
      <c r="N933" s="2">
        <v>0.99992999999999999</v>
      </c>
      <c r="O933" s="2">
        <v>0.99983</v>
      </c>
      <c r="P933" s="2">
        <v>0.99960000000000004</v>
      </c>
      <c r="Q933" s="2">
        <v>0.99912999999999996</v>
      </c>
      <c r="R933" s="2">
        <v>0.99819000000000002</v>
      </c>
      <c r="S933" s="2">
        <v>0.99631999999999998</v>
      </c>
      <c r="T933" s="2">
        <v>0.99304999999999999</v>
      </c>
      <c r="U933" s="2">
        <v>0.98745000000000005</v>
      </c>
      <c r="V933" s="2">
        <v>0.97777999999999998</v>
      </c>
      <c r="W933" s="2">
        <v>0.96326999999999996</v>
      </c>
      <c r="X933" s="2">
        <v>0.94179000000000002</v>
      </c>
      <c r="Y933" s="2">
        <v>0.90988000000000002</v>
      </c>
      <c r="Z933" s="2">
        <v>0.86863999999999997</v>
      </c>
      <c r="AA933" s="2">
        <v>0.81327000000000005</v>
      </c>
      <c r="AB933" s="2">
        <v>0.74856999999999996</v>
      </c>
      <c r="AC933" s="2">
        <v>0.67364000000000002</v>
      </c>
      <c r="AD933" s="2">
        <v>0.58706000000000003</v>
      </c>
      <c r="AE933" s="2">
        <v>0.5</v>
      </c>
      <c r="AF933" s="2">
        <v>0.41293999999999997</v>
      </c>
      <c r="AG933" s="2">
        <v>0.32635999999999998</v>
      </c>
      <c r="AH933" s="2">
        <v>0.25142999999999999</v>
      </c>
      <c r="AI933" s="2">
        <v>0.18673000000000001</v>
      </c>
      <c r="AJ933" s="2">
        <v>0.13136</v>
      </c>
      <c r="AK933" s="2">
        <v>9.0120000000000006E-2</v>
      </c>
      <c r="AL933" s="2">
        <v>5.8209999999999998E-2</v>
      </c>
      <c r="AM933" s="2">
        <v>3.6729999999999999E-2</v>
      </c>
      <c r="AN933" s="2">
        <v>2.222E-2</v>
      </c>
      <c r="AO933" s="2">
        <v>1.255E-2</v>
      </c>
      <c r="AP933" s="2">
        <v>6.9499999999999996E-3</v>
      </c>
      <c r="AQ933" s="2">
        <v>3.6800000000000001E-3</v>
      </c>
      <c r="AR933" s="2">
        <v>1.81E-3</v>
      </c>
      <c r="AS933" s="2">
        <v>8.7000000000000001E-4</v>
      </c>
      <c r="AT933" s="2">
        <v>4.0000000000000002E-4</v>
      </c>
      <c r="AU933" s="2">
        <v>1.7000000000000001E-4</v>
      </c>
      <c r="AV933" s="2">
        <v>6.9999999999999994E-5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0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</row>
    <row r="934" spans="1:68" hidden="1" x14ac:dyDescent="0.25">
      <c r="A934">
        <v>22400628</v>
      </c>
      <c r="B934" t="s">
        <v>82</v>
      </c>
      <c r="C934" t="s">
        <v>81</v>
      </c>
      <c r="D934" s="1">
        <v>45680.916666666664</v>
      </c>
      <c r="E934" t="str">
        <f>HYPERLINK("https://www.nba.com/stats/player/1630541/boxscores-traditional", "Moses Moody")</f>
        <v>Moses Moody</v>
      </c>
      <c r="F934" t="s">
        <v>93</v>
      </c>
      <c r="G934">
        <v>9.8000000000000007</v>
      </c>
      <c r="H934">
        <v>4.49</v>
      </c>
      <c r="I934" s="2">
        <v>0.97499999999999998</v>
      </c>
      <c r="J934" s="2">
        <v>0.95906999999999998</v>
      </c>
      <c r="K934" s="2">
        <v>0.93447999999999998</v>
      </c>
      <c r="L934" s="2">
        <v>0.90146999999999999</v>
      </c>
      <c r="M934" s="2">
        <v>0.85768999999999995</v>
      </c>
      <c r="N934" s="2">
        <v>0.80234000000000005</v>
      </c>
      <c r="O934" s="2">
        <v>0.73236999999999997</v>
      </c>
      <c r="P934" s="2">
        <v>0.65542</v>
      </c>
      <c r="Q934" s="2">
        <v>0.57142000000000004</v>
      </c>
      <c r="R934" s="2">
        <v>0.48404999999999998</v>
      </c>
      <c r="S934" s="2">
        <v>0.39357999999999999</v>
      </c>
      <c r="T934" s="2">
        <v>0.31207000000000001</v>
      </c>
      <c r="U934" s="2">
        <v>0.23885000000000001</v>
      </c>
      <c r="V934" s="2">
        <v>0.17360999999999999</v>
      </c>
      <c r="W934" s="2">
        <v>0.12302</v>
      </c>
      <c r="X934" s="2">
        <v>8.3790000000000003E-2</v>
      </c>
      <c r="Y934" s="2">
        <v>5.4800000000000001E-2</v>
      </c>
      <c r="Z934" s="2">
        <v>3.3619999999999997E-2</v>
      </c>
      <c r="AA934" s="2">
        <v>2.018E-2</v>
      </c>
      <c r="AB934" s="2">
        <v>1.1599999999999999E-2</v>
      </c>
      <c r="AC934" s="2">
        <v>6.3899999999999998E-3</v>
      </c>
      <c r="AD934" s="2">
        <v>3.2599999999999999E-3</v>
      </c>
      <c r="AE934" s="2">
        <v>1.64E-3</v>
      </c>
      <c r="AF934" s="2">
        <v>7.9000000000000001E-4</v>
      </c>
      <c r="AG934" s="2">
        <v>3.5E-4</v>
      </c>
      <c r="AH934" s="2">
        <v>1.4999999999999999E-4</v>
      </c>
      <c r="AI934" s="2">
        <v>6.0000000000000002E-5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0</v>
      </c>
      <c r="AV934" s="2">
        <v>0</v>
      </c>
      <c r="AW934" s="2">
        <v>0</v>
      </c>
      <c r="AX934" s="2">
        <v>0</v>
      </c>
      <c r="AY934" s="2">
        <v>0</v>
      </c>
      <c r="AZ934" s="2">
        <v>0</v>
      </c>
      <c r="BA934" s="2">
        <v>0</v>
      </c>
      <c r="BB934" s="2">
        <v>0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0</v>
      </c>
      <c r="BI934" s="2">
        <v>0</v>
      </c>
      <c r="BJ934" s="2">
        <v>0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  <c r="BP934" s="2">
        <v>0</v>
      </c>
    </row>
    <row r="935" spans="1:68" hidden="1" x14ac:dyDescent="0.25">
      <c r="A935">
        <v>22400628</v>
      </c>
      <c r="B935" t="s">
        <v>81</v>
      </c>
      <c r="C935" t="s">
        <v>82</v>
      </c>
      <c r="D935" s="1">
        <v>45680.916666666664</v>
      </c>
      <c r="E935" t="str">
        <f>HYPERLINK("https://www.nba.com/stats/player/1629632/boxscores-traditional", "Coby White")</f>
        <v>Coby White</v>
      </c>
      <c r="F935" t="s">
        <v>87</v>
      </c>
      <c r="G935">
        <v>19.399999999999999</v>
      </c>
      <c r="H935">
        <v>4.4989999999999997</v>
      </c>
      <c r="I935" s="2">
        <v>1</v>
      </c>
      <c r="J935" s="2">
        <v>0.99995000000000001</v>
      </c>
      <c r="K935" s="2">
        <v>0.99987000000000004</v>
      </c>
      <c r="L935" s="2">
        <v>0.99968999999999997</v>
      </c>
      <c r="M935" s="2">
        <v>0.99931000000000003</v>
      </c>
      <c r="N935" s="2">
        <v>0.99856</v>
      </c>
      <c r="O935" s="2">
        <v>0.99711000000000005</v>
      </c>
      <c r="P935" s="2">
        <v>0.99429999999999996</v>
      </c>
      <c r="Q935" s="2">
        <v>0.98956</v>
      </c>
      <c r="R935" s="2">
        <v>0.98168999999999995</v>
      </c>
      <c r="S935" s="2">
        <v>0.96926000000000001</v>
      </c>
      <c r="T935" s="2">
        <v>0.94950000000000001</v>
      </c>
      <c r="U935" s="2">
        <v>0.92220000000000002</v>
      </c>
      <c r="V935" s="2">
        <v>0.88492999999999999</v>
      </c>
      <c r="W935" s="2">
        <v>0.83645999999999998</v>
      </c>
      <c r="X935" s="2">
        <v>0.77637</v>
      </c>
      <c r="Y935" s="2">
        <v>0.70194000000000001</v>
      </c>
      <c r="Z935" s="2">
        <v>0.62172000000000005</v>
      </c>
      <c r="AA935" s="2">
        <v>0.53586</v>
      </c>
      <c r="AB935" s="2">
        <v>0.44828000000000001</v>
      </c>
      <c r="AC935" s="2">
        <v>0.35942000000000002</v>
      </c>
      <c r="AD935" s="2">
        <v>0.28095999999999999</v>
      </c>
      <c r="AE935" s="2">
        <v>0.21185999999999999</v>
      </c>
      <c r="AF935" s="2">
        <v>0.15386</v>
      </c>
      <c r="AG935" s="2">
        <v>0.10749</v>
      </c>
      <c r="AH935" s="2">
        <v>7.0779999999999996E-2</v>
      </c>
      <c r="AI935" s="2">
        <v>4.5510000000000002E-2</v>
      </c>
      <c r="AJ935" s="2">
        <v>2.8070000000000001E-2</v>
      </c>
      <c r="AK935" s="2">
        <v>1.6590000000000001E-2</v>
      </c>
      <c r="AL935" s="2">
        <v>9.1400000000000006E-3</v>
      </c>
      <c r="AM935" s="2">
        <v>4.9399999999999999E-3</v>
      </c>
      <c r="AN935" s="2">
        <v>2.5600000000000002E-3</v>
      </c>
      <c r="AO935" s="2">
        <v>1.2600000000000001E-3</v>
      </c>
      <c r="AP935" s="2">
        <v>5.8E-4</v>
      </c>
      <c r="AQ935" s="2">
        <v>2.5999999999999998E-4</v>
      </c>
      <c r="AR935" s="2">
        <v>1.1E-4</v>
      </c>
      <c r="AS935" s="2">
        <v>5.0000000000000002E-5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2">
        <v>0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</row>
    <row r="936" spans="1:68" hidden="1" x14ac:dyDescent="0.25">
      <c r="A936">
        <v>22400628</v>
      </c>
      <c r="B936" t="s">
        <v>81</v>
      </c>
      <c r="C936" t="s">
        <v>82</v>
      </c>
      <c r="D936" s="1">
        <v>45680.916666666664</v>
      </c>
      <c r="E936" t="str">
        <f>HYPERLINK("https://www.nba.com/stats/player/1628366/boxscores-traditional", "Lonzo Ball")</f>
        <v>Lonzo Ball</v>
      </c>
      <c r="F936" t="s">
        <v>92</v>
      </c>
      <c r="G936">
        <v>14</v>
      </c>
      <c r="H936">
        <v>4.5170000000000003</v>
      </c>
      <c r="I936" s="2">
        <v>0.99800999999999995</v>
      </c>
      <c r="J936" s="2">
        <v>0.99609000000000003</v>
      </c>
      <c r="K936" s="2">
        <v>0.99265999999999999</v>
      </c>
      <c r="L936" s="2">
        <v>0.98645000000000005</v>
      </c>
      <c r="M936" s="2">
        <v>0.97670000000000001</v>
      </c>
      <c r="N936" s="2">
        <v>0.96164000000000005</v>
      </c>
      <c r="O936" s="2">
        <v>0.93942999999999999</v>
      </c>
      <c r="P936" s="2">
        <v>0.90824000000000005</v>
      </c>
      <c r="Q936" s="2">
        <v>0.86650000000000005</v>
      </c>
      <c r="R936" s="2">
        <v>0.81327000000000005</v>
      </c>
      <c r="S936" s="2">
        <v>0.74536999999999998</v>
      </c>
      <c r="T936" s="2">
        <v>0.67003000000000001</v>
      </c>
      <c r="U936" s="2">
        <v>0.58706000000000003</v>
      </c>
      <c r="V936" s="2">
        <v>0.5</v>
      </c>
      <c r="W936" s="2">
        <v>0.41293999999999997</v>
      </c>
      <c r="X936" s="2">
        <v>0.32996999999999999</v>
      </c>
      <c r="Y936" s="2">
        <v>0.25463000000000002</v>
      </c>
      <c r="Z936" s="2">
        <v>0.18673000000000001</v>
      </c>
      <c r="AA936" s="2">
        <v>0.13350000000000001</v>
      </c>
      <c r="AB936" s="2">
        <v>9.1759999999999994E-2</v>
      </c>
      <c r="AC936" s="2">
        <v>6.0569999999999999E-2</v>
      </c>
      <c r="AD936" s="2">
        <v>3.8359999999999998E-2</v>
      </c>
      <c r="AE936" s="2">
        <v>2.3300000000000001E-2</v>
      </c>
      <c r="AF936" s="2">
        <v>1.355E-2</v>
      </c>
      <c r="AG936" s="2">
        <v>7.3400000000000002E-3</v>
      </c>
      <c r="AH936" s="2">
        <v>3.9100000000000003E-3</v>
      </c>
      <c r="AI936" s="2">
        <v>1.99E-3</v>
      </c>
      <c r="AJ936" s="2">
        <v>9.7000000000000005E-4</v>
      </c>
      <c r="AK936" s="2">
        <v>4.4999999999999999E-4</v>
      </c>
      <c r="AL936" s="2">
        <v>2.0000000000000001E-4</v>
      </c>
      <c r="AM936" s="2">
        <v>8.0000000000000007E-5</v>
      </c>
      <c r="AN936" s="2">
        <v>3.0000000000000001E-5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</row>
    <row r="937" spans="1:68" hidden="1" x14ac:dyDescent="0.25">
      <c r="A937">
        <v>22400628</v>
      </c>
      <c r="B937" t="s">
        <v>81</v>
      </c>
      <c r="C937" t="s">
        <v>82</v>
      </c>
      <c r="D937" s="1">
        <v>45680.916666666664</v>
      </c>
      <c r="E937" t="str">
        <f>HYPERLINK("https://www.nba.com/stats/player/1630172/boxscores-traditional", "Patrick Williams")</f>
        <v>Patrick Williams</v>
      </c>
      <c r="F937" t="s">
        <v>91</v>
      </c>
      <c r="G937">
        <v>12.6</v>
      </c>
      <c r="H937">
        <v>4.5430000000000001</v>
      </c>
      <c r="I937" s="2">
        <v>0.99460999999999999</v>
      </c>
      <c r="J937" s="2">
        <v>0.99009999999999998</v>
      </c>
      <c r="K937" s="2">
        <v>0.98257000000000005</v>
      </c>
      <c r="L937" s="2">
        <v>0.97062000000000004</v>
      </c>
      <c r="M937" s="2">
        <v>0.95254000000000005</v>
      </c>
      <c r="N937" s="2">
        <v>0.92647000000000002</v>
      </c>
      <c r="O937" s="2">
        <v>0.89065000000000005</v>
      </c>
      <c r="P937" s="2">
        <v>0.84375</v>
      </c>
      <c r="Q937" s="2">
        <v>0.78524000000000005</v>
      </c>
      <c r="R937" s="2">
        <v>0.71565999999999996</v>
      </c>
      <c r="S937" s="2">
        <v>0.63683000000000001</v>
      </c>
      <c r="T937" s="2">
        <v>0.55171999999999999</v>
      </c>
      <c r="U937" s="2">
        <v>0.46414</v>
      </c>
      <c r="V937" s="2">
        <v>0.37828000000000001</v>
      </c>
      <c r="W937" s="2">
        <v>0.29805999999999999</v>
      </c>
      <c r="X937" s="2">
        <v>0.22663</v>
      </c>
      <c r="Y937" s="2">
        <v>0.16602</v>
      </c>
      <c r="Z937" s="2">
        <v>0.11702</v>
      </c>
      <c r="AA937" s="2">
        <v>7.9269999999999993E-2</v>
      </c>
      <c r="AB937" s="2">
        <v>5.1549999999999999E-2</v>
      </c>
      <c r="AC937" s="2">
        <v>3.2160000000000001E-2</v>
      </c>
      <c r="AD937" s="2">
        <v>1.9230000000000001E-2</v>
      </c>
      <c r="AE937" s="2">
        <v>1.1010000000000001E-2</v>
      </c>
      <c r="AF937" s="2">
        <v>6.0400000000000002E-3</v>
      </c>
      <c r="AG937" s="2">
        <v>3.1700000000000001E-3</v>
      </c>
      <c r="AH937" s="2">
        <v>1.5900000000000001E-3</v>
      </c>
      <c r="AI937" s="2">
        <v>7.6000000000000004E-4</v>
      </c>
      <c r="AJ937" s="2">
        <v>3.5E-4</v>
      </c>
      <c r="AK937" s="2">
        <v>1.4999999999999999E-4</v>
      </c>
      <c r="AL937" s="2">
        <v>6.0000000000000002E-5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0</v>
      </c>
      <c r="BB937" s="2">
        <v>0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0</v>
      </c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0</v>
      </c>
      <c r="BO937" s="2">
        <v>0</v>
      </c>
      <c r="BP937" s="2">
        <v>0</v>
      </c>
    </row>
    <row r="938" spans="1:68" hidden="1" x14ac:dyDescent="0.25">
      <c r="A938">
        <v>22400628</v>
      </c>
      <c r="B938" t="s">
        <v>82</v>
      </c>
      <c r="C938" t="s">
        <v>81</v>
      </c>
      <c r="D938" s="1">
        <v>45680.916666666664</v>
      </c>
      <c r="E938" t="str">
        <f>HYPERLINK("https://www.nba.com/stats/player/1627741/boxscores-traditional", "Buddy Hield")</f>
        <v>Buddy Hield</v>
      </c>
      <c r="F938" t="s">
        <v>92</v>
      </c>
      <c r="G938">
        <v>12.6</v>
      </c>
      <c r="H938">
        <v>4.5430000000000001</v>
      </c>
      <c r="I938" s="2">
        <v>0.99460999999999999</v>
      </c>
      <c r="J938" s="2">
        <v>0.99009999999999998</v>
      </c>
      <c r="K938" s="2">
        <v>0.98257000000000005</v>
      </c>
      <c r="L938" s="2">
        <v>0.97062000000000004</v>
      </c>
      <c r="M938" s="2">
        <v>0.95254000000000005</v>
      </c>
      <c r="N938" s="2">
        <v>0.92647000000000002</v>
      </c>
      <c r="O938" s="2">
        <v>0.89065000000000005</v>
      </c>
      <c r="P938" s="2">
        <v>0.84375</v>
      </c>
      <c r="Q938" s="2">
        <v>0.78524000000000005</v>
      </c>
      <c r="R938" s="2">
        <v>0.71565999999999996</v>
      </c>
      <c r="S938" s="2">
        <v>0.63683000000000001</v>
      </c>
      <c r="T938" s="2">
        <v>0.55171999999999999</v>
      </c>
      <c r="U938" s="2">
        <v>0.46414</v>
      </c>
      <c r="V938" s="2">
        <v>0.37828000000000001</v>
      </c>
      <c r="W938" s="2">
        <v>0.29805999999999999</v>
      </c>
      <c r="X938" s="2">
        <v>0.22663</v>
      </c>
      <c r="Y938" s="2">
        <v>0.16602</v>
      </c>
      <c r="Z938" s="2">
        <v>0.11702</v>
      </c>
      <c r="AA938" s="2">
        <v>7.9269999999999993E-2</v>
      </c>
      <c r="AB938" s="2">
        <v>5.1549999999999999E-2</v>
      </c>
      <c r="AC938" s="2">
        <v>3.2160000000000001E-2</v>
      </c>
      <c r="AD938" s="2">
        <v>1.9230000000000001E-2</v>
      </c>
      <c r="AE938" s="2">
        <v>1.1010000000000001E-2</v>
      </c>
      <c r="AF938" s="2">
        <v>6.0400000000000002E-3</v>
      </c>
      <c r="AG938" s="2">
        <v>3.1700000000000001E-3</v>
      </c>
      <c r="AH938" s="2">
        <v>1.5900000000000001E-3</v>
      </c>
      <c r="AI938" s="2">
        <v>7.6000000000000004E-4</v>
      </c>
      <c r="AJ938" s="2">
        <v>3.5E-4</v>
      </c>
      <c r="AK938" s="2">
        <v>1.4999999999999999E-4</v>
      </c>
      <c r="AL938" s="2">
        <v>6.0000000000000002E-5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2">
        <v>0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</row>
    <row r="939" spans="1:68" hidden="1" x14ac:dyDescent="0.25">
      <c r="A939">
        <v>22400628</v>
      </c>
      <c r="B939" t="s">
        <v>82</v>
      </c>
      <c r="C939" t="s">
        <v>81</v>
      </c>
      <c r="D939" s="1">
        <v>45680.916666666664</v>
      </c>
      <c r="E939" t="str">
        <f>HYPERLINK("https://www.nba.com/stats/player/1627741/boxscores-traditional", "Buddy Hield")</f>
        <v>Buddy Hield</v>
      </c>
      <c r="F939" t="s">
        <v>91</v>
      </c>
      <c r="G939">
        <v>14.6</v>
      </c>
      <c r="H939">
        <v>4.5869999999999997</v>
      </c>
      <c r="I939" s="2">
        <v>0.99846000000000001</v>
      </c>
      <c r="J939" s="2">
        <v>0.99702000000000002</v>
      </c>
      <c r="K939" s="2">
        <v>0.99429999999999996</v>
      </c>
      <c r="L939" s="2">
        <v>0.98956</v>
      </c>
      <c r="M939" s="2">
        <v>0.98168999999999995</v>
      </c>
      <c r="N939" s="2">
        <v>0.96926000000000001</v>
      </c>
      <c r="O939" s="2">
        <v>0.95154000000000005</v>
      </c>
      <c r="P939" s="2">
        <v>0.92506999999999995</v>
      </c>
      <c r="Q939" s="2">
        <v>0.88876999999999995</v>
      </c>
      <c r="R939" s="2">
        <v>0.84133999999999998</v>
      </c>
      <c r="S939" s="2">
        <v>0.7823</v>
      </c>
      <c r="T939" s="2">
        <v>0.71565999999999996</v>
      </c>
      <c r="U939" s="2">
        <v>0.63683000000000001</v>
      </c>
      <c r="V939" s="2">
        <v>0.55171999999999999</v>
      </c>
      <c r="W939" s="2">
        <v>0.46414</v>
      </c>
      <c r="X939" s="2">
        <v>0.37828000000000001</v>
      </c>
      <c r="Y939" s="2">
        <v>0.30153000000000002</v>
      </c>
      <c r="Z939" s="2">
        <v>0.22964999999999999</v>
      </c>
      <c r="AA939" s="2">
        <v>0.16853000000000001</v>
      </c>
      <c r="AB939" s="2">
        <v>0.11899999999999999</v>
      </c>
      <c r="AC939" s="2">
        <v>8.0759999999999998E-2</v>
      </c>
      <c r="AD939" s="2">
        <v>5.3699999999999998E-2</v>
      </c>
      <c r="AE939" s="2">
        <v>3.3619999999999997E-2</v>
      </c>
      <c r="AF939" s="2">
        <v>2.018E-2</v>
      </c>
      <c r="AG939" s="2">
        <v>1.1599999999999999E-2</v>
      </c>
      <c r="AH939" s="2">
        <v>6.3899999999999998E-3</v>
      </c>
      <c r="AI939" s="2">
        <v>3.47E-3</v>
      </c>
      <c r="AJ939" s="2">
        <v>1.75E-3</v>
      </c>
      <c r="AK939" s="2">
        <v>8.4000000000000003E-4</v>
      </c>
      <c r="AL939" s="2">
        <v>3.8999999999999999E-4</v>
      </c>
      <c r="AM939" s="2">
        <v>1.7000000000000001E-4</v>
      </c>
      <c r="AN939" s="2">
        <v>8.0000000000000007E-5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</row>
    <row r="940" spans="1:68" hidden="1" x14ac:dyDescent="0.25">
      <c r="A940">
        <v>22400628</v>
      </c>
      <c r="B940" t="s">
        <v>82</v>
      </c>
      <c r="C940" t="s">
        <v>81</v>
      </c>
      <c r="D940" s="1">
        <v>45680.916666666664</v>
      </c>
      <c r="E940" t="str">
        <f>HYPERLINK("https://www.nba.com/stats/player/203471/boxscores-traditional", "Dennis Schröder")</f>
        <v>Dennis Schröder</v>
      </c>
      <c r="F940" t="s">
        <v>87</v>
      </c>
      <c r="G940">
        <v>13.2</v>
      </c>
      <c r="H940">
        <v>4.75</v>
      </c>
      <c r="I940" s="2">
        <v>0.99492000000000003</v>
      </c>
      <c r="J940" s="2">
        <v>0.99085999999999996</v>
      </c>
      <c r="K940" s="2">
        <v>0.98421999999999998</v>
      </c>
      <c r="L940" s="2">
        <v>0.97380999999999995</v>
      </c>
      <c r="M940" s="2">
        <v>0.95818000000000003</v>
      </c>
      <c r="N940" s="2">
        <v>0.93574000000000002</v>
      </c>
      <c r="O940" s="2">
        <v>0.90490000000000004</v>
      </c>
      <c r="P940" s="2">
        <v>0.86214000000000002</v>
      </c>
      <c r="Q940" s="2">
        <v>0.81057000000000001</v>
      </c>
      <c r="R940" s="2">
        <v>0.74856999999999996</v>
      </c>
      <c r="S940" s="2">
        <v>0.67723999999999995</v>
      </c>
      <c r="T940" s="2">
        <v>0.59870999999999996</v>
      </c>
      <c r="U940" s="2">
        <v>0.51595000000000002</v>
      </c>
      <c r="V940" s="2">
        <v>0.43251000000000001</v>
      </c>
      <c r="W940" s="2">
        <v>0.35197000000000001</v>
      </c>
      <c r="X940" s="2">
        <v>0.27760000000000001</v>
      </c>
      <c r="Y940" s="2">
        <v>0.21185999999999999</v>
      </c>
      <c r="Z940" s="2">
        <v>0.15625</v>
      </c>
      <c r="AA940" s="2">
        <v>0.11123</v>
      </c>
      <c r="AB940" s="2">
        <v>7.6359999999999997E-2</v>
      </c>
      <c r="AC940" s="2">
        <v>5.0500000000000003E-2</v>
      </c>
      <c r="AD940" s="2">
        <v>3.2160000000000001E-2</v>
      </c>
      <c r="AE940" s="2">
        <v>1.9699999999999999E-2</v>
      </c>
      <c r="AF940" s="2">
        <v>1.1599999999999999E-2</v>
      </c>
      <c r="AG940" s="2">
        <v>6.5700000000000003E-3</v>
      </c>
      <c r="AH940" s="2">
        <v>3.5699999999999998E-3</v>
      </c>
      <c r="AI940" s="2">
        <v>1.81E-3</v>
      </c>
      <c r="AJ940" s="2">
        <v>8.9999999999999998E-4</v>
      </c>
      <c r="AK940" s="2">
        <v>4.2999999999999999E-4</v>
      </c>
      <c r="AL940" s="2">
        <v>2.0000000000000001E-4</v>
      </c>
      <c r="AM940" s="2">
        <v>9.0000000000000006E-5</v>
      </c>
      <c r="AN940" s="2">
        <v>4.0000000000000003E-5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v>0</v>
      </c>
      <c r="AV940" s="2">
        <v>0</v>
      </c>
      <c r="AW940" s="2">
        <v>0</v>
      </c>
      <c r="AX940" s="2">
        <v>0</v>
      </c>
      <c r="AY940" s="2">
        <v>0</v>
      </c>
      <c r="AZ940" s="2">
        <v>0</v>
      </c>
      <c r="BA940" s="2">
        <v>0</v>
      </c>
      <c r="BB940" s="2">
        <v>0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0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  <c r="BP940" s="2">
        <v>0</v>
      </c>
    </row>
    <row r="941" spans="1:68" hidden="1" x14ac:dyDescent="0.25">
      <c r="A941">
        <v>22400628</v>
      </c>
      <c r="B941" t="s">
        <v>82</v>
      </c>
      <c r="C941" t="s">
        <v>81</v>
      </c>
      <c r="D941" s="1">
        <v>45680.916666666664</v>
      </c>
      <c r="E941" t="str">
        <f>HYPERLINK("https://www.nba.com/stats/player/203937/boxscores-traditional", "Kyle Anderson")</f>
        <v>Kyle Anderson</v>
      </c>
      <c r="F941" t="s">
        <v>91</v>
      </c>
      <c r="G941">
        <v>13.8</v>
      </c>
      <c r="H941">
        <v>4.75</v>
      </c>
      <c r="I941" s="2">
        <v>0.99643000000000004</v>
      </c>
      <c r="J941" s="2">
        <v>0.99343000000000004</v>
      </c>
      <c r="K941" s="2">
        <v>0.98839999999999995</v>
      </c>
      <c r="L941" s="2">
        <v>0.98029999999999995</v>
      </c>
      <c r="M941" s="2">
        <v>0.96784000000000003</v>
      </c>
      <c r="N941" s="2">
        <v>0.94950000000000001</v>
      </c>
      <c r="O941" s="2">
        <v>0.92364000000000002</v>
      </c>
      <c r="P941" s="2">
        <v>0.88876999999999995</v>
      </c>
      <c r="Q941" s="2">
        <v>0.84375</v>
      </c>
      <c r="R941" s="2">
        <v>0.78813999999999995</v>
      </c>
      <c r="S941" s="2">
        <v>0.72240000000000004</v>
      </c>
      <c r="T941" s="2">
        <v>0.64802999999999999</v>
      </c>
      <c r="U941" s="2">
        <v>0.56749000000000005</v>
      </c>
      <c r="V941" s="2">
        <v>0.48404999999999998</v>
      </c>
      <c r="W941" s="2">
        <v>0.40128999999999998</v>
      </c>
      <c r="X941" s="2">
        <v>0.32275999999999999</v>
      </c>
      <c r="Y941" s="2">
        <v>0.25142999999999999</v>
      </c>
      <c r="Z941" s="2">
        <v>0.18942999999999999</v>
      </c>
      <c r="AA941" s="2">
        <v>0.13786000000000001</v>
      </c>
      <c r="AB941" s="2">
        <v>9.5100000000000004E-2</v>
      </c>
      <c r="AC941" s="2">
        <v>6.4259999999999998E-2</v>
      </c>
      <c r="AD941" s="2">
        <v>4.1820000000000003E-2</v>
      </c>
      <c r="AE941" s="2">
        <v>2.6190000000000001E-2</v>
      </c>
      <c r="AF941" s="2">
        <v>1.5779999999999999E-2</v>
      </c>
      <c r="AG941" s="2">
        <v>9.1400000000000006E-3</v>
      </c>
      <c r="AH941" s="2">
        <v>5.0800000000000003E-3</v>
      </c>
      <c r="AI941" s="2">
        <v>2.7200000000000002E-3</v>
      </c>
      <c r="AJ941" s="2">
        <v>1.39E-3</v>
      </c>
      <c r="AK941" s="2">
        <v>6.8999999999999997E-4</v>
      </c>
      <c r="AL941" s="2">
        <v>3.2000000000000003E-4</v>
      </c>
      <c r="AM941" s="2">
        <v>1.4999999999999999E-4</v>
      </c>
      <c r="AN941" s="2">
        <v>6.0000000000000002E-5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</row>
    <row r="942" spans="1:68" hidden="1" x14ac:dyDescent="0.25">
      <c r="A942">
        <v>22400628</v>
      </c>
      <c r="B942" t="s">
        <v>82</v>
      </c>
      <c r="C942" t="s">
        <v>81</v>
      </c>
      <c r="D942" s="1">
        <v>45680.916666666664</v>
      </c>
      <c r="E942" t="str">
        <f>HYPERLINK("https://www.nba.com/stats/player/203471/boxscores-traditional", "Dennis Schröder")</f>
        <v>Dennis Schröder</v>
      </c>
      <c r="F942" t="s">
        <v>93</v>
      </c>
      <c r="G942">
        <v>11.6</v>
      </c>
      <c r="H942">
        <v>4.758</v>
      </c>
      <c r="I942" s="2">
        <v>0.98712999999999995</v>
      </c>
      <c r="J942" s="2">
        <v>0.97831000000000001</v>
      </c>
      <c r="K942" s="2">
        <v>0.96484999999999999</v>
      </c>
      <c r="L942" s="2">
        <v>0.94520000000000004</v>
      </c>
      <c r="M942" s="2">
        <v>0.91774</v>
      </c>
      <c r="N942" s="2">
        <v>0.88100000000000001</v>
      </c>
      <c r="O942" s="2">
        <v>0.83398000000000005</v>
      </c>
      <c r="P942" s="2">
        <v>0.77637</v>
      </c>
      <c r="Q942" s="2">
        <v>0.70884000000000003</v>
      </c>
      <c r="R942" s="2">
        <v>0.63307000000000002</v>
      </c>
      <c r="S942" s="2">
        <v>0.55171999999999999</v>
      </c>
      <c r="T942" s="2">
        <v>0.46811999999999998</v>
      </c>
      <c r="U942" s="2">
        <v>0.38590999999999998</v>
      </c>
      <c r="V942" s="2">
        <v>0.30853999999999998</v>
      </c>
      <c r="W942" s="2">
        <v>0.23885000000000001</v>
      </c>
      <c r="X942" s="2">
        <v>0.17879</v>
      </c>
      <c r="Y942" s="2">
        <v>0.12923999999999999</v>
      </c>
      <c r="Z942" s="2">
        <v>8.8510000000000005E-2</v>
      </c>
      <c r="AA942" s="2">
        <v>5.9380000000000002E-2</v>
      </c>
      <c r="AB942" s="2">
        <v>3.8359999999999998E-2</v>
      </c>
      <c r="AC942" s="2">
        <v>2.385E-2</v>
      </c>
      <c r="AD942" s="2">
        <v>1.426E-2</v>
      </c>
      <c r="AE942" s="2">
        <v>8.2000000000000007E-3</v>
      </c>
      <c r="AF942" s="2">
        <v>4.5300000000000002E-3</v>
      </c>
      <c r="AG942" s="2">
        <v>2.3999999999999998E-3</v>
      </c>
      <c r="AH942" s="2">
        <v>1.2199999999999999E-3</v>
      </c>
      <c r="AI942" s="2">
        <v>5.9999999999999995E-4</v>
      </c>
      <c r="AJ942" s="2">
        <v>2.7999999999999998E-4</v>
      </c>
      <c r="AK942" s="2">
        <v>1.2999999999999999E-4</v>
      </c>
      <c r="AL942" s="2">
        <v>5.0000000000000002E-5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</row>
    <row r="943" spans="1:68" hidden="1" x14ac:dyDescent="0.25">
      <c r="A943">
        <v>22400629</v>
      </c>
      <c r="B943" t="s">
        <v>83</v>
      </c>
      <c r="C943" t="s">
        <v>84</v>
      </c>
      <c r="D943" s="1">
        <v>45680.916666666664</v>
      </c>
      <c r="E943" t="str">
        <f>HYPERLINK("https://www.nba.com/stats/player/1630573/boxscores-traditional", "Sam Hauser")</f>
        <v>Sam Hauser</v>
      </c>
      <c r="F943" t="s">
        <v>91</v>
      </c>
      <c r="G943">
        <v>11.4</v>
      </c>
      <c r="H943">
        <v>4.758</v>
      </c>
      <c r="I943" s="2">
        <v>0.98573999999999995</v>
      </c>
      <c r="J943" s="2">
        <v>0.97614999999999996</v>
      </c>
      <c r="K943" s="2">
        <v>0.96164000000000005</v>
      </c>
      <c r="L943" s="2">
        <v>0.94062000000000001</v>
      </c>
      <c r="M943" s="2">
        <v>0.91149000000000002</v>
      </c>
      <c r="N943" s="2">
        <v>0.87075999999999998</v>
      </c>
      <c r="O943" s="2">
        <v>0.82121</v>
      </c>
      <c r="P943" s="2">
        <v>0.76114999999999999</v>
      </c>
      <c r="Q943" s="2">
        <v>0.69145999999999996</v>
      </c>
      <c r="R943" s="2">
        <v>0.61409000000000002</v>
      </c>
      <c r="S943" s="2">
        <v>0.53188000000000002</v>
      </c>
      <c r="T943" s="2">
        <v>0.44828000000000001</v>
      </c>
      <c r="U943" s="2">
        <v>0.36692999999999998</v>
      </c>
      <c r="V943" s="2">
        <v>0.29115999999999997</v>
      </c>
      <c r="W943" s="2">
        <v>0.22363</v>
      </c>
      <c r="X943" s="2">
        <v>0.16602</v>
      </c>
      <c r="Y943" s="2">
        <v>0.11899999999999999</v>
      </c>
      <c r="Z943" s="2">
        <v>8.226E-2</v>
      </c>
      <c r="AA943" s="2">
        <v>5.4800000000000001E-2</v>
      </c>
      <c r="AB943" s="2">
        <v>3.5150000000000001E-2</v>
      </c>
      <c r="AC943" s="2">
        <v>2.1690000000000001E-2</v>
      </c>
      <c r="AD943" s="2">
        <v>1.2869999999999999E-2</v>
      </c>
      <c r="AE943" s="2">
        <v>7.3400000000000002E-3</v>
      </c>
      <c r="AF943" s="2">
        <v>4.0200000000000001E-3</v>
      </c>
      <c r="AG943" s="2">
        <v>2.1199999999999999E-3</v>
      </c>
      <c r="AH943" s="2">
        <v>1.07E-3</v>
      </c>
      <c r="AI943" s="2">
        <v>5.1999999999999995E-4</v>
      </c>
      <c r="AJ943" s="2">
        <v>2.4000000000000001E-4</v>
      </c>
      <c r="AK943" s="2">
        <v>1.1E-4</v>
      </c>
      <c r="AL943" s="2">
        <v>5.0000000000000002E-5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2">
        <v>0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</row>
    <row r="944" spans="1:68" hidden="1" x14ac:dyDescent="0.25">
      <c r="A944">
        <v>22400629</v>
      </c>
      <c r="B944" t="s">
        <v>84</v>
      </c>
      <c r="C944" t="s">
        <v>83</v>
      </c>
      <c r="D944" s="1">
        <v>45680.916666666664</v>
      </c>
      <c r="E944" t="str">
        <f>HYPERLINK("https://www.nba.com/stats/player/1629216/boxscores-traditional", "Gabe Vincent")</f>
        <v>Gabe Vincent</v>
      </c>
      <c r="F944" t="s">
        <v>92</v>
      </c>
      <c r="G944">
        <v>10</v>
      </c>
      <c r="H944">
        <v>4.8579999999999997</v>
      </c>
      <c r="I944" s="2">
        <v>0.96784000000000003</v>
      </c>
      <c r="J944" s="2">
        <v>0.95052999999999999</v>
      </c>
      <c r="K944" s="2">
        <v>0.92506999999999995</v>
      </c>
      <c r="L944" s="2">
        <v>0.89251000000000003</v>
      </c>
      <c r="M944" s="2">
        <v>0.84848999999999997</v>
      </c>
      <c r="N944" s="2">
        <v>0.79388999999999998</v>
      </c>
      <c r="O944" s="2">
        <v>0.73236999999999997</v>
      </c>
      <c r="P944" s="2">
        <v>0.65910000000000002</v>
      </c>
      <c r="Q944" s="2">
        <v>0.58316999999999997</v>
      </c>
      <c r="R944" s="2">
        <v>0.5</v>
      </c>
      <c r="S944" s="2">
        <v>0.41682999999999998</v>
      </c>
      <c r="T944" s="2">
        <v>0.34089999999999998</v>
      </c>
      <c r="U944" s="2">
        <v>0.26762999999999998</v>
      </c>
      <c r="V944" s="2">
        <v>0.20610999999999999</v>
      </c>
      <c r="W944" s="2">
        <v>0.15151000000000001</v>
      </c>
      <c r="X944" s="2">
        <v>0.10749</v>
      </c>
      <c r="Y944" s="2">
        <v>7.4929999999999997E-2</v>
      </c>
      <c r="Z944" s="2">
        <v>4.947E-2</v>
      </c>
      <c r="AA944" s="2">
        <v>3.2160000000000001E-2</v>
      </c>
      <c r="AB944" s="2">
        <v>1.9699999999999999E-2</v>
      </c>
      <c r="AC944" s="2">
        <v>1.191E-2</v>
      </c>
      <c r="AD944" s="2">
        <v>6.7600000000000004E-3</v>
      </c>
      <c r="AE944" s="2">
        <v>3.6800000000000001E-3</v>
      </c>
      <c r="AF944" s="2">
        <v>1.99E-3</v>
      </c>
      <c r="AG944" s="2">
        <v>1E-3</v>
      </c>
      <c r="AH944" s="2">
        <v>5.0000000000000001E-4</v>
      </c>
      <c r="AI944" s="2">
        <v>2.3000000000000001E-4</v>
      </c>
      <c r="AJ944" s="2">
        <v>1E-4</v>
      </c>
      <c r="AK944" s="2">
        <v>5.0000000000000002E-5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2">
        <v>0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0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</row>
    <row r="945" spans="1:68" hidden="1" x14ac:dyDescent="0.25">
      <c r="A945">
        <v>22400629</v>
      </c>
      <c r="B945" t="s">
        <v>84</v>
      </c>
      <c r="C945" t="s">
        <v>83</v>
      </c>
      <c r="D945" s="1">
        <v>45680.916666666664</v>
      </c>
      <c r="E945" t="str">
        <f>HYPERLINK("https://www.nba.com/stats/player/1629216/boxscores-traditional", "Gabe Vincent")</f>
        <v>Gabe Vincent</v>
      </c>
      <c r="F945" t="s">
        <v>91</v>
      </c>
      <c r="G945">
        <v>11.2</v>
      </c>
      <c r="H945">
        <v>4.8739999999999997</v>
      </c>
      <c r="I945" s="2">
        <v>0.98168999999999995</v>
      </c>
      <c r="J945" s="2">
        <v>0.97062000000000004</v>
      </c>
      <c r="K945" s="2">
        <v>0.95352000000000003</v>
      </c>
      <c r="L945" s="2">
        <v>0.93056000000000005</v>
      </c>
      <c r="M945" s="2">
        <v>0.89795999999999998</v>
      </c>
      <c r="N945" s="2">
        <v>0.85768999999999995</v>
      </c>
      <c r="O945" s="2">
        <v>0.80510999999999999</v>
      </c>
      <c r="P945" s="2">
        <v>0.74536999999999998</v>
      </c>
      <c r="Q945" s="2">
        <v>0.67364000000000002</v>
      </c>
      <c r="R945" s="2">
        <v>0.59870999999999996</v>
      </c>
      <c r="S945" s="2">
        <v>0.51595000000000002</v>
      </c>
      <c r="T945" s="2">
        <v>0.43643999999999999</v>
      </c>
      <c r="U945" s="2">
        <v>0.35569000000000001</v>
      </c>
      <c r="V945" s="2">
        <v>0.28433999999999998</v>
      </c>
      <c r="W945" s="2">
        <v>0.2177</v>
      </c>
      <c r="X945" s="2">
        <v>0.16353999999999999</v>
      </c>
      <c r="Y945" s="2">
        <v>0.11702</v>
      </c>
      <c r="Z945" s="2">
        <v>8.0759999999999998E-2</v>
      </c>
      <c r="AA945" s="2">
        <v>5.4800000000000001E-2</v>
      </c>
      <c r="AB945" s="2">
        <v>3.5150000000000001E-2</v>
      </c>
      <c r="AC945" s="2">
        <v>2.222E-2</v>
      </c>
      <c r="AD945" s="2">
        <v>1.321E-2</v>
      </c>
      <c r="AE945" s="2">
        <v>7.7600000000000004E-3</v>
      </c>
      <c r="AF945" s="2">
        <v>4.2700000000000004E-3</v>
      </c>
      <c r="AG945" s="2">
        <v>2.33E-3</v>
      </c>
      <c r="AH945" s="2">
        <v>1.1800000000000001E-3</v>
      </c>
      <c r="AI945" s="2">
        <v>5.9999999999999995E-4</v>
      </c>
      <c r="AJ945" s="2">
        <v>2.7999999999999998E-4</v>
      </c>
      <c r="AK945" s="2">
        <v>1.2999999999999999E-4</v>
      </c>
      <c r="AL945" s="2">
        <v>6.0000000000000002E-5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</row>
    <row r="946" spans="1:68" hidden="1" x14ac:dyDescent="0.25">
      <c r="A946">
        <v>22400628</v>
      </c>
      <c r="B946" t="s">
        <v>81</v>
      </c>
      <c r="C946" t="s">
        <v>82</v>
      </c>
      <c r="D946" s="1">
        <v>45680.916666666664</v>
      </c>
      <c r="E946" t="str">
        <f>HYPERLINK("https://www.nba.com/stats/player/1628366/boxscores-traditional", "Lonzo Ball")</f>
        <v>Lonzo Ball</v>
      </c>
      <c r="F946" t="s">
        <v>91</v>
      </c>
      <c r="G946">
        <v>17.399999999999999</v>
      </c>
      <c r="H946">
        <v>4.923</v>
      </c>
      <c r="I946" s="2">
        <v>0.99956999999999996</v>
      </c>
      <c r="J946" s="2">
        <v>0.99912999999999996</v>
      </c>
      <c r="K946" s="2">
        <v>0.99831000000000003</v>
      </c>
      <c r="L946" s="2">
        <v>0.99673999999999996</v>
      </c>
      <c r="M946" s="2">
        <v>0.99412999999999996</v>
      </c>
      <c r="N946" s="2">
        <v>0.98982999999999999</v>
      </c>
      <c r="O946" s="2">
        <v>0.98257000000000005</v>
      </c>
      <c r="P946" s="2">
        <v>0.97192999999999996</v>
      </c>
      <c r="Q946" s="2">
        <v>0.95637000000000005</v>
      </c>
      <c r="R946" s="2">
        <v>0.93318999999999996</v>
      </c>
      <c r="S946" s="2">
        <v>0.9032</v>
      </c>
      <c r="T946" s="2">
        <v>0.86433000000000004</v>
      </c>
      <c r="U946" s="2">
        <v>0.81327000000000005</v>
      </c>
      <c r="V946" s="2">
        <v>0.75490000000000002</v>
      </c>
      <c r="W946" s="2">
        <v>0.68793000000000004</v>
      </c>
      <c r="X946" s="2">
        <v>0.61026000000000002</v>
      </c>
      <c r="Y946" s="2">
        <v>0.53188000000000002</v>
      </c>
      <c r="Z946" s="2">
        <v>0.45223999999999998</v>
      </c>
      <c r="AA946" s="2">
        <v>0.37069999999999997</v>
      </c>
      <c r="AB946" s="2">
        <v>0.29805999999999999</v>
      </c>
      <c r="AC946" s="2">
        <v>0.23269999999999999</v>
      </c>
      <c r="AD946" s="2">
        <v>0.17619000000000001</v>
      </c>
      <c r="AE946" s="2">
        <v>0.12714</v>
      </c>
      <c r="AF946" s="2">
        <v>9.0120000000000006E-2</v>
      </c>
      <c r="AG946" s="2">
        <v>6.1780000000000002E-2</v>
      </c>
      <c r="AH946" s="2">
        <v>4.0059999999999998E-2</v>
      </c>
      <c r="AI946" s="2">
        <v>2.5590000000000002E-2</v>
      </c>
      <c r="AJ946" s="2">
        <v>1.5779999999999999E-2</v>
      </c>
      <c r="AK946" s="2">
        <v>9.1400000000000006E-3</v>
      </c>
      <c r="AL946" s="2">
        <v>5.2300000000000003E-3</v>
      </c>
      <c r="AM946" s="2">
        <v>2.8900000000000002E-3</v>
      </c>
      <c r="AN946" s="2">
        <v>1.49E-3</v>
      </c>
      <c r="AO946" s="2">
        <v>7.6000000000000004E-4</v>
      </c>
      <c r="AP946" s="2">
        <v>3.8000000000000002E-4</v>
      </c>
      <c r="AQ946" s="2">
        <v>1.7000000000000001E-4</v>
      </c>
      <c r="AR946" s="2">
        <v>8.0000000000000007E-5</v>
      </c>
      <c r="AS946" s="2">
        <v>3.0000000000000001E-5</v>
      </c>
      <c r="AT946" s="2">
        <v>0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2">
        <v>0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</row>
    <row r="947" spans="1:68" hidden="1" x14ac:dyDescent="0.25">
      <c r="A947">
        <v>22400629</v>
      </c>
      <c r="B947" t="s">
        <v>83</v>
      </c>
      <c r="C947" t="s">
        <v>84</v>
      </c>
      <c r="D947" s="1">
        <v>45680.916666666664</v>
      </c>
      <c r="E947" t="str">
        <f>HYPERLINK("https://www.nba.com/stats/player/1630573/boxscores-traditional", "Sam Hauser")</f>
        <v>Sam Hauser</v>
      </c>
      <c r="F947" t="s">
        <v>92</v>
      </c>
      <c r="G947">
        <v>8.1999999999999993</v>
      </c>
      <c r="H947">
        <v>5.0359999999999996</v>
      </c>
      <c r="I947" s="2">
        <v>0.92364000000000002</v>
      </c>
      <c r="J947" s="2">
        <v>0.89065000000000005</v>
      </c>
      <c r="K947" s="2">
        <v>0.84848999999999997</v>
      </c>
      <c r="L947" s="2">
        <v>0.79673000000000005</v>
      </c>
      <c r="M947" s="2">
        <v>0.73890999999999996</v>
      </c>
      <c r="N947" s="2">
        <v>0.67003000000000001</v>
      </c>
      <c r="O947" s="2">
        <v>0.59482999999999997</v>
      </c>
      <c r="P947" s="2">
        <v>0.51595000000000002</v>
      </c>
      <c r="Q947" s="2">
        <v>0.43643999999999999</v>
      </c>
      <c r="R947" s="2">
        <v>0.35942000000000002</v>
      </c>
      <c r="S947" s="2">
        <v>0.28774</v>
      </c>
      <c r="T947" s="2">
        <v>0.22663</v>
      </c>
      <c r="U947" s="2">
        <v>0.17105999999999999</v>
      </c>
      <c r="V947" s="2">
        <v>0.12506999999999999</v>
      </c>
      <c r="W947" s="2">
        <v>8.8510000000000005E-2</v>
      </c>
      <c r="X947" s="2">
        <v>6.0569999999999999E-2</v>
      </c>
      <c r="Y947" s="2">
        <v>4.0059999999999998E-2</v>
      </c>
      <c r="Z947" s="2">
        <v>2.5590000000000002E-2</v>
      </c>
      <c r="AA947" s="2">
        <v>1.618E-2</v>
      </c>
      <c r="AB947" s="2">
        <v>9.6399999999999993E-3</v>
      </c>
      <c r="AC947" s="2">
        <v>5.5399999999999998E-3</v>
      </c>
      <c r="AD947" s="2">
        <v>3.0699999999999998E-3</v>
      </c>
      <c r="AE947" s="2">
        <v>1.64E-3</v>
      </c>
      <c r="AF947" s="2">
        <v>8.4000000000000003E-4</v>
      </c>
      <c r="AG947" s="2">
        <v>4.2000000000000002E-4</v>
      </c>
      <c r="AH947" s="2">
        <v>2.1000000000000001E-4</v>
      </c>
      <c r="AI947" s="2">
        <v>1E-4</v>
      </c>
      <c r="AJ947" s="2">
        <v>4.0000000000000003E-5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0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</row>
    <row r="948" spans="1:68" hidden="1" x14ac:dyDescent="0.25">
      <c r="A948">
        <v>22400629</v>
      </c>
      <c r="B948" t="s">
        <v>84</v>
      </c>
      <c r="C948" t="s">
        <v>83</v>
      </c>
      <c r="D948" s="1">
        <v>45680.916666666664</v>
      </c>
      <c r="E948" t="str">
        <f>HYPERLINK("https://www.nba.com/stats/player/2544/boxscores-traditional", "LeBron James")</f>
        <v>LeBron James</v>
      </c>
      <c r="F948" t="s">
        <v>91</v>
      </c>
      <c r="G948">
        <v>39.200000000000003</v>
      </c>
      <c r="H948">
        <v>5.0359999999999996</v>
      </c>
      <c r="I948" s="2">
        <v>1</v>
      </c>
      <c r="J948" s="2">
        <v>1</v>
      </c>
      <c r="K948" s="2">
        <v>1</v>
      </c>
      <c r="L948" s="2">
        <v>1</v>
      </c>
      <c r="M948" s="2">
        <v>1</v>
      </c>
      <c r="N948" s="2">
        <v>1</v>
      </c>
      <c r="O948" s="2">
        <v>1</v>
      </c>
      <c r="P948" s="2">
        <v>1</v>
      </c>
      <c r="Q948" s="2">
        <v>1</v>
      </c>
      <c r="R948" s="2">
        <v>1</v>
      </c>
      <c r="S948" s="2">
        <v>1</v>
      </c>
      <c r="T948" s="2">
        <v>1</v>
      </c>
      <c r="U948" s="2">
        <v>1</v>
      </c>
      <c r="V948" s="2">
        <v>1</v>
      </c>
      <c r="W948" s="2">
        <v>1</v>
      </c>
      <c r="X948" s="2">
        <v>1</v>
      </c>
      <c r="Y948" s="2">
        <v>1</v>
      </c>
      <c r="Z948" s="2">
        <v>1</v>
      </c>
      <c r="AA948" s="2">
        <v>1</v>
      </c>
      <c r="AB948" s="2">
        <v>0.99992999999999999</v>
      </c>
      <c r="AC948" s="2">
        <v>0.99985000000000002</v>
      </c>
      <c r="AD948" s="2">
        <v>0.99968999999999997</v>
      </c>
      <c r="AE948" s="2">
        <v>0.99936000000000003</v>
      </c>
      <c r="AF948" s="2">
        <v>0.99873999999999996</v>
      </c>
      <c r="AG948" s="2">
        <v>0.99760000000000004</v>
      </c>
      <c r="AH948" s="2">
        <v>0.99560000000000004</v>
      </c>
      <c r="AI948" s="2">
        <v>0.99224000000000001</v>
      </c>
      <c r="AJ948" s="2">
        <v>0.98678999999999994</v>
      </c>
      <c r="AK948" s="2">
        <v>0.97882000000000002</v>
      </c>
      <c r="AL948" s="2">
        <v>0.96638000000000002</v>
      </c>
      <c r="AM948" s="2">
        <v>0.94845000000000002</v>
      </c>
      <c r="AN948" s="2">
        <v>0.92364000000000002</v>
      </c>
      <c r="AO948" s="2">
        <v>0.89065000000000005</v>
      </c>
      <c r="AP948" s="2">
        <v>0.84848999999999997</v>
      </c>
      <c r="AQ948" s="2">
        <v>0.79673000000000005</v>
      </c>
      <c r="AR948" s="2">
        <v>0.73890999999999996</v>
      </c>
      <c r="AS948" s="2">
        <v>0.67003000000000001</v>
      </c>
      <c r="AT948" s="2">
        <v>0.59482999999999997</v>
      </c>
      <c r="AU948" s="2">
        <v>0.51595000000000002</v>
      </c>
      <c r="AV948" s="2">
        <v>0.43643999999999999</v>
      </c>
      <c r="AW948" s="2">
        <v>0.35942000000000002</v>
      </c>
      <c r="AX948" s="2">
        <v>0.28774</v>
      </c>
      <c r="AY948" s="2">
        <v>0.22663</v>
      </c>
      <c r="AZ948" s="2">
        <v>0.17105999999999999</v>
      </c>
      <c r="BA948" s="2">
        <v>0.12506999999999999</v>
      </c>
      <c r="BB948" s="2">
        <v>8.8510000000000005E-2</v>
      </c>
      <c r="BC948" s="2">
        <v>6.0569999999999999E-2</v>
      </c>
      <c r="BD948" s="2">
        <v>4.0059999999999998E-2</v>
      </c>
      <c r="BE948" s="2">
        <v>2.5590000000000002E-2</v>
      </c>
      <c r="BF948" s="2">
        <v>1.618E-2</v>
      </c>
      <c r="BG948" s="2">
        <v>9.6399999999999993E-3</v>
      </c>
      <c r="BH948" s="2">
        <v>5.5399999999999998E-3</v>
      </c>
      <c r="BI948" s="2">
        <v>3.0699999999999998E-3</v>
      </c>
      <c r="BJ948" s="2">
        <v>1.64E-3</v>
      </c>
      <c r="BK948" s="2">
        <v>8.4000000000000003E-4</v>
      </c>
      <c r="BL948" s="2">
        <v>4.2000000000000002E-4</v>
      </c>
      <c r="BM948" s="2">
        <v>2.1000000000000001E-4</v>
      </c>
      <c r="BN948" s="2">
        <v>1E-4</v>
      </c>
      <c r="BO948" s="2">
        <v>4.0000000000000003E-5</v>
      </c>
      <c r="BP948" s="2">
        <v>0</v>
      </c>
    </row>
    <row r="949" spans="1:68" hidden="1" x14ac:dyDescent="0.25">
      <c r="A949">
        <v>22400628</v>
      </c>
      <c r="B949" t="s">
        <v>82</v>
      </c>
      <c r="C949" t="s">
        <v>81</v>
      </c>
      <c r="D949" s="1">
        <v>45680.916666666664</v>
      </c>
      <c r="E949" t="str">
        <f>HYPERLINK("https://www.nba.com/stats/player/1631218/boxscores-traditional", "Trayce Jackson-Davis")</f>
        <v>Trayce Jackson-Davis</v>
      </c>
      <c r="F949" t="s">
        <v>87</v>
      </c>
      <c r="G949">
        <v>15.6</v>
      </c>
      <c r="H949">
        <v>5.0439999999999996</v>
      </c>
      <c r="I949" s="2">
        <v>0.99807000000000001</v>
      </c>
      <c r="J949" s="2">
        <v>0.99653000000000003</v>
      </c>
      <c r="K949" s="2">
        <v>0.99378999999999995</v>
      </c>
      <c r="L949" s="2">
        <v>0.98928000000000005</v>
      </c>
      <c r="M949" s="2">
        <v>0.98214000000000001</v>
      </c>
      <c r="N949" s="2">
        <v>0.97128000000000003</v>
      </c>
      <c r="O949" s="2">
        <v>0.95543</v>
      </c>
      <c r="P949" s="2">
        <v>0.93447999999999998</v>
      </c>
      <c r="Q949" s="2">
        <v>0.90490000000000004</v>
      </c>
      <c r="R949" s="2">
        <v>0.86650000000000005</v>
      </c>
      <c r="S949" s="2">
        <v>0.81859000000000004</v>
      </c>
      <c r="T949" s="2">
        <v>0.76114999999999999</v>
      </c>
      <c r="U949" s="2">
        <v>0.69847000000000004</v>
      </c>
      <c r="V949" s="2">
        <v>0.62551999999999996</v>
      </c>
      <c r="W949" s="2">
        <v>0.54776000000000002</v>
      </c>
      <c r="X949" s="2">
        <v>0.46811999999999998</v>
      </c>
      <c r="Y949" s="2">
        <v>0.38973999999999998</v>
      </c>
      <c r="Z949" s="2">
        <v>0.31561</v>
      </c>
      <c r="AA949" s="2">
        <v>0.25142999999999999</v>
      </c>
      <c r="AB949" s="2">
        <v>0.19214999999999999</v>
      </c>
      <c r="AC949" s="2">
        <v>0.14230999999999999</v>
      </c>
      <c r="AD949" s="2">
        <v>0.10204000000000001</v>
      </c>
      <c r="AE949" s="2">
        <v>7.0779999999999996E-2</v>
      </c>
      <c r="AF949" s="2">
        <v>4.7460000000000002E-2</v>
      </c>
      <c r="AG949" s="2">
        <v>3.1440000000000003E-2</v>
      </c>
      <c r="AH949" s="2">
        <v>1.9699999999999999E-2</v>
      </c>
      <c r="AI949" s="2">
        <v>1.191E-2</v>
      </c>
      <c r="AJ949" s="2">
        <v>6.9499999999999996E-3</v>
      </c>
      <c r="AK949" s="2">
        <v>3.9100000000000003E-3</v>
      </c>
      <c r="AL949" s="2">
        <v>2.1900000000000001E-3</v>
      </c>
      <c r="AM949" s="2">
        <v>1.14E-3</v>
      </c>
      <c r="AN949" s="2">
        <v>5.8E-4</v>
      </c>
      <c r="AO949" s="2">
        <v>2.7999999999999998E-4</v>
      </c>
      <c r="AP949" s="2">
        <v>1.2999999999999999E-4</v>
      </c>
      <c r="AQ949" s="2">
        <v>6.0000000000000002E-5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0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0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0</v>
      </c>
      <c r="BO949" s="2">
        <v>0</v>
      </c>
      <c r="BP949" s="2">
        <v>0</v>
      </c>
    </row>
    <row r="950" spans="1:68" hidden="1" x14ac:dyDescent="0.25">
      <c r="A950">
        <v>22400628</v>
      </c>
      <c r="B950" t="s">
        <v>82</v>
      </c>
      <c r="C950" t="s">
        <v>81</v>
      </c>
      <c r="D950" s="1">
        <v>45680.916666666664</v>
      </c>
      <c r="E950" t="str">
        <f>HYPERLINK("https://www.nba.com/stats/player/203110/boxscores-traditional", "Draymond Green")</f>
        <v>Draymond Green</v>
      </c>
      <c r="F950" t="s">
        <v>90</v>
      </c>
      <c r="G950">
        <v>11</v>
      </c>
      <c r="H950">
        <v>5.1769999999999996</v>
      </c>
      <c r="I950" s="2">
        <v>0.97319999999999995</v>
      </c>
      <c r="J950" s="2">
        <v>0.95906999999999998</v>
      </c>
      <c r="K950" s="2">
        <v>0.93942999999999999</v>
      </c>
      <c r="L950" s="2">
        <v>0.91149000000000002</v>
      </c>
      <c r="M950" s="2">
        <v>0.87697999999999998</v>
      </c>
      <c r="N950" s="2">
        <v>0.83398000000000005</v>
      </c>
      <c r="O950" s="2">
        <v>0.77934999999999999</v>
      </c>
      <c r="P950" s="2">
        <v>0.71904000000000001</v>
      </c>
      <c r="Q950" s="2">
        <v>0.65173000000000003</v>
      </c>
      <c r="R950" s="2">
        <v>0.57535000000000003</v>
      </c>
      <c r="S950" s="2">
        <v>0.5</v>
      </c>
      <c r="T950" s="2">
        <v>0.42465000000000003</v>
      </c>
      <c r="U950" s="2">
        <v>0.34827000000000002</v>
      </c>
      <c r="V950" s="2">
        <v>0.28095999999999999</v>
      </c>
      <c r="W950" s="2">
        <v>0.22065000000000001</v>
      </c>
      <c r="X950" s="2">
        <v>0.16602</v>
      </c>
      <c r="Y950" s="2">
        <v>0.12302</v>
      </c>
      <c r="Z950" s="2">
        <v>8.8510000000000005E-2</v>
      </c>
      <c r="AA950" s="2">
        <v>6.0569999999999999E-2</v>
      </c>
      <c r="AB950" s="2">
        <v>4.0930000000000001E-2</v>
      </c>
      <c r="AC950" s="2">
        <v>2.6800000000000001E-2</v>
      </c>
      <c r="AD950" s="2">
        <v>1.7000000000000001E-2</v>
      </c>
      <c r="AE950" s="2">
        <v>1.017E-2</v>
      </c>
      <c r="AF950" s="2">
        <v>6.0400000000000002E-3</v>
      </c>
      <c r="AG950" s="2">
        <v>3.47E-3</v>
      </c>
      <c r="AH950" s="2">
        <v>1.8699999999999999E-3</v>
      </c>
      <c r="AI950" s="2">
        <v>1E-3</v>
      </c>
      <c r="AJ950" s="2">
        <v>5.1999999999999995E-4</v>
      </c>
      <c r="AK950" s="2">
        <v>2.5000000000000001E-4</v>
      </c>
      <c r="AL950" s="2">
        <v>1.2E-4</v>
      </c>
      <c r="AM950" s="2">
        <v>6.0000000000000002E-5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  <c r="AW950" s="2">
        <v>0</v>
      </c>
      <c r="AX950" s="2">
        <v>0</v>
      </c>
      <c r="AY950" s="2">
        <v>0</v>
      </c>
      <c r="AZ950" s="2">
        <v>0</v>
      </c>
      <c r="BA950" s="2">
        <v>0</v>
      </c>
      <c r="BB950" s="2">
        <v>0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0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</row>
    <row r="951" spans="1:68" hidden="1" x14ac:dyDescent="0.25">
      <c r="A951">
        <v>22400629</v>
      </c>
      <c r="B951" t="s">
        <v>84</v>
      </c>
      <c r="C951" t="s">
        <v>83</v>
      </c>
      <c r="D951" s="1">
        <v>45680.916666666664</v>
      </c>
      <c r="E951" t="str">
        <f>HYPERLINK("https://www.nba.com/stats/player/203076/boxscores-traditional", "Anthony Davis")</f>
        <v>Anthony Davis</v>
      </c>
      <c r="F951" t="s">
        <v>93</v>
      </c>
      <c r="G951">
        <v>23.6</v>
      </c>
      <c r="H951">
        <v>5.2380000000000004</v>
      </c>
      <c r="I951" s="2">
        <v>1</v>
      </c>
      <c r="J951" s="2">
        <v>1</v>
      </c>
      <c r="K951" s="2">
        <v>0.99995999999999996</v>
      </c>
      <c r="L951" s="2">
        <v>0.99990999999999997</v>
      </c>
      <c r="M951" s="2">
        <v>0.99980999999999998</v>
      </c>
      <c r="N951" s="2">
        <v>0.99961</v>
      </c>
      <c r="O951" s="2">
        <v>0.99924000000000002</v>
      </c>
      <c r="P951" s="2">
        <v>0.99856</v>
      </c>
      <c r="Q951" s="2">
        <v>0.99736000000000002</v>
      </c>
      <c r="R951" s="2">
        <v>0.99534</v>
      </c>
      <c r="S951" s="2">
        <v>0.99202000000000001</v>
      </c>
      <c r="T951" s="2">
        <v>0.98645000000000005</v>
      </c>
      <c r="U951" s="2">
        <v>0.97831000000000001</v>
      </c>
      <c r="V951" s="2">
        <v>0.96638000000000002</v>
      </c>
      <c r="W951" s="2">
        <v>0.94950000000000001</v>
      </c>
      <c r="X951" s="2">
        <v>0.92647000000000002</v>
      </c>
      <c r="Y951" s="2">
        <v>0.89617000000000002</v>
      </c>
      <c r="Z951" s="2">
        <v>0.85768999999999995</v>
      </c>
      <c r="AA951" s="2">
        <v>0.81057000000000001</v>
      </c>
      <c r="AB951" s="2">
        <v>0.75490000000000002</v>
      </c>
      <c r="AC951" s="2">
        <v>0.69145999999999996</v>
      </c>
      <c r="AD951" s="2">
        <v>0.62172000000000005</v>
      </c>
      <c r="AE951" s="2">
        <v>0.54379999999999995</v>
      </c>
      <c r="AF951" s="2">
        <v>0.46811999999999998</v>
      </c>
      <c r="AG951" s="2">
        <v>0.39357999999999999</v>
      </c>
      <c r="AH951" s="2">
        <v>0.32275999999999999</v>
      </c>
      <c r="AI951" s="2">
        <v>0.25785000000000002</v>
      </c>
      <c r="AJ951" s="2">
        <v>0.20044999999999999</v>
      </c>
      <c r="AK951" s="2">
        <v>0.15151000000000001</v>
      </c>
      <c r="AL951" s="2">
        <v>0.11123</v>
      </c>
      <c r="AM951" s="2">
        <v>7.9269999999999993E-2</v>
      </c>
      <c r="AN951" s="2">
        <v>5.4800000000000001E-2</v>
      </c>
      <c r="AO951" s="2">
        <v>3.6729999999999999E-2</v>
      </c>
      <c r="AP951" s="2">
        <v>2.3300000000000001E-2</v>
      </c>
      <c r="AQ951" s="2">
        <v>1.4630000000000001E-2</v>
      </c>
      <c r="AR951" s="2">
        <v>8.8900000000000003E-3</v>
      </c>
      <c r="AS951" s="2">
        <v>5.2300000000000003E-3</v>
      </c>
      <c r="AT951" s="2">
        <v>2.98E-3</v>
      </c>
      <c r="AU951" s="2">
        <v>1.64E-3</v>
      </c>
      <c r="AV951" s="2">
        <v>8.7000000000000001E-4</v>
      </c>
      <c r="AW951" s="2">
        <v>4.4999999999999999E-4</v>
      </c>
      <c r="AX951" s="2">
        <v>2.2000000000000001E-4</v>
      </c>
      <c r="AY951" s="2">
        <v>1.1E-4</v>
      </c>
      <c r="AZ951" s="2">
        <v>5.0000000000000002E-5</v>
      </c>
      <c r="BA951" s="2">
        <v>0</v>
      </c>
      <c r="BB951" s="2">
        <v>0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</row>
    <row r="952" spans="1:68" hidden="1" x14ac:dyDescent="0.25">
      <c r="A952">
        <v>22400621</v>
      </c>
      <c r="B952" t="s">
        <v>68</v>
      </c>
      <c r="C952" t="s">
        <v>69</v>
      </c>
      <c r="D952" s="1">
        <v>45680.583333333336</v>
      </c>
      <c r="E952" t="str">
        <f>HYPERLINK("https://www.nba.com/stats/player/1642264/boxscores-traditional", "Stephon Castle")</f>
        <v>Stephon Castle</v>
      </c>
      <c r="F952" t="s">
        <v>93</v>
      </c>
      <c r="G952">
        <v>17.8</v>
      </c>
      <c r="H952">
        <v>6.6749999999999998</v>
      </c>
      <c r="I952">
        <v>0.99412999999999996</v>
      </c>
      <c r="J952">
        <v>0.99111000000000005</v>
      </c>
      <c r="K952">
        <v>0.98678999999999994</v>
      </c>
      <c r="L952">
        <v>0.98077000000000003</v>
      </c>
      <c r="M952">
        <v>0.97257000000000005</v>
      </c>
      <c r="N952">
        <v>0.96164000000000005</v>
      </c>
      <c r="O952">
        <v>0.94738</v>
      </c>
      <c r="P952">
        <v>0.92922000000000005</v>
      </c>
      <c r="Q952">
        <v>0.90658000000000005</v>
      </c>
      <c r="R952">
        <v>0.879</v>
      </c>
      <c r="S952">
        <v>0.84614</v>
      </c>
      <c r="T952">
        <v>0.80784999999999996</v>
      </c>
      <c r="U952">
        <v>0.76424000000000003</v>
      </c>
      <c r="V952">
        <v>0.71565999999999996</v>
      </c>
      <c r="W952">
        <v>0.66276000000000002</v>
      </c>
      <c r="X952">
        <v>0.60641999999999996</v>
      </c>
      <c r="Y952">
        <v>0.54776000000000002</v>
      </c>
      <c r="Z952">
        <v>0.48803000000000002</v>
      </c>
      <c r="AA952">
        <v>0.42858000000000002</v>
      </c>
      <c r="AB952">
        <v>0.37069999999999997</v>
      </c>
      <c r="AC952">
        <v>0.31561</v>
      </c>
      <c r="AD952">
        <v>0.26434999999999997</v>
      </c>
      <c r="AE952">
        <v>0.2177</v>
      </c>
      <c r="AF952">
        <v>0.17619000000000001</v>
      </c>
      <c r="AG952">
        <v>0.14007</v>
      </c>
      <c r="AH952">
        <v>0.10935</v>
      </c>
      <c r="AI952">
        <v>8.3790000000000003E-2</v>
      </c>
      <c r="AJ952">
        <v>6.3009999999999997E-2</v>
      </c>
      <c r="AK952">
        <v>4.648E-2</v>
      </c>
      <c r="AL952">
        <v>3.3619999999999997E-2</v>
      </c>
      <c r="AM952">
        <v>2.385E-2</v>
      </c>
      <c r="AN952">
        <v>1.6590000000000001E-2</v>
      </c>
      <c r="AO952">
        <v>1.1299999999999999E-2</v>
      </c>
      <c r="AP952">
        <v>7.5500000000000003E-3</v>
      </c>
      <c r="AQ952">
        <v>4.9399999999999999E-3</v>
      </c>
      <c r="AR952">
        <v>3.1700000000000001E-3</v>
      </c>
      <c r="AS952">
        <v>1.99E-3</v>
      </c>
      <c r="AT952">
        <v>1.2199999999999999E-3</v>
      </c>
      <c r="AU952">
        <v>7.3999999999999999E-4</v>
      </c>
      <c r="AV952">
        <v>4.2999999999999999E-4</v>
      </c>
      <c r="AW952">
        <v>2.5000000000000001E-4</v>
      </c>
      <c r="AX952">
        <v>1.3999999999999999E-4</v>
      </c>
      <c r="AY952">
        <v>8.0000000000000007E-5</v>
      </c>
      <c r="AZ952">
        <v>4.0000000000000003E-5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</row>
    <row r="953" spans="1:68" hidden="1" x14ac:dyDescent="0.25">
      <c r="A953">
        <v>22400629</v>
      </c>
      <c r="B953" t="s">
        <v>83</v>
      </c>
      <c r="C953" t="s">
        <v>84</v>
      </c>
      <c r="D953" s="1">
        <v>45680.916666666664</v>
      </c>
      <c r="E953" t="str">
        <f>HYPERLINK("https://www.nba.com/stats/player/1630573/boxscores-traditional", "Sam Hauser")</f>
        <v>Sam Hauser</v>
      </c>
      <c r="F953" t="s">
        <v>87</v>
      </c>
      <c r="G953">
        <v>10.6</v>
      </c>
      <c r="H953">
        <v>5.2759999999999998</v>
      </c>
      <c r="I953" s="2">
        <v>0.96562000000000003</v>
      </c>
      <c r="J953" s="2">
        <v>0.94845000000000002</v>
      </c>
      <c r="K953" s="2">
        <v>0.92506999999999995</v>
      </c>
      <c r="L953" s="2">
        <v>0.89434999999999998</v>
      </c>
      <c r="M953" s="2">
        <v>0.85543000000000002</v>
      </c>
      <c r="N953" s="2">
        <v>0.80784999999999996</v>
      </c>
      <c r="O953" s="2">
        <v>0.75175000000000003</v>
      </c>
      <c r="P953" s="2">
        <v>0.68793000000000004</v>
      </c>
      <c r="Q953" s="2">
        <v>0.61790999999999996</v>
      </c>
      <c r="R953" s="2">
        <v>0.54379999999999995</v>
      </c>
      <c r="S953" s="2">
        <v>0.46811999999999998</v>
      </c>
      <c r="T953" s="2">
        <v>0.39357999999999999</v>
      </c>
      <c r="U953" s="2">
        <v>0.32635999999999998</v>
      </c>
      <c r="V953" s="2">
        <v>0.26108999999999999</v>
      </c>
      <c r="W953" s="2">
        <v>0.20327000000000001</v>
      </c>
      <c r="X953" s="2">
        <v>0.15386</v>
      </c>
      <c r="Y953" s="2">
        <v>0.11314</v>
      </c>
      <c r="Z953" s="2">
        <v>8.0759999999999998E-2</v>
      </c>
      <c r="AA953" s="2">
        <v>5.5919999999999997E-2</v>
      </c>
      <c r="AB953" s="2">
        <v>3.7539999999999997E-2</v>
      </c>
      <c r="AC953" s="2">
        <v>2.4420000000000001E-2</v>
      </c>
      <c r="AD953" s="2">
        <v>1.5389999999999999E-2</v>
      </c>
      <c r="AE953" s="2">
        <v>9.3900000000000008E-3</v>
      </c>
      <c r="AF953" s="2">
        <v>5.5399999999999998E-3</v>
      </c>
      <c r="AG953" s="2">
        <v>3.1700000000000001E-3</v>
      </c>
      <c r="AH953" s="2">
        <v>1.75E-3</v>
      </c>
      <c r="AI953" s="2">
        <v>9.3999999999999997E-4</v>
      </c>
      <c r="AJ953" s="2">
        <v>4.8000000000000001E-4</v>
      </c>
      <c r="AK953" s="2">
        <v>2.4000000000000001E-4</v>
      </c>
      <c r="AL953" s="2">
        <v>1.2E-4</v>
      </c>
      <c r="AM953" s="2">
        <v>5.0000000000000002E-5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2">
        <v>0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</row>
    <row r="954" spans="1:68" hidden="1" x14ac:dyDescent="0.25">
      <c r="A954">
        <v>22400628</v>
      </c>
      <c r="B954" t="s">
        <v>82</v>
      </c>
      <c r="C954" t="s">
        <v>81</v>
      </c>
      <c r="D954" s="1">
        <v>45680.916666666664</v>
      </c>
      <c r="E954" t="str">
        <f>HYPERLINK("https://www.nba.com/stats/player/203471/boxscores-traditional", "Dennis Schröder")</f>
        <v>Dennis Schröder</v>
      </c>
      <c r="F954" t="s">
        <v>92</v>
      </c>
      <c r="G954">
        <v>15</v>
      </c>
      <c r="H954">
        <v>5.2919999999999998</v>
      </c>
      <c r="I954" s="2">
        <v>0.99597999999999998</v>
      </c>
      <c r="J954" s="2">
        <v>0.99304999999999999</v>
      </c>
      <c r="K954" s="2">
        <v>0.98839999999999995</v>
      </c>
      <c r="L954" s="2">
        <v>0.98124</v>
      </c>
      <c r="M954" s="2">
        <v>0.97062000000000004</v>
      </c>
      <c r="N954" s="2">
        <v>0.95543</v>
      </c>
      <c r="O954" s="2">
        <v>0.93447999999999998</v>
      </c>
      <c r="P954" s="2">
        <v>0.90658000000000005</v>
      </c>
      <c r="Q954" s="2">
        <v>0.87075999999999998</v>
      </c>
      <c r="R954" s="2">
        <v>0.82638999999999996</v>
      </c>
      <c r="S954" s="2">
        <v>0.77637</v>
      </c>
      <c r="T954" s="2">
        <v>0.71565999999999996</v>
      </c>
      <c r="U954" s="2">
        <v>0.64802999999999999</v>
      </c>
      <c r="V954" s="2">
        <v>0.57535000000000003</v>
      </c>
      <c r="W954" s="2">
        <v>0.5</v>
      </c>
      <c r="X954" s="2">
        <v>0.42465000000000003</v>
      </c>
      <c r="Y954" s="2">
        <v>0.35197000000000001</v>
      </c>
      <c r="Z954" s="2">
        <v>0.28433999999999998</v>
      </c>
      <c r="AA954" s="2">
        <v>0.22363</v>
      </c>
      <c r="AB954" s="2">
        <v>0.17360999999999999</v>
      </c>
      <c r="AC954" s="2">
        <v>0.12923999999999999</v>
      </c>
      <c r="AD954" s="2">
        <v>9.3420000000000003E-2</v>
      </c>
      <c r="AE954" s="2">
        <v>6.5519999999999995E-2</v>
      </c>
      <c r="AF954" s="2">
        <v>4.4569999999999999E-2</v>
      </c>
      <c r="AG954" s="2">
        <v>2.938E-2</v>
      </c>
      <c r="AH954" s="2">
        <v>1.8759999999999999E-2</v>
      </c>
      <c r="AI954" s="2">
        <v>1.1599999999999999E-2</v>
      </c>
      <c r="AJ954" s="2">
        <v>6.9499999999999996E-3</v>
      </c>
      <c r="AK954" s="2">
        <v>4.0200000000000001E-3</v>
      </c>
      <c r="AL954" s="2">
        <v>2.33E-3</v>
      </c>
      <c r="AM954" s="2">
        <v>1.2600000000000001E-3</v>
      </c>
      <c r="AN954" s="2">
        <v>6.6E-4</v>
      </c>
      <c r="AO954" s="2">
        <v>3.4000000000000002E-4</v>
      </c>
      <c r="AP954" s="2">
        <v>1.7000000000000001E-4</v>
      </c>
      <c r="AQ954" s="2">
        <v>8.0000000000000007E-5</v>
      </c>
      <c r="AR954" s="2">
        <v>4.0000000000000003E-5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</row>
    <row r="955" spans="1:68" hidden="1" x14ac:dyDescent="0.25">
      <c r="A955">
        <v>22400628</v>
      </c>
      <c r="B955" t="s">
        <v>82</v>
      </c>
      <c r="C955" t="s">
        <v>81</v>
      </c>
      <c r="D955" s="1">
        <v>45680.916666666664</v>
      </c>
      <c r="E955" t="str">
        <f>HYPERLINK("https://www.nba.com/stats/player/1627741/boxscores-traditional", "Buddy Hield")</f>
        <v>Buddy Hield</v>
      </c>
      <c r="F955" t="s">
        <v>87</v>
      </c>
      <c r="G955">
        <v>13</v>
      </c>
      <c r="H955">
        <v>5.367</v>
      </c>
      <c r="I955" s="2">
        <v>0.98745000000000005</v>
      </c>
      <c r="J955" s="2">
        <v>0.97982000000000002</v>
      </c>
      <c r="K955" s="2">
        <v>0.96855999999999998</v>
      </c>
      <c r="L955" s="2">
        <v>0.95352000000000003</v>
      </c>
      <c r="M955" s="2">
        <v>0.93189</v>
      </c>
      <c r="N955" s="2">
        <v>0.9032</v>
      </c>
      <c r="O955" s="2">
        <v>0.86863999999999997</v>
      </c>
      <c r="P955" s="2">
        <v>0.82381000000000004</v>
      </c>
      <c r="Q955" s="2">
        <v>0.77337</v>
      </c>
      <c r="R955" s="2">
        <v>0.71226</v>
      </c>
      <c r="S955" s="2">
        <v>0.64431000000000005</v>
      </c>
      <c r="T955" s="2">
        <v>0.57535000000000003</v>
      </c>
      <c r="U955" s="2">
        <v>0.5</v>
      </c>
      <c r="V955" s="2">
        <v>0.42465000000000003</v>
      </c>
      <c r="W955" s="2">
        <v>0.35569000000000001</v>
      </c>
      <c r="X955" s="2">
        <v>0.28774</v>
      </c>
      <c r="Y955" s="2">
        <v>0.22663</v>
      </c>
      <c r="Z955" s="2">
        <v>0.17619000000000001</v>
      </c>
      <c r="AA955" s="2">
        <v>0.13136</v>
      </c>
      <c r="AB955" s="2">
        <v>9.6799999999999997E-2</v>
      </c>
      <c r="AC955" s="2">
        <v>6.8110000000000004E-2</v>
      </c>
      <c r="AD955" s="2">
        <v>4.648E-2</v>
      </c>
      <c r="AE955" s="2">
        <v>3.1440000000000003E-2</v>
      </c>
      <c r="AF955" s="2">
        <v>2.018E-2</v>
      </c>
      <c r="AG955" s="2">
        <v>1.255E-2</v>
      </c>
      <c r="AH955" s="2">
        <v>7.7600000000000004E-3</v>
      </c>
      <c r="AI955" s="2">
        <v>4.5300000000000002E-3</v>
      </c>
      <c r="AJ955" s="2">
        <v>2.64E-3</v>
      </c>
      <c r="AK955" s="2">
        <v>1.4400000000000001E-3</v>
      </c>
      <c r="AL955" s="2">
        <v>7.6000000000000004E-4</v>
      </c>
      <c r="AM955" s="2">
        <v>4.0000000000000002E-4</v>
      </c>
      <c r="AN955" s="2">
        <v>2.0000000000000001E-4</v>
      </c>
      <c r="AO955" s="2">
        <v>1E-4</v>
      </c>
      <c r="AP955" s="2">
        <v>5.0000000000000002E-5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0</v>
      </c>
      <c r="AX955" s="2">
        <v>0</v>
      </c>
      <c r="AY955" s="2">
        <v>0</v>
      </c>
      <c r="AZ955" s="2">
        <v>0</v>
      </c>
      <c r="BA955" s="2">
        <v>0</v>
      </c>
      <c r="BB955" s="2">
        <v>0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</row>
    <row r="956" spans="1:68" hidden="1" x14ac:dyDescent="0.25">
      <c r="A956">
        <v>22400628</v>
      </c>
      <c r="B956" t="s">
        <v>82</v>
      </c>
      <c r="C956" t="s">
        <v>81</v>
      </c>
      <c r="D956" s="1">
        <v>45680.916666666664</v>
      </c>
      <c r="E956" t="str">
        <f>HYPERLINK("https://www.nba.com/stats/player/1627741/boxscores-traditional", "Buddy Hield")</f>
        <v>Buddy Hield</v>
      </c>
      <c r="F956" t="s">
        <v>93</v>
      </c>
      <c r="G956">
        <v>11</v>
      </c>
      <c r="H956">
        <v>5.367</v>
      </c>
      <c r="I956" s="2">
        <v>0.96855999999999998</v>
      </c>
      <c r="J956" s="2">
        <v>0.95352000000000003</v>
      </c>
      <c r="K956" s="2">
        <v>0.93189</v>
      </c>
      <c r="L956" s="2">
        <v>0.9032</v>
      </c>
      <c r="M956" s="2">
        <v>0.86863999999999997</v>
      </c>
      <c r="N956" s="2">
        <v>0.82381000000000004</v>
      </c>
      <c r="O956" s="2">
        <v>0.77337</v>
      </c>
      <c r="P956" s="2">
        <v>0.71226</v>
      </c>
      <c r="Q956" s="2">
        <v>0.64431000000000005</v>
      </c>
      <c r="R956" s="2">
        <v>0.57535000000000003</v>
      </c>
      <c r="S956" s="2">
        <v>0.5</v>
      </c>
      <c r="T956" s="2">
        <v>0.42465000000000003</v>
      </c>
      <c r="U956" s="2">
        <v>0.35569000000000001</v>
      </c>
      <c r="V956" s="2">
        <v>0.28774</v>
      </c>
      <c r="W956" s="2">
        <v>0.22663</v>
      </c>
      <c r="X956" s="2">
        <v>0.17619000000000001</v>
      </c>
      <c r="Y956" s="2">
        <v>0.13136</v>
      </c>
      <c r="Z956" s="2">
        <v>9.6799999999999997E-2</v>
      </c>
      <c r="AA956" s="2">
        <v>6.8110000000000004E-2</v>
      </c>
      <c r="AB956" s="2">
        <v>4.648E-2</v>
      </c>
      <c r="AC956" s="2">
        <v>3.1440000000000003E-2</v>
      </c>
      <c r="AD956" s="2">
        <v>2.018E-2</v>
      </c>
      <c r="AE956" s="2">
        <v>1.255E-2</v>
      </c>
      <c r="AF956" s="2">
        <v>7.7600000000000004E-3</v>
      </c>
      <c r="AG956" s="2">
        <v>4.5300000000000002E-3</v>
      </c>
      <c r="AH956" s="2">
        <v>2.64E-3</v>
      </c>
      <c r="AI956" s="2">
        <v>1.4400000000000001E-3</v>
      </c>
      <c r="AJ956" s="2">
        <v>7.6000000000000004E-4</v>
      </c>
      <c r="AK956" s="2">
        <v>4.0000000000000002E-4</v>
      </c>
      <c r="AL956" s="2">
        <v>2.0000000000000001E-4</v>
      </c>
      <c r="AM956" s="2">
        <v>1E-4</v>
      </c>
      <c r="AN956" s="2">
        <v>5.0000000000000002E-5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0</v>
      </c>
      <c r="AX956" s="2">
        <v>0</v>
      </c>
      <c r="AY956" s="2">
        <v>0</v>
      </c>
      <c r="AZ956" s="2">
        <v>0</v>
      </c>
      <c r="BA956" s="2">
        <v>0</v>
      </c>
      <c r="BB956" s="2">
        <v>0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</row>
    <row r="957" spans="1:68" hidden="1" x14ac:dyDescent="0.25">
      <c r="A957">
        <v>22400628</v>
      </c>
      <c r="B957" t="s">
        <v>82</v>
      </c>
      <c r="C957" t="s">
        <v>81</v>
      </c>
      <c r="D957" s="1">
        <v>45680.916666666664</v>
      </c>
      <c r="E957" t="str">
        <f>HYPERLINK("https://www.nba.com/stats/player/1630541/boxscores-traditional", "Moses Moody")</f>
        <v>Moses Moody</v>
      </c>
      <c r="F957" t="s">
        <v>87</v>
      </c>
      <c r="G957">
        <v>13</v>
      </c>
      <c r="H957">
        <v>5.367</v>
      </c>
      <c r="I957" s="2">
        <v>0.98745000000000005</v>
      </c>
      <c r="J957" s="2">
        <v>0.97982000000000002</v>
      </c>
      <c r="K957" s="2">
        <v>0.96855999999999998</v>
      </c>
      <c r="L957" s="2">
        <v>0.95352000000000003</v>
      </c>
      <c r="M957" s="2">
        <v>0.93189</v>
      </c>
      <c r="N957" s="2">
        <v>0.9032</v>
      </c>
      <c r="O957" s="2">
        <v>0.86863999999999997</v>
      </c>
      <c r="P957" s="2">
        <v>0.82381000000000004</v>
      </c>
      <c r="Q957" s="2">
        <v>0.77337</v>
      </c>
      <c r="R957" s="2">
        <v>0.71226</v>
      </c>
      <c r="S957" s="2">
        <v>0.64431000000000005</v>
      </c>
      <c r="T957" s="2">
        <v>0.57535000000000003</v>
      </c>
      <c r="U957" s="2">
        <v>0.5</v>
      </c>
      <c r="V957" s="2">
        <v>0.42465000000000003</v>
      </c>
      <c r="W957" s="2">
        <v>0.35569000000000001</v>
      </c>
      <c r="X957" s="2">
        <v>0.28774</v>
      </c>
      <c r="Y957" s="2">
        <v>0.22663</v>
      </c>
      <c r="Z957" s="2">
        <v>0.17619000000000001</v>
      </c>
      <c r="AA957" s="2">
        <v>0.13136</v>
      </c>
      <c r="AB957" s="2">
        <v>9.6799999999999997E-2</v>
      </c>
      <c r="AC957" s="2">
        <v>6.8110000000000004E-2</v>
      </c>
      <c r="AD957" s="2">
        <v>4.648E-2</v>
      </c>
      <c r="AE957" s="2">
        <v>3.1440000000000003E-2</v>
      </c>
      <c r="AF957" s="2">
        <v>2.018E-2</v>
      </c>
      <c r="AG957" s="2">
        <v>1.255E-2</v>
      </c>
      <c r="AH957" s="2">
        <v>7.7600000000000004E-3</v>
      </c>
      <c r="AI957" s="2">
        <v>4.5300000000000002E-3</v>
      </c>
      <c r="AJ957" s="2">
        <v>2.64E-3</v>
      </c>
      <c r="AK957" s="2">
        <v>1.4400000000000001E-3</v>
      </c>
      <c r="AL957" s="2">
        <v>7.6000000000000004E-4</v>
      </c>
      <c r="AM957" s="2">
        <v>4.0000000000000002E-4</v>
      </c>
      <c r="AN957" s="2">
        <v>2.0000000000000001E-4</v>
      </c>
      <c r="AO957" s="2">
        <v>1E-4</v>
      </c>
      <c r="AP957" s="2">
        <v>5.0000000000000002E-5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0</v>
      </c>
      <c r="BB957" s="2">
        <v>0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  <c r="BP957" s="2">
        <v>0</v>
      </c>
    </row>
    <row r="958" spans="1:68" hidden="1" x14ac:dyDescent="0.25">
      <c r="A958">
        <v>22400629</v>
      </c>
      <c r="B958" t="s">
        <v>83</v>
      </c>
      <c r="C958" t="s">
        <v>84</v>
      </c>
      <c r="D958" s="1">
        <v>45680.916666666664</v>
      </c>
      <c r="E958" t="str">
        <f>HYPERLINK("https://www.nba.com/stats/player/1627759/boxscores-traditional", "Jaylen Brown")</f>
        <v>Jaylen Brown</v>
      </c>
      <c r="F958" t="s">
        <v>93</v>
      </c>
      <c r="G958">
        <v>19.2</v>
      </c>
      <c r="H958">
        <v>5.4180000000000001</v>
      </c>
      <c r="I958" s="2">
        <v>0.99961</v>
      </c>
      <c r="J958" s="2">
        <v>0.99924000000000002</v>
      </c>
      <c r="K958" s="2">
        <v>0.99861</v>
      </c>
      <c r="L958" s="2">
        <v>0.99751999999999996</v>
      </c>
      <c r="M958" s="2">
        <v>0.99560000000000004</v>
      </c>
      <c r="N958" s="2">
        <v>0.99265999999999999</v>
      </c>
      <c r="O958" s="2">
        <v>0.98777999999999999</v>
      </c>
      <c r="P958" s="2">
        <v>0.98077000000000003</v>
      </c>
      <c r="Q958" s="2">
        <v>0.96994999999999998</v>
      </c>
      <c r="R958" s="2">
        <v>0.95543</v>
      </c>
      <c r="S958" s="2">
        <v>0.93447999999999998</v>
      </c>
      <c r="T958" s="2">
        <v>0.90824000000000005</v>
      </c>
      <c r="U958" s="2">
        <v>0.87285999999999997</v>
      </c>
      <c r="V958" s="2">
        <v>0.83147000000000004</v>
      </c>
      <c r="W958" s="2">
        <v>0.7823</v>
      </c>
      <c r="X958" s="2">
        <v>0.72240000000000004</v>
      </c>
      <c r="Y958" s="2">
        <v>0.65910000000000002</v>
      </c>
      <c r="Z958" s="2">
        <v>0.58706000000000003</v>
      </c>
      <c r="AA958" s="2">
        <v>0.51595000000000002</v>
      </c>
      <c r="AB958" s="2">
        <v>0.44037999999999999</v>
      </c>
      <c r="AC958" s="2">
        <v>0.37069999999999997</v>
      </c>
      <c r="AD958" s="2">
        <v>0.30153000000000002</v>
      </c>
      <c r="AE958" s="2">
        <v>0.24196000000000001</v>
      </c>
      <c r="AF958" s="2">
        <v>0.18673000000000001</v>
      </c>
      <c r="AG958" s="2">
        <v>0.14230999999999999</v>
      </c>
      <c r="AH958" s="2">
        <v>0.10383000000000001</v>
      </c>
      <c r="AI958" s="2">
        <v>7.4929999999999997E-2</v>
      </c>
      <c r="AJ958" s="2">
        <v>5.262E-2</v>
      </c>
      <c r="AK958" s="2">
        <v>3.5150000000000001E-2</v>
      </c>
      <c r="AL958" s="2">
        <v>2.3300000000000001E-2</v>
      </c>
      <c r="AM958" s="2">
        <v>1.4630000000000001E-2</v>
      </c>
      <c r="AN958" s="2">
        <v>9.1400000000000006E-3</v>
      </c>
      <c r="AO958" s="2">
        <v>5.3899999999999998E-3</v>
      </c>
      <c r="AP958" s="2">
        <v>3.1700000000000001E-3</v>
      </c>
      <c r="AQ958" s="2">
        <v>1.75E-3</v>
      </c>
      <c r="AR958" s="2">
        <v>9.7000000000000005E-4</v>
      </c>
      <c r="AS958" s="2">
        <v>5.0000000000000001E-4</v>
      </c>
      <c r="AT958" s="2">
        <v>2.5999999999999998E-4</v>
      </c>
      <c r="AU958" s="2">
        <v>1.2999999999999999E-4</v>
      </c>
      <c r="AV958" s="2">
        <v>6.0000000000000002E-5</v>
      </c>
      <c r="AW958" s="2">
        <v>0</v>
      </c>
      <c r="AX958" s="2">
        <v>0</v>
      </c>
      <c r="AY958" s="2">
        <v>0</v>
      </c>
      <c r="AZ958" s="2">
        <v>0</v>
      </c>
      <c r="BA958" s="2">
        <v>0</v>
      </c>
      <c r="BB958" s="2">
        <v>0</v>
      </c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  <c r="BP958" s="2">
        <v>0</v>
      </c>
    </row>
    <row r="959" spans="1:68" hidden="1" x14ac:dyDescent="0.25">
      <c r="A959">
        <v>22400629</v>
      </c>
      <c r="B959" t="s">
        <v>84</v>
      </c>
      <c r="C959" t="s">
        <v>83</v>
      </c>
      <c r="D959" s="1">
        <v>45680.916666666664</v>
      </c>
      <c r="E959" t="str">
        <f>HYPERLINK("https://www.nba.com/stats/player/1627827/boxscores-traditional", "Dorian Finney-Smith")</f>
        <v>Dorian Finney-Smith</v>
      </c>
      <c r="F959" t="s">
        <v>92</v>
      </c>
      <c r="G959">
        <v>9.8000000000000007</v>
      </c>
      <c r="H959">
        <v>5.4180000000000001</v>
      </c>
      <c r="I959" s="2">
        <v>0.94738</v>
      </c>
      <c r="J959" s="2">
        <v>0.92506999999999995</v>
      </c>
      <c r="K959" s="2">
        <v>0.89617000000000002</v>
      </c>
      <c r="L959" s="2">
        <v>0.85768999999999995</v>
      </c>
      <c r="M959" s="2">
        <v>0.81327000000000005</v>
      </c>
      <c r="N959" s="2">
        <v>0.75804000000000005</v>
      </c>
      <c r="O959" s="2">
        <v>0.69847000000000004</v>
      </c>
      <c r="P959" s="2">
        <v>0.62929999999999997</v>
      </c>
      <c r="Q959" s="2">
        <v>0.55962000000000001</v>
      </c>
      <c r="R959" s="2">
        <v>0.48404999999999998</v>
      </c>
      <c r="S959" s="2">
        <v>0.41293999999999997</v>
      </c>
      <c r="T959" s="2">
        <v>0.34089999999999998</v>
      </c>
      <c r="U959" s="2">
        <v>0.27760000000000001</v>
      </c>
      <c r="V959" s="2">
        <v>0.2177</v>
      </c>
      <c r="W959" s="2">
        <v>0.16853000000000001</v>
      </c>
      <c r="X959" s="2">
        <v>0.12714</v>
      </c>
      <c r="Y959" s="2">
        <v>9.1759999999999994E-2</v>
      </c>
      <c r="Z959" s="2">
        <v>6.5519999999999995E-2</v>
      </c>
      <c r="AA959" s="2">
        <v>4.4569999999999999E-2</v>
      </c>
      <c r="AB959" s="2">
        <v>3.005E-2</v>
      </c>
      <c r="AC959" s="2">
        <v>1.9230000000000001E-2</v>
      </c>
      <c r="AD959" s="2">
        <v>1.222E-2</v>
      </c>
      <c r="AE959" s="2">
        <v>7.3400000000000002E-3</v>
      </c>
      <c r="AF959" s="2">
        <v>4.4000000000000003E-3</v>
      </c>
      <c r="AG959" s="2">
        <v>2.48E-3</v>
      </c>
      <c r="AH959" s="2">
        <v>1.39E-3</v>
      </c>
      <c r="AI959" s="2">
        <v>7.6000000000000004E-4</v>
      </c>
      <c r="AJ959" s="2">
        <v>3.8999999999999999E-4</v>
      </c>
      <c r="AK959" s="2">
        <v>2.0000000000000001E-4</v>
      </c>
      <c r="AL959" s="2">
        <v>1E-4</v>
      </c>
      <c r="AM959" s="2">
        <v>5.0000000000000002E-5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</row>
    <row r="960" spans="1:68" hidden="1" x14ac:dyDescent="0.25">
      <c r="A960">
        <v>22400621</v>
      </c>
      <c r="B960" t="s">
        <v>69</v>
      </c>
      <c r="C960" t="s">
        <v>68</v>
      </c>
      <c r="D960" s="1">
        <v>45680.583333333336</v>
      </c>
      <c r="E960" t="str">
        <f>HYPERLINK("https://www.nba.com/stats/player/1641716/boxscores-traditional", "Jarace Walker")</f>
        <v>Jarace Walker</v>
      </c>
      <c r="F960" t="s">
        <v>87</v>
      </c>
      <c r="G960">
        <v>11.2</v>
      </c>
      <c r="H960">
        <v>6.7350000000000003</v>
      </c>
      <c r="I960">
        <v>0.93447999999999998</v>
      </c>
      <c r="J960">
        <v>0.91466000000000003</v>
      </c>
      <c r="K960">
        <v>0.88876999999999995</v>
      </c>
      <c r="L960">
        <v>0.85768999999999995</v>
      </c>
      <c r="M960">
        <v>0.82121</v>
      </c>
      <c r="N960">
        <v>0.77934999999999999</v>
      </c>
      <c r="O960">
        <v>0.73236999999999997</v>
      </c>
      <c r="P960">
        <v>0.68439000000000005</v>
      </c>
      <c r="Q960">
        <v>0.62929999999999997</v>
      </c>
      <c r="R960">
        <v>0.57142000000000004</v>
      </c>
      <c r="S960">
        <v>0.51197000000000004</v>
      </c>
      <c r="T960">
        <v>0.45223999999999998</v>
      </c>
      <c r="U960">
        <v>0.39357999999999999</v>
      </c>
      <c r="V960">
        <v>0.33723999999999998</v>
      </c>
      <c r="W960">
        <v>0.28774</v>
      </c>
      <c r="X960">
        <v>0.23885000000000001</v>
      </c>
      <c r="Y960">
        <v>0.19489000000000001</v>
      </c>
      <c r="Z960">
        <v>0.15625</v>
      </c>
      <c r="AA960">
        <v>0.12302</v>
      </c>
      <c r="AB960">
        <v>9.5100000000000004E-2</v>
      </c>
      <c r="AC960">
        <v>7.2150000000000006E-2</v>
      </c>
      <c r="AD960">
        <v>5.4800000000000001E-2</v>
      </c>
      <c r="AE960">
        <v>4.0059999999999998E-2</v>
      </c>
      <c r="AF960">
        <v>2.8719999999999999E-2</v>
      </c>
      <c r="AG960">
        <v>2.018E-2</v>
      </c>
      <c r="AH960">
        <v>1.3899999999999999E-2</v>
      </c>
      <c r="AI960">
        <v>9.3900000000000008E-3</v>
      </c>
      <c r="AJ960">
        <v>6.3899999999999998E-3</v>
      </c>
      <c r="AK960">
        <v>4.15E-3</v>
      </c>
      <c r="AL960">
        <v>2.64E-3</v>
      </c>
      <c r="AM960">
        <v>1.64E-3</v>
      </c>
      <c r="AN960">
        <v>1E-3</v>
      </c>
      <c r="AO960">
        <v>5.9999999999999995E-4</v>
      </c>
      <c r="AP960">
        <v>3.5E-4</v>
      </c>
      <c r="AQ960">
        <v>2.1000000000000001E-4</v>
      </c>
      <c r="AR960">
        <v>1.2E-4</v>
      </c>
      <c r="AS960">
        <v>6.0000000000000002E-5</v>
      </c>
      <c r="AT960">
        <v>3.0000000000000001E-5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</row>
    <row r="961" spans="1:68" hidden="1" x14ac:dyDescent="0.25">
      <c r="A961">
        <v>22400629</v>
      </c>
      <c r="B961" t="s">
        <v>84</v>
      </c>
      <c r="C961" t="s">
        <v>83</v>
      </c>
      <c r="D961" s="1">
        <v>45680.916666666664</v>
      </c>
      <c r="E961" t="str">
        <f>HYPERLINK("https://www.nba.com/stats/player/203076/boxscores-traditional", "Anthony Davis")</f>
        <v>Anthony Davis</v>
      </c>
      <c r="F961" t="s">
        <v>92</v>
      </c>
      <c r="G961">
        <v>27</v>
      </c>
      <c r="H961">
        <v>5.4409999999999998</v>
      </c>
      <c r="I961" s="2">
        <v>1</v>
      </c>
      <c r="J961" s="2">
        <v>1</v>
      </c>
      <c r="K961" s="2">
        <v>1</v>
      </c>
      <c r="L961" s="2">
        <v>1</v>
      </c>
      <c r="M961" s="2">
        <v>1</v>
      </c>
      <c r="N961" s="2">
        <v>0.99994000000000005</v>
      </c>
      <c r="O961" s="2">
        <v>0.99987999999999999</v>
      </c>
      <c r="P961" s="2">
        <v>0.99975999999999998</v>
      </c>
      <c r="Q961" s="2">
        <v>0.99953000000000003</v>
      </c>
      <c r="R961" s="2">
        <v>0.99909999999999999</v>
      </c>
      <c r="S961" s="2">
        <v>0.99836000000000003</v>
      </c>
      <c r="T961" s="2">
        <v>0.99711000000000005</v>
      </c>
      <c r="U961" s="2">
        <v>0.99492000000000003</v>
      </c>
      <c r="V961" s="2">
        <v>0.99158000000000002</v>
      </c>
      <c r="W961" s="2">
        <v>0.98645000000000005</v>
      </c>
      <c r="X961" s="2">
        <v>0.97831000000000001</v>
      </c>
      <c r="Y961" s="2">
        <v>0.96711999999999998</v>
      </c>
      <c r="Z961" s="2">
        <v>0.95052999999999999</v>
      </c>
      <c r="AA961" s="2">
        <v>0.92922000000000005</v>
      </c>
      <c r="AB961" s="2">
        <v>0.90146999999999999</v>
      </c>
      <c r="AC961" s="2">
        <v>0.86433000000000004</v>
      </c>
      <c r="AD961" s="2">
        <v>0.82121</v>
      </c>
      <c r="AE961" s="2">
        <v>0.77034999999999998</v>
      </c>
      <c r="AF961" s="2">
        <v>0.70884000000000003</v>
      </c>
      <c r="AG961" s="2">
        <v>0.64431000000000005</v>
      </c>
      <c r="AH961" s="2">
        <v>0.57142000000000004</v>
      </c>
      <c r="AI961" s="2">
        <v>0.5</v>
      </c>
      <c r="AJ961" s="2">
        <v>0.42858000000000002</v>
      </c>
      <c r="AK961" s="2">
        <v>0.35569000000000001</v>
      </c>
      <c r="AL961" s="2">
        <v>0.29115999999999997</v>
      </c>
      <c r="AM961" s="2">
        <v>0.22964999999999999</v>
      </c>
      <c r="AN961" s="2">
        <v>0.17879</v>
      </c>
      <c r="AO961" s="2">
        <v>0.13567000000000001</v>
      </c>
      <c r="AP961" s="2">
        <v>9.8530000000000006E-2</v>
      </c>
      <c r="AQ961" s="2">
        <v>7.0779999999999996E-2</v>
      </c>
      <c r="AR961" s="2">
        <v>4.947E-2</v>
      </c>
      <c r="AS961" s="2">
        <v>3.288E-2</v>
      </c>
      <c r="AT961" s="2">
        <v>2.1690000000000001E-2</v>
      </c>
      <c r="AU961" s="2">
        <v>1.355E-2</v>
      </c>
      <c r="AV961" s="2">
        <v>8.4200000000000004E-3</v>
      </c>
      <c r="AW961" s="2">
        <v>5.0800000000000003E-3</v>
      </c>
      <c r="AX961" s="2">
        <v>2.8900000000000002E-3</v>
      </c>
      <c r="AY961" s="2">
        <v>1.64E-3</v>
      </c>
      <c r="AZ961" s="2">
        <v>8.9999999999999998E-4</v>
      </c>
      <c r="BA961" s="2">
        <v>4.6999999999999999E-4</v>
      </c>
      <c r="BB961" s="2">
        <v>2.4000000000000001E-4</v>
      </c>
      <c r="BC961" s="2">
        <v>1.2E-4</v>
      </c>
      <c r="BD961" s="2">
        <v>6.0000000000000002E-5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</row>
    <row r="962" spans="1:68" hidden="1" x14ac:dyDescent="0.25">
      <c r="A962">
        <v>22400628</v>
      </c>
      <c r="B962" t="s">
        <v>82</v>
      </c>
      <c r="C962" t="s">
        <v>81</v>
      </c>
      <c r="D962" s="1">
        <v>45680.916666666664</v>
      </c>
      <c r="E962" t="str">
        <f>HYPERLINK("https://www.nba.com/stats/player/203471/boxscores-traditional", "Dennis Schröder")</f>
        <v>Dennis Schröder</v>
      </c>
      <c r="F962" t="s">
        <v>91</v>
      </c>
      <c r="G962">
        <v>16.600000000000001</v>
      </c>
      <c r="H962">
        <v>5.5350000000000001</v>
      </c>
      <c r="I962" s="2">
        <v>0.99760000000000004</v>
      </c>
      <c r="J962" s="2">
        <v>0.99585000000000001</v>
      </c>
      <c r="K962" s="2">
        <v>0.99304999999999999</v>
      </c>
      <c r="L962" s="2">
        <v>0.98870000000000002</v>
      </c>
      <c r="M962" s="2">
        <v>0.98214000000000001</v>
      </c>
      <c r="N962" s="2">
        <v>0.97257000000000005</v>
      </c>
      <c r="O962" s="2">
        <v>0.95818000000000003</v>
      </c>
      <c r="P962" s="2">
        <v>0.93942999999999999</v>
      </c>
      <c r="Q962" s="2">
        <v>0.91466000000000003</v>
      </c>
      <c r="R962" s="2">
        <v>0.88297999999999999</v>
      </c>
      <c r="S962" s="2">
        <v>0.84375</v>
      </c>
      <c r="T962" s="2">
        <v>0.79673000000000005</v>
      </c>
      <c r="U962" s="2">
        <v>0.74214999999999998</v>
      </c>
      <c r="V962" s="2">
        <v>0.68081999999999998</v>
      </c>
      <c r="W962" s="2">
        <v>0.61409000000000002</v>
      </c>
      <c r="X962" s="2">
        <v>0.54379999999999995</v>
      </c>
      <c r="Y962" s="2">
        <v>0.47210000000000002</v>
      </c>
      <c r="Z962" s="2">
        <v>0.40128999999999998</v>
      </c>
      <c r="AA962" s="2">
        <v>0.33360000000000001</v>
      </c>
      <c r="AB962" s="2">
        <v>0.27093</v>
      </c>
      <c r="AC962" s="2">
        <v>0.21476000000000001</v>
      </c>
      <c r="AD962" s="2">
        <v>0.16353999999999999</v>
      </c>
      <c r="AE962" s="2">
        <v>0.12302</v>
      </c>
      <c r="AF962" s="2">
        <v>9.0120000000000006E-2</v>
      </c>
      <c r="AG962" s="2">
        <v>6.4259999999999998E-2</v>
      </c>
      <c r="AH962" s="2">
        <v>4.4569999999999999E-2</v>
      </c>
      <c r="AI962" s="2">
        <v>3.005E-2</v>
      </c>
      <c r="AJ962" s="2">
        <v>1.9699999999999999E-2</v>
      </c>
      <c r="AK962" s="2">
        <v>1.255E-2</v>
      </c>
      <c r="AL962" s="2">
        <v>7.7600000000000004E-3</v>
      </c>
      <c r="AM962" s="2">
        <v>4.6600000000000001E-3</v>
      </c>
      <c r="AN962" s="2">
        <v>2.7200000000000002E-3</v>
      </c>
      <c r="AO962" s="2">
        <v>1.5399999999999999E-3</v>
      </c>
      <c r="AP962" s="2">
        <v>8.4000000000000003E-4</v>
      </c>
      <c r="AQ962" s="2">
        <v>4.4999999999999999E-4</v>
      </c>
      <c r="AR962" s="2">
        <v>2.3000000000000001E-4</v>
      </c>
      <c r="AS962" s="2">
        <v>1.1E-4</v>
      </c>
      <c r="AT962" s="2">
        <v>5.0000000000000002E-5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2">
        <v>0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</row>
    <row r="963" spans="1:68" hidden="1" x14ac:dyDescent="0.25">
      <c r="A963">
        <v>22400629</v>
      </c>
      <c r="B963" t="s">
        <v>84</v>
      </c>
      <c r="C963" t="s">
        <v>83</v>
      </c>
      <c r="D963" s="1">
        <v>45680.916666666664</v>
      </c>
      <c r="E963" t="str">
        <f>HYPERLINK("https://www.nba.com/stats/player/1627827/boxscores-traditional", "Dorian Finney-Smith")</f>
        <v>Dorian Finney-Smith</v>
      </c>
      <c r="F963" t="s">
        <v>91</v>
      </c>
      <c r="G963">
        <v>12</v>
      </c>
      <c r="H963">
        <v>5.55</v>
      </c>
      <c r="I963" s="2">
        <v>0.97614999999999996</v>
      </c>
      <c r="J963" s="2">
        <v>0.96406999999999998</v>
      </c>
      <c r="K963" s="2">
        <v>0.94738</v>
      </c>
      <c r="L963" s="2">
        <v>0.92506999999999995</v>
      </c>
      <c r="M963" s="2">
        <v>0.89617000000000002</v>
      </c>
      <c r="N963" s="2">
        <v>0.85992999999999997</v>
      </c>
      <c r="O963" s="2">
        <v>0.81594</v>
      </c>
      <c r="P963" s="2">
        <v>0.76424000000000003</v>
      </c>
      <c r="Q963" s="2">
        <v>0.70540000000000003</v>
      </c>
      <c r="R963" s="2">
        <v>0.64058000000000004</v>
      </c>
      <c r="S963" s="2">
        <v>0.57142000000000004</v>
      </c>
      <c r="T963" s="2">
        <v>0.5</v>
      </c>
      <c r="U963" s="2">
        <v>0.42858000000000002</v>
      </c>
      <c r="V963" s="2">
        <v>0.35942000000000002</v>
      </c>
      <c r="W963" s="2">
        <v>0.29459999999999997</v>
      </c>
      <c r="X963" s="2">
        <v>0.23576</v>
      </c>
      <c r="Y963" s="2">
        <v>0.18406</v>
      </c>
      <c r="Z963" s="2">
        <v>0.14007</v>
      </c>
      <c r="AA963" s="2">
        <v>0.10383000000000001</v>
      </c>
      <c r="AB963" s="2">
        <v>7.4929999999999997E-2</v>
      </c>
      <c r="AC963" s="2">
        <v>5.262E-2</v>
      </c>
      <c r="AD963" s="2">
        <v>3.5929999999999997E-2</v>
      </c>
      <c r="AE963" s="2">
        <v>2.385E-2</v>
      </c>
      <c r="AF963" s="2">
        <v>1.5389999999999999E-2</v>
      </c>
      <c r="AG963" s="2">
        <v>9.6399999999999993E-3</v>
      </c>
      <c r="AH963" s="2">
        <v>5.8700000000000002E-3</v>
      </c>
      <c r="AI963" s="2">
        <v>3.47E-3</v>
      </c>
      <c r="AJ963" s="2">
        <v>1.99E-3</v>
      </c>
      <c r="AK963" s="2">
        <v>1.1100000000000001E-3</v>
      </c>
      <c r="AL963" s="2">
        <v>5.9999999999999995E-4</v>
      </c>
      <c r="AM963" s="2">
        <v>3.1E-4</v>
      </c>
      <c r="AN963" s="2">
        <v>1.6000000000000001E-4</v>
      </c>
      <c r="AO963" s="2">
        <v>8.0000000000000007E-5</v>
      </c>
      <c r="AP963" s="2">
        <v>4.0000000000000003E-5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</row>
    <row r="964" spans="1:68" hidden="1" x14ac:dyDescent="0.25">
      <c r="A964">
        <v>22400628</v>
      </c>
      <c r="B964" t="s">
        <v>82</v>
      </c>
      <c r="C964" t="s">
        <v>81</v>
      </c>
      <c r="D964" s="1">
        <v>45680.916666666664</v>
      </c>
      <c r="E964" t="str">
        <f>HYPERLINK("https://www.nba.com/stats/player/1630541/boxscores-traditional", "Moses Moody")</f>
        <v>Moses Moody</v>
      </c>
      <c r="F964" t="s">
        <v>92</v>
      </c>
      <c r="G964">
        <v>11.6</v>
      </c>
      <c r="H964">
        <v>5.6779999999999999</v>
      </c>
      <c r="I964" s="2">
        <v>0.96926000000000001</v>
      </c>
      <c r="J964" s="2">
        <v>0.95448999999999995</v>
      </c>
      <c r="K964" s="2">
        <v>0.93447999999999998</v>
      </c>
      <c r="L964" s="2">
        <v>0.90988000000000002</v>
      </c>
      <c r="M964" s="2">
        <v>0.87697999999999998</v>
      </c>
      <c r="N964" s="2">
        <v>0.83891000000000004</v>
      </c>
      <c r="O964" s="2">
        <v>0.79103000000000001</v>
      </c>
      <c r="P964" s="2">
        <v>0.73565000000000003</v>
      </c>
      <c r="Q964" s="2">
        <v>0.67723999999999995</v>
      </c>
      <c r="R964" s="2">
        <v>0.61026000000000002</v>
      </c>
      <c r="S964" s="2">
        <v>0.54379999999999995</v>
      </c>
      <c r="T964" s="2">
        <v>0.47210000000000002</v>
      </c>
      <c r="U964" s="2">
        <v>0.40128999999999998</v>
      </c>
      <c r="V964" s="2">
        <v>0.33723999999999998</v>
      </c>
      <c r="W964" s="2">
        <v>0.27424999999999999</v>
      </c>
      <c r="X964" s="2">
        <v>0.22065000000000001</v>
      </c>
      <c r="Y964" s="2">
        <v>0.17105999999999999</v>
      </c>
      <c r="Z964" s="2">
        <v>0.12923999999999999</v>
      </c>
      <c r="AA964" s="2">
        <v>9.6799999999999997E-2</v>
      </c>
      <c r="AB964" s="2">
        <v>6.9440000000000002E-2</v>
      </c>
      <c r="AC964" s="2">
        <v>4.8460000000000003E-2</v>
      </c>
      <c r="AD964" s="2">
        <v>3.3619999999999997E-2</v>
      </c>
      <c r="AE964" s="2">
        <v>2.222E-2</v>
      </c>
      <c r="AF964" s="2">
        <v>1.4630000000000001E-2</v>
      </c>
      <c r="AG964" s="2">
        <v>9.1400000000000006E-3</v>
      </c>
      <c r="AH964" s="2">
        <v>5.5399999999999998E-3</v>
      </c>
      <c r="AI964" s="2">
        <v>3.3600000000000001E-3</v>
      </c>
      <c r="AJ964" s="2">
        <v>1.9300000000000001E-3</v>
      </c>
      <c r="AK964" s="2">
        <v>1.1100000000000001E-3</v>
      </c>
      <c r="AL964" s="2">
        <v>5.9999999999999995E-4</v>
      </c>
      <c r="AM964" s="2">
        <v>3.1E-4</v>
      </c>
      <c r="AN964" s="2">
        <v>1.7000000000000001E-4</v>
      </c>
      <c r="AO964" s="2">
        <v>8.0000000000000007E-5</v>
      </c>
      <c r="AP964" s="2">
        <v>4.0000000000000003E-5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</row>
    <row r="965" spans="1:68" hidden="1" x14ac:dyDescent="0.25">
      <c r="A965">
        <v>22400628</v>
      </c>
      <c r="B965" t="s">
        <v>82</v>
      </c>
      <c r="C965" t="s">
        <v>81</v>
      </c>
      <c r="D965" s="1">
        <v>45680.916666666664</v>
      </c>
      <c r="E965" t="str">
        <f>HYPERLINK("https://www.nba.com/stats/player/1641764/boxscores-traditional", "Brandin Podziemski")</f>
        <v>Brandin Podziemski</v>
      </c>
      <c r="F965" t="s">
        <v>93</v>
      </c>
      <c r="G965">
        <v>10.8</v>
      </c>
      <c r="H965">
        <v>5.7060000000000004</v>
      </c>
      <c r="I965" s="2">
        <v>0.95728000000000002</v>
      </c>
      <c r="J965" s="2">
        <v>0.93822000000000005</v>
      </c>
      <c r="K965" s="2">
        <v>0.91466000000000003</v>
      </c>
      <c r="L965" s="2">
        <v>0.88297999999999999</v>
      </c>
      <c r="M965" s="2">
        <v>0.84614</v>
      </c>
      <c r="N965" s="2">
        <v>0.79954999999999998</v>
      </c>
      <c r="O965" s="2">
        <v>0.74856999999999996</v>
      </c>
      <c r="P965" s="2">
        <v>0.68793000000000004</v>
      </c>
      <c r="Q965" s="2">
        <v>0.62551999999999996</v>
      </c>
      <c r="R965" s="2">
        <v>0.55567</v>
      </c>
      <c r="S965" s="2">
        <v>0.48404999999999998</v>
      </c>
      <c r="T965" s="2">
        <v>0.41682999999999998</v>
      </c>
      <c r="U965" s="2">
        <v>0.34827000000000002</v>
      </c>
      <c r="V965" s="2">
        <v>0.28774</v>
      </c>
      <c r="W965" s="2">
        <v>0.22964999999999999</v>
      </c>
      <c r="X965" s="2">
        <v>0.18140999999999999</v>
      </c>
      <c r="Y965" s="2">
        <v>0.13786000000000001</v>
      </c>
      <c r="Z965" s="2">
        <v>0.10383000000000001</v>
      </c>
      <c r="AA965" s="2">
        <v>7.4929999999999997E-2</v>
      </c>
      <c r="AB965" s="2">
        <v>5.3699999999999998E-2</v>
      </c>
      <c r="AC965" s="2">
        <v>3.6729999999999999E-2</v>
      </c>
      <c r="AD965" s="2">
        <v>2.5000000000000001E-2</v>
      </c>
      <c r="AE965" s="2">
        <v>1.618E-2</v>
      </c>
      <c r="AF965" s="2">
        <v>1.044E-2</v>
      </c>
      <c r="AG965" s="2">
        <v>6.3899999999999998E-3</v>
      </c>
      <c r="AH965" s="2">
        <v>3.9100000000000003E-3</v>
      </c>
      <c r="AI965" s="2">
        <v>2.2599999999999999E-3</v>
      </c>
      <c r="AJ965" s="2">
        <v>1.31E-3</v>
      </c>
      <c r="AK965" s="2">
        <v>7.1000000000000002E-4</v>
      </c>
      <c r="AL965" s="2">
        <v>3.8999999999999999E-4</v>
      </c>
      <c r="AM965" s="2">
        <v>2.0000000000000001E-4</v>
      </c>
      <c r="AN965" s="2">
        <v>1E-4</v>
      </c>
      <c r="AO965" s="2">
        <v>5.0000000000000002E-5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2">
        <v>0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0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0</v>
      </c>
      <c r="BP965" s="2">
        <v>0</v>
      </c>
    </row>
    <row r="966" spans="1:68" hidden="1" x14ac:dyDescent="0.25">
      <c r="A966">
        <v>22400628</v>
      </c>
      <c r="B966" t="s">
        <v>82</v>
      </c>
      <c r="C966" t="s">
        <v>81</v>
      </c>
      <c r="D966" s="1">
        <v>45680.916666666664</v>
      </c>
      <c r="E966" t="str">
        <f>HYPERLINK("https://www.nba.com/stats/player/203110/boxscores-traditional", "Draymond Green")</f>
        <v>Draymond Green</v>
      </c>
      <c r="F966" t="s">
        <v>91</v>
      </c>
      <c r="G966">
        <v>20.6</v>
      </c>
      <c r="H966">
        <v>5.7830000000000004</v>
      </c>
      <c r="I966" s="2">
        <v>0.99965000000000004</v>
      </c>
      <c r="J966" s="2">
        <v>0.99936000000000003</v>
      </c>
      <c r="K966" s="2">
        <v>0.99882000000000004</v>
      </c>
      <c r="L966" s="2">
        <v>0.99795</v>
      </c>
      <c r="M966" s="2">
        <v>0.99653000000000003</v>
      </c>
      <c r="N966" s="2">
        <v>0.99412999999999996</v>
      </c>
      <c r="O966" s="2">
        <v>0.99060999999999999</v>
      </c>
      <c r="P966" s="2">
        <v>0.98536999999999997</v>
      </c>
      <c r="Q966" s="2">
        <v>0.97777999999999998</v>
      </c>
      <c r="R966" s="2">
        <v>0.96638000000000002</v>
      </c>
      <c r="S966" s="2">
        <v>0.95154000000000005</v>
      </c>
      <c r="T966" s="2">
        <v>0.93189</v>
      </c>
      <c r="U966" s="2">
        <v>0.90490000000000004</v>
      </c>
      <c r="V966" s="2">
        <v>0.87285999999999997</v>
      </c>
      <c r="W966" s="2">
        <v>0.83398000000000005</v>
      </c>
      <c r="X966" s="2">
        <v>0.78813999999999995</v>
      </c>
      <c r="Y966" s="2">
        <v>0.73236999999999997</v>
      </c>
      <c r="Z966" s="2">
        <v>0.67364000000000002</v>
      </c>
      <c r="AA966" s="2">
        <v>0.61026000000000002</v>
      </c>
      <c r="AB966" s="2">
        <v>0.53983000000000003</v>
      </c>
      <c r="AC966" s="2">
        <v>0.47210000000000002</v>
      </c>
      <c r="AD966" s="2">
        <v>0.40516999999999997</v>
      </c>
      <c r="AE966" s="2">
        <v>0.33723999999999998</v>
      </c>
      <c r="AF966" s="2">
        <v>0.27760000000000001</v>
      </c>
      <c r="AG966" s="2">
        <v>0.22363</v>
      </c>
      <c r="AH966" s="2">
        <v>0.17619000000000001</v>
      </c>
      <c r="AI966" s="2">
        <v>0.13350000000000001</v>
      </c>
      <c r="AJ966" s="2">
        <v>0.10027</v>
      </c>
      <c r="AK966" s="2">
        <v>7.3529999999999998E-2</v>
      </c>
      <c r="AL966" s="2">
        <v>5.1549999999999999E-2</v>
      </c>
      <c r="AM966" s="2">
        <v>3.5929999999999997E-2</v>
      </c>
      <c r="AN966" s="2">
        <v>2.4420000000000001E-2</v>
      </c>
      <c r="AO966" s="2">
        <v>1.618E-2</v>
      </c>
      <c r="AP966" s="2">
        <v>1.017E-2</v>
      </c>
      <c r="AQ966" s="2">
        <v>6.3899999999999998E-3</v>
      </c>
      <c r="AR966" s="2">
        <v>3.9100000000000003E-3</v>
      </c>
      <c r="AS966" s="2">
        <v>2.2599999999999999E-3</v>
      </c>
      <c r="AT966" s="2">
        <v>1.31E-3</v>
      </c>
      <c r="AU966" s="2">
        <v>7.3999999999999999E-4</v>
      </c>
      <c r="AV966" s="2">
        <v>4.0000000000000002E-4</v>
      </c>
      <c r="AW966" s="2">
        <v>2.1000000000000001E-4</v>
      </c>
      <c r="AX966" s="2">
        <v>1.1E-4</v>
      </c>
      <c r="AY966" s="2">
        <v>5.0000000000000002E-5</v>
      </c>
      <c r="AZ966" s="2">
        <v>0</v>
      </c>
      <c r="BA966" s="2">
        <v>0</v>
      </c>
      <c r="BB966" s="2">
        <v>0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</row>
    <row r="967" spans="1:68" hidden="1" x14ac:dyDescent="0.25">
      <c r="A967">
        <v>22400629</v>
      </c>
      <c r="B967" t="s">
        <v>84</v>
      </c>
      <c r="C967" t="s">
        <v>83</v>
      </c>
      <c r="D967" s="1">
        <v>45680.916666666664</v>
      </c>
      <c r="E967" t="str">
        <f>HYPERLINK("https://www.nba.com/stats/player/1629060/boxscores-traditional", "Rui Hachimura")</f>
        <v>Rui Hachimura</v>
      </c>
      <c r="F967" t="s">
        <v>92</v>
      </c>
      <c r="G967">
        <v>15.4</v>
      </c>
      <c r="H967">
        <v>5.7830000000000004</v>
      </c>
      <c r="I967" s="2">
        <v>0.99360999999999999</v>
      </c>
      <c r="J967" s="2">
        <v>0.98982999999999999</v>
      </c>
      <c r="K967" s="2">
        <v>0.98382000000000003</v>
      </c>
      <c r="L967" s="2">
        <v>0.97558</v>
      </c>
      <c r="M967" s="2">
        <v>0.96406999999999998</v>
      </c>
      <c r="N967" s="2">
        <v>0.94845000000000002</v>
      </c>
      <c r="O967" s="2">
        <v>0.92647000000000002</v>
      </c>
      <c r="P967" s="2">
        <v>0.89973000000000003</v>
      </c>
      <c r="Q967" s="2">
        <v>0.86650000000000005</v>
      </c>
      <c r="R967" s="2">
        <v>0.82381000000000004</v>
      </c>
      <c r="S967" s="2">
        <v>0.77637</v>
      </c>
      <c r="T967" s="2">
        <v>0.72240000000000004</v>
      </c>
      <c r="U967" s="2">
        <v>0.66276000000000002</v>
      </c>
      <c r="V967" s="2">
        <v>0.59482999999999997</v>
      </c>
      <c r="W967" s="2">
        <v>0.52790000000000004</v>
      </c>
      <c r="X967" s="2">
        <v>0.46017000000000002</v>
      </c>
      <c r="Y967" s="2">
        <v>0.38973999999999998</v>
      </c>
      <c r="Z967" s="2">
        <v>0.32635999999999998</v>
      </c>
      <c r="AA967" s="2">
        <v>0.26762999999999998</v>
      </c>
      <c r="AB967" s="2">
        <v>0.21185999999999999</v>
      </c>
      <c r="AC967" s="2">
        <v>0.16602</v>
      </c>
      <c r="AD967" s="2">
        <v>0.12714</v>
      </c>
      <c r="AE967" s="2">
        <v>9.5100000000000004E-2</v>
      </c>
      <c r="AF967" s="2">
        <v>6.8110000000000004E-2</v>
      </c>
      <c r="AG967" s="2">
        <v>4.8460000000000003E-2</v>
      </c>
      <c r="AH967" s="2">
        <v>3.3619999999999997E-2</v>
      </c>
      <c r="AI967" s="2">
        <v>2.222E-2</v>
      </c>
      <c r="AJ967" s="2">
        <v>1.4630000000000001E-2</v>
      </c>
      <c r="AK967" s="2">
        <v>9.3900000000000008E-3</v>
      </c>
      <c r="AL967" s="2">
        <v>5.8700000000000002E-3</v>
      </c>
      <c r="AM967" s="2">
        <v>3.47E-3</v>
      </c>
      <c r="AN967" s="2">
        <v>2.0500000000000002E-3</v>
      </c>
      <c r="AO967" s="2">
        <v>1.1800000000000001E-3</v>
      </c>
      <c r="AP967" s="2">
        <v>6.4000000000000005E-4</v>
      </c>
      <c r="AQ967" s="2">
        <v>3.5E-4</v>
      </c>
      <c r="AR967" s="2">
        <v>1.9000000000000001E-4</v>
      </c>
      <c r="AS967" s="2">
        <v>9.0000000000000006E-5</v>
      </c>
      <c r="AT967" s="2">
        <v>5.0000000000000002E-5</v>
      </c>
      <c r="AU967" s="2">
        <v>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  <c r="BA967" s="2">
        <v>0</v>
      </c>
      <c r="BB967" s="2">
        <v>0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0</v>
      </c>
      <c r="BL967" s="2">
        <v>0</v>
      </c>
      <c r="BM967" s="2">
        <v>0</v>
      </c>
      <c r="BN967" s="2">
        <v>0</v>
      </c>
      <c r="BO967" s="2">
        <v>0</v>
      </c>
      <c r="BP967" s="2">
        <v>0</v>
      </c>
    </row>
    <row r="968" spans="1:68" hidden="1" x14ac:dyDescent="0.25">
      <c r="A968">
        <v>22400629</v>
      </c>
      <c r="B968" t="s">
        <v>84</v>
      </c>
      <c r="C968" t="s">
        <v>83</v>
      </c>
      <c r="D968" s="1">
        <v>45680.916666666664</v>
      </c>
      <c r="E968" t="str">
        <f>HYPERLINK("https://www.nba.com/stats/player/1629060/boxscores-traditional", "Rui Hachimura")</f>
        <v>Rui Hachimura</v>
      </c>
      <c r="F968" t="s">
        <v>93</v>
      </c>
      <c r="G968">
        <v>14</v>
      </c>
      <c r="H968">
        <v>5.8650000000000002</v>
      </c>
      <c r="I968" s="2">
        <v>0.98678999999999994</v>
      </c>
      <c r="J968" s="2">
        <v>0.97982000000000002</v>
      </c>
      <c r="K968" s="2">
        <v>0.96994999999999998</v>
      </c>
      <c r="L968" s="2">
        <v>0.95637000000000005</v>
      </c>
      <c r="M968" s="2">
        <v>0.93698999999999999</v>
      </c>
      <c r="N968" s="2">
        <v>0.91308999999999996</v>
      </c>
      <c r="O968" s="2">
        <v>0.88297999999999999</v>
      </c>
      <c r="P968" s="2">
        <v>0.84614</v>
      </c>
      <c r="Q968" s="2">
        <v>0.80234000000000005</v>
      </c>
      <c r="R968" s="2">
        <v>0.75175000000000003</v>
      </c>
      <c r="S968" s="2">
        <v>0.69496999999999998</v>
      </c>
      <c r="T968" s="2">
        <v>0.63307000000000002</v>
      </c>
      <c r="U968" s="2">
        <v>0.56749000000000005</v>
      </c>
      <c r="V968" s="2">
        <v>0.5</v>
      </c>
      <c r="W968" s="2">
        <v>0.43251000000000001</v>
      </c>
      <c r="X968" s="2">
        <v>0.36692999999999998</v>
      </c>
      <c r="Y968" s="2">
        <v>0.30503000000000002</v>
      </c>
      <c r="Z968" s="2">
        <v>0.24825</v>
      </c>
      <c r="AA968" s="2">
        <v>0.19766</v>
      </c>
      <c r="AB968" s="2">
        <v>0.15386</v>
      </c>
      <c r="AC968" s="2">
        <v>0.11702</v>
      </c>
      <c r="AD968" s="2">
        <v>8.6910000000000001E-2</v>
      </c>
      <c r="AE968" s="2">
        <v>6.3009999999999997E-2</v>
      </c>
      <c r="AF968" s="2">
        <v>4.3630000000000002E-2</v>
      </c>
      <c r="AG968" s="2">
        <v>3.005E-2</v>
      </c>
      <c r="AH968" s="2">
        <v>2.018E-2</v>
      </c>
      <c r="AI968" s="2">
        <v>1.321E-2</v>
      </c>
      <c r="AJ968" s="2">
        <v>8.4200000000000004E-3</v>
      </c>
      <c r="AK968" s="2">
        <v>5.2300000000000003E-3</v>
      </c>
      <c r="AL968" s="2">
        <v>3.1700000000000001E-3</v>
      </c>
      <c r="AM968" s="2">
        <v>1.8699999999999999E-3</v>
      </c>
      <c r="AN968" s="2">
        <v>1.07E-3</v>
      </c>
      <c r="AO968" s="2">
        <v>5.9999999999999995E-4</v>
      </c>
      <c r="AP968" s="2">
        <v>3.2000000000000003E-4</v>
      </c>
      <c r="AQ968" s="2">
        <v>1.7000000000000001E-4</v>
      </c>
      <c r="AR968" s="2">
        <v>9.0000000000000006E-5</v>
      </c>
      <c r="AS968" s="2">
        <v>4.0000000000000003E-5</v>
      </c>
      <c r="AT968" s="2">
        <v>0</v>
      </c>
      <c r="AU968" s="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</row>
    <row r="969" spans="1:68" hidden="1" x14ac:dyDescent="0.25">
      <c r="A969">
        <v>22400629</v>
      </c>
      <c r="B969" t="s">
        <v>83</v>
      </c>
      <c r="C969" t="s">
        <v>84</v>
      </c>
      <c r="D969" s="1">
        <v>45680.916666666664</v>
      </c>
      <c r="E969" t="str">
        <f>HYPERLINK("https://www.nba.com/stats/player/1628436/boxscores-traditional", "Luke Kornet")</f>
        <v>Luke Kornet</v>
      </c>
      <c r="F969" t="s">
        <v>92</v>
      </c>
      <c r="G969">
        <v>8.8000000000000007</v>
      </c>
      <c r="H969">
        <v>5.8789999999999996</v>
      </c>
      <c r="I969" s="2">
        <v>0.90824000000000005</v>
      </c>
      <c r="J969" s="2">
        <v>0.87697999999999998</v>
      </c>
      <c r="K969" s="2">
        <v>0.83891000000000004</v>
      </c>
      <c r="L969" s="2">
        <v>0.79388999999999998</v>
      </c>
      <c r="M969" s="2">
        <v>0.74214999999999998</v>
      </c>
      <c r="N969" s="2">
        <v>0.68439000000000005</v>
      </c>
      <c r="O969" s="2">
        <v>0.62172000000000005</v>
      </c>
      <c r="P969" s="2">
        <v>0.55567</v>
      </c>
      <c r="Q969" s="2">
        <v>0.48803000000000002</v>
      </c>
      <c r="R969" s="2">
        <v>0.42074</v>
      </c>
      <c r="S969" s="2">
        <v>0.35569000000000001</v>
      </c>
      <c r="T969" s="2">
        <v>0.29459999999999997</v>
      </c>
      <c r="U969" s="2">
        <v>0.23885000000000001</v>
      </c>
      <c r="V969" s="2">
        <v>0.18942999999999999</v>
      </c>
      <c r="W969" s="2">
        <v>0.14685999999999999</v>
      </c>
      <c r="X969" s="2">
        <v>0.11123</v>
      </c>
      <c r="Y969" s="2">
        <v>8.226E-2</v>
      </c>
      <c r="Z969" s="2">
        <v>5.9380000000000002E-2</v>
      </c>
      <c r="AA969" s="2">
        <v>4.1820000000000003E-2</v>
      </c>
      <c r="AB969" s="2">
        <v>2.8070000000000001E-2</v>
      </c>
      <c r="AC969" s="2">
        <v>1.8759999999999999E-2</v>
      </c>
      <c r="AD969" s="2">
        <v>1.222E-2</v>
      </c>
      <c r="AE969" s="2">
        <v>7.7600000000000004E-3</v>
      </c>
      <c r="AF969" s="2">
        <v>4.7999999999999996E-3</v>
      </c>
      <c r="AG969" s="2">
        <v>2.8900000000000002E-3</v>
      </c>
      <c r="AH969" s="2">
        <v>1.6900000000000001E-3</v>
      </c>
      <c r="AI969" s="2">
        <v>9.7000000000000005E-4</v>
      </c>
      <c r="AJ969" s="2">
        <v>5.4000000000000001E-4</v>
      </c>
      <c r="AK969" s="2">
        <v>2.9E-4</v>
      </c>
      <c r="AL969" s="2">
        <v>1.4999999999999999E-4</v>
      </c>
      <c r="AM969" s="2">
        <v>8.0000000000000007E-5</v>
      </c>
      <c r="AN969" s="2">
        <v>4.0000000000000003E-5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  <c r="BA969" s="2">
        <v>0</v>
      </c>
      <c r="BB969" s="2">
        <v>0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</row>
    <row r="970" spans="1:68" hidden="1" x14ac:dyDescent="0.25">
      <c r="A970">
        <v>22400628</v>
      </c>
      <c r="B970" t="s">
        <v>81</v>
      </c>
      <c r="C970" t="s">
        <v>82</v>
      </c>
      <c r="D970" s="1">
        <v>45680.916666666664</v>
      </c>
      <c r="E970" t="str">
        <f>HYPERLINK("https://www.nba.com/stats/player/203897/boxscores-traditional", "Zach LaVine")</f>
        <v>Zach LaVine</v>
      </c>
      <c r="F970" t="s">
        <v>87</v>
      </c>
      <c r="G970">
        <v>29.4</v>
      </c>
      <c r="H970">
        <v>5.8860000000000001</v>
      </c>
      <c r="I970" s="2">
        <v>1</v>
      </c>
      <c r="J970" s="2">
        <v>1</v>
      </c>
      <c r="K970" s="2">
        <v>1</v>
      </c>
      <c r="L970" s="2">
        <v>1</v>
      </c>
      <c r="M970" s="2">
        <v>1</v>
      </c>
      <c r="N970" s="2">
        <v>0.99997000000000003</v>
      </c>
      <c r="O970" s="2">
        <v>0.99992999999999999</v>
      </c>
      <c r="P970" s="2">
        <v>0.99985999999999997</v>
      </c>
      <c r="Q970" s="2">
        <v>0.99973999999999996</v>
      </c>
      <c r="R970" s="2">
        <v>0.99951999999999996</v>
      </c>
      <c r="S970" s="2">
        <v>0.99912999999999996</v>
      </c>
      <c r="T970" s="2">
        <v>0.99846000000000001</v>
      </c>
      <c r="U970" s="2">
        <v>0.99736000000000002</v>
      </c>
      <c r="V970" s="2">
        <v>0.99560000000000004</v>
      </c>
      <c r="W970" s="2">
        <v>0.99285999999999996</v>
      </c>
      <c r="X970" s="2">
        <v>0.98870000000000002</v>
      </c>
      <c r="Y970" s="2">
        <v>0.98257000000000005</v>
      </c>
      <c r="Z970" s="2">
        <v>0.97380999999999995</v>
      </c>
      <c r="AA970" s="2">
        <v>0.96164000000000005</v>
      </c>
      <c r="AB970" s="2">
        <v>0.94520000000000004</v>
      </c>
      <c r="AC970" s="2">
        <v>0.92364000000000002</v>
      </c>
      <c r="AD970" s="2">
        <v>0.89617000000000002</v>
      </c>
      <c r="AE970" s="2">
        <v>0.86214000000000002</v>
      </c>
      <c r="AF970" s="2">
        <v>0.82121</v>
      </c>
      <c r="AG970" s="2">
        <v>0.77337</v>
      </c>
      <c r="AH970" s="2">
        <v>0.71904000000000001</v>
      </c>
      <c r="AI970" s="2">
        <v>0.65910000000000002</v>
      </c>
      <c r="AJ970" s="2">
        <v>0.59482999999999997</v>
      </c>
      <c r="AK970" s="2">
        <v>0.52790000000000004</v>
      </c>
      <c r="AL970" s="2">
        <v>0.46017000000000002</v>
      </c>
      <c r="AM970" s="2">
        <v>0.39357999999999999</v>
      </c>
      <c r="AN970" s="2">
        <v>0.32996999999999999</v>
      </c>
      <c r="AO970" s="2">
        <v>0.27093</v>
      </c>
      <c r="AP970" s="2">
        <v>0.2177</v>
      </c>
      <c r="AQ970" s="2">
        <v>0.17105999999999999</v>
      </c>
      <c r="AR970" s="2">
        <v>0.13136</v>
      </c>
      <c r="AS970" s="2">
        <v>9.8530000000000006E-2</v>
      </c>
      <c r="AT970" s="2">
        <v>7.2150000000000006E-2</v>
      </c>
      <c r="AU970" s="2">
        <v>5.1549999999999999E-2</v>
      </c>
      <c r="AV970" s="2">
        <v>3.5929999999999997E-2</v>
      </c>
      <c r="AW970" s="2">
        <v>2.4420000000000001E-2</v>
      </c>
      <c r="AX970" s="2">
        <v>1.618E-2</v>
      </c>
      <c r="AY970" s="2">
        <v>1.044E-2</v>
      </c>
      <c r="AZ970" s="2">
        <v>6.5700000000000003E-3</v>
      </c>
      <c r="BA970" s="2">
        <v>4.0200000000000001E-3</v>
      </c>
      <c r="BB970" s="2">
        <v>2.3999999999999998E-3</v>
      </c>
      <c r="BC970" s="2">
        <v>1.39E-3</v>
      </c>
      <c r="BD970" s="2">
        <v>7.9000000000000001E-4</v>
      </c>
      <c r="BE970" s="2">
        <v>4.2999999999999999E-4</v>
      </c>
      <c r="BF970" s="2">
        <v>2.3000000000000001E-4</v>
      </c>
      <c r="BG970" s="2">
        <v>1.2E-4</v>
      </c>
      <c r="BH970" s="2">
        <v>6.0000000000000002E-5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</row>
    <row r="971" spans="1:68" hidden="1" x14ac:dyDescent="0.25">
      <c r="A971">
        <v>22400628</v>
      </c>
      <c r="B971" t="s">
        <v>82</v>
      </c>
      <c r="C971" t="s">
        <v>81</v>
      </c>
      <c r="D971" s="1">
        <v>45680.916666666664</v>
      </c>
      <c r="E971" t="str">
        <f>HYPERLINK("https://www.nba.com/stats/player/201939/boxscores-traditional", "Stephen Curry")</f>
        <v>Stephen Curry</v>
      </c>
      <c r="F971" t="s">
        <v>92</v>
      </c>
      <c r="G971">
        <v>30.4</v>
      </c>
      <c r="H971">
        <v>5.8860000000000001</v>
      </c>
      <c r="I971" s="2">
        <v>1</v>
      </c>
      <c r="J971" s="2">
        <v>1</v>
      </c>
      <c r="K971" s="2">
        <v>1</v>
      </c>
      <c r="L971" s="2">
        <v>1</v>
      </c>
      <c r="M971" s="2">
        <v>1</v>
      </c>
      <c r="N971" s="2">
        <v>1</v>
      </c>
      <c r="O971" s="2">
        <v>0.99997000000000003</v>
      </c>
      <c r="P971" s="2">
        <v>0.99992999999999999</v>
      </c>
      <c r="Q971" s="2">
        <v>0.99985999999999997</v>
      </c>
      <c r="R971" s="2">
        <v>0.99973999999999996</v>
      </c>
      <c r="S971" s="2">
        <v>0.99951999999999996</v>
      </c>
      <c r="T971" s="2">
        <v>0.99912999999999996</v>
      </c>
      <c r="U971" s="2">
        <v>0.99846000000000001</v>
      </c>
      <c r="V971" s="2">
        <v>0.99736000000000002</v>
      </c>
      <c r="W971" s="2">
        <v>0.99560000000000004</v>
      </c>
      <c r="X971" s="2">
        <v>0.99285999999999996</v>
      </c>
      <c r="Y971" s="2">
        <v>0.98870000000000002</v>
      </c>
      <c r="Z971" s="2">
        <v>0.98257000000000005</v>
      </c>
      <c r="AA971" s="2">
        <v>0.97380999999999995</v>
      </c>
      <c r="AB971" s="2">
        <v>0.96164000000000005</v>
      </c>
      <c r="AC971" s="2">
        <v>0.94520000000000004</v>
      </c>
      <c r="AD971" s="2">
        <v>0.92364000000000002</v>
      </c>
      <c r="AE971" s="2">
        <v>0.89617000000000002</v>
      </c>
      <c r="AF971" s="2">
        <v>0.86214000000000002</v>
      </c>
      <c r="AG971" s="2">
        <v>0.82121</v>
      </c>
      <c r="AH971" s="2">
        <v>0.77337</v>
      </c>
      <c r="AI971" s="2">
        <v>0.71904000000000001</v>
      </c>
      <c r="AJ971" s="2">
        <v>0.65910000000000002</v>
      </c>
      <c r="AK971" s="2">
        <v>0.59482999999999997</v>
      </c>
      <c r="AL971" s="2">
        <v>0.52790000000000004</v>
      </c>
      <c r="AM971" s="2">
        <v>0.46017000000000002</v>
      </c>
      <c r="AN971" s="2">
        <v>0.39357999999999999</v>
      </c>
      <c r="AO971" s="2">
        <v>0.32996999999999999</v>
      </c>
      <c r="AP971" s="2">
        <v>0.27093</v>
      </c>
      <c r="AQ971" s="2">
        <v>0.2177</v>
      </c>
      <c r="AR971" s="2">
        <v>0.17105999999999999</v>
      </c>
      <c r="AS971" s="2">
        <v>0.13136</v>
      </c>
      <c r="AT971" s="2">
        <v>9.8530000000000006E-2</v>
      </c>
      <c r="AU971" s="2">
        <v>7.2150000000000006E-2</v>
      </c>
      <c r="AV971" s="2">
        <v>5.1549999999999999E-2</v>
      </c>
      <c r="AW971" s="2">
        <v>3.5929999999999997E-2</v>
      </c>
      <c r="AX971" s="2">
        <v>2.4420000000000001E-2</v>
      </c>
      <c r="AY971" s="2">
        <v>1.618E-2</v>
      </c>
      <c r="AZ971" s="2">
        <v>1.044E-2</v>
      </c>
      <c r="BA971" s="2">
        <v>6.5700000000000003E-3</v>
      </c>
      <c r="BB971" s="2">
        <v>4.0200000000000001E-3</v>
      </c>
      <c r="BC971" s="2">
        <v>2.3999999999999998E-3</v>
      </c>
      <c r="BD971" s="2">
        <v>1.39E-3</v>
      </c>
      <c r="BE971" s="2">
        <v>7.9000000000000001E-4</v>
      </c>
      <c r="BF971" s="2">
        <v>4.2999999999999999E-4</v>
      </c>
      <c r="BG971" s="2">
        <v>2.3000000000000001E-4</v>
      </c>
      <c r="BH971" s="2">
        <v>1.2E-4</v>
      </c>
      <c r="BI971" s="2">
        <v>6.0000000000000002E-5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</row>
    <row r="972" spans="1:68" hidden="1" x14ac:dyDescent="0.25">
      <c r="A972">
        <v>22400629</v>
      </c>
      <c r="B972" t="s">
        <v>84</v>
      </c>
      <c r="C972" t="s">
        <v>83</v>
      </c>
      <c r="D972" s="1">
        <v>45680.916666666664</v>
      </c>
      <c r="E972" t="str">
        <f>HYPERLINK("https://www.nba.com/stats/player/1627827/boxscores-traditional", "Dorian Finney-Smith")</f>
        <v>Dorian Finney-Smith</v>
      </c>
      <c r="F972" t="s">
        <v>93</v>
      </c>
      <c r="G972">
        <v>8.8000000000000007</v>
      </c>
      <c r="H972">
        <v>5.9130000000000003</v>
      </c>
      <c r="I972" s="2">
        <v>0.90658000000000005</v>
      </c>
      <c r="J972" s="2">
        <v>0.87492999999999999</v>
      </c>
      <c r="K972" s="2">
        <v>0.83645999999999998</v>
      </c>
      <c r="L972" s="2">
        <v>0.79103000000000001</v>
      </c>
      <c r="M972" s="2">
        <v>0.73890999999999996</v>
      </c>
      <c r="N972" s="2">
        <v>0.68081999999999998</v>
      </c>
      <c r="O972" s="2">
        <v>0.61790999999999996</v>
      </c>
      <c r="P972" s="2">
        <v>0.55567</v>
      </c>
      <c r="Q972" s="2">
        <v>0.48803000000000002</v>
      </c>
      <c r="R972" s="2">
        <v>0.42074</v>
      </c>
      <c r="S972" s="2">
        <v>0.35569000000000001</v>
      </c>
      <c r="T972" s="2">
        <v>0.29459999999999997</v>
      </c>
      <c r="U972" s="2">
        <v>0.23885000000000001</v>
      </c>
      <c r="V972" s="2">
        <v>0.18942999999999999</v>
      </c>
      <c r="W972" s="2">
        <v>0.14685999999999999</v>
      </c>
      <c r="X972" s="2">
        <v>0.11123</v>
      </c>
      <c r="Y972" s="2">
        <v>8.226E-2</v>
      </c>
      <c r="Z972" s="2">
        <v>5.9380000000000002E-2</v>
      </c>
      <c r="AA972" s="2">
        <v>4.1820000000000003E-2</v>
      </c>
      <c r="AB972" s="2">
        <v>2.938E-2</v>
      </c>
      <c r="AC972" s="2">
        <v>1.9699999999999999E-2</v>
      </c>
      <c r="AD972" s="2">
        <v>1.2869999999999999E-2</v>
      </c>
      <c r="AE972" s="2">
        <v>8.2000000000000007E-3</v>
      </c>
      <c r="AF972" s="2">
        <v>5.0800000000000003E-3</v>
      </c>
      <c r="AG972" s="2">
        <v>3.0699999999999998E-3</v>
      </c>
      <c r="AH972" s="2">
        <v>1.81E-3</v>
      </c>
      <c r="AI972" s="2">
        <v>1.0399999999999999E-3</v>
      </c>
      <c r="AJ972" s="2">
        <v>5.8E-4</v>
      </c>
      <c r="AK972" s="2">
        <v>3.1E-4</v>
      </c>
      <c r="AL972" s="2">
        <v>1.7000000000000001E-4</v>
      </c>
      <c r="AM972" s="2">
        <v>9.0000000000000006E-5</v>
      </c>
      <c r="AN972" s="2">
        <v>4.0000000000000003E-5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0</v>
      </c>
      <c r="AX972" s="2">
        <v>0</v>
      </c>
      <c r="AY972" s="2">
        <v>0</v>
      </c>
      <c r="AZ972" s="2">
        <v>0</v>
      </c>
      <c r="BA972" s="2">
        <v>0</v>
      </c>
      <c r="BB972" s="2">
        <v>0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</row>
    <row r="973" spans="1:68" hidden="1" x14ac:dyDescent="0.25">
      <c r="A973">
        <v>22400628</v>
      </c>
      <c r="B973" t="s">
        <v>82</v>
      </c>
      <c r="C973" t="s">
        <v>81</v>
      </c>
      <c r="D973" s="1">
        <v>45680.916666666664</v>
      </c>
      <c r="E973" t="str">
        <f>HYPERLINK("https://www.nba.com/stats/player/1641764/boxscores-traditional", "Brandin Podziemski")</f>
        <v>Brandin Podziemski</v>
      </c>
      <c r="F973" t="s">
        <v>87</v>
      </c>
      <c r="G973">
        <v>15.2</v>
      </c>
      <c r="H973">
        <v>5.9459999999999997</v>
      </c>
      <c r="I973" s="2">
        <v>0.99158000000000002</v>
      </c>
      <c r="J973" s="2">
        <v>0.98678999999999994</v>
      </c>
      <c r="K973" s="2">
        <v>0.97982000000000002</v>
      </c>
      <c r="L973" s="2">
        <v>0.96994999999999998</v>
      </c>
      <c r="M973" s="2">
        <v>0.95728000000000002</v>
      </c>
      <c r="N973" s="2">
        <v>0.93942999999999999</v>
      </c>
      <c r="O973" s="2">
        <v>0.91620999999999997</v>
      </c>
      <c r="P973" s="2">
        <v>0.88685999999999998</v>
      </c>
      <c r="Q973" s="2">
        <v>0.85082999999999998</v>
      </c>
      <c r="R973" s="2">
        <v>0.80784999999999996</v>
      </c>
      <c r="S973" s="2">
        <v>0.76114999999999999</v>
      </c>
      <c r="T973" s="2">
        <v>0.70540000000000003</v>
      </c>
      <c r="U973" s="2">
        <v>0.64431000000000005</v>
      </c>
      <c r="V973" s="2">
        <v>0.57926</v>
      </c>
      <c r="W973" s="2">
        <v>0.51197000000000004</v>
      </c>
      <c r="X973" s="2">
        <v>0.44828000000000001</v>
      </c>
      <c r="Y973" s="2">
        <v>0.38208999999999999</v>
      </c>
      <c r="Z973" s="2">
        <v>0.31918000000000002</v>
      </c>
      <c r="AA973" s="2">
        <v>0.26108999999999999</v>
      </c>
      <c r="AB973" s="2">
        <v>0.20896999999999999</v>
      </c>
      <c r="AC973" s="2">
        <v>0.16353999999999999</v>
      </c>
      <c r="AD973" s="2">
        <v>0.12714</v>
      </c>
      <c r="AE973" s="2">
        <v>9.5100000000000004E-2</v>
      </c>
      <c r="AF973" s="2">
        <v>6.9440000000000002E-2</v>
      </c>
      <c r="AG973" s="2">
        <v>4.947E-2</v>
      </c>
      <c r="AH973" s="2">
        <v>3.4380000000000001E-2</v>
      </c>
      <c r="AI973" s="2">
        <v>2.385E-2</v>
      </c>
      <c r="AJ973" s="2">
        <v>1.5779999999999999E-2</v>
      </c>
      <c r="AK973" s="2">
        <v>1.017E-2</v>
      </c>
      <c r="AL973" s="2">
        <v>6.3899999999999998E-3</v>
      </c>
      <c r="AM973" s="2">
        <v>3.9100000000000003E-3</v>
      </c>
      <c r="AN973" s="2">
        <v>2.33E-3</v>
      </c>
      <c r="AO973" s="2">
        <v>1.39E-3</v>
      </c>
      <c r="AP973" s="2">
        <v>7.9000000000000001E-4</v>
      </c>
      <c r="AQ973" s="2">
        <v>4.2999999999999999E-4</v>
      </c>
      <c r="AR973" s="2">
        <v>2.3000000000000001E-4</v>
      </c>
      <c r="AS973" s="2">
        <v>1.2E-4</v>
      </c>
      <c r="AT973" s="2">
        <v>6.0000000000000002E-5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</row>
    <row r="974" spans="1:68" hidden="1" x14ac:dyDescent="0.25">
      <c r="A974">
        <v>22400629</v>
      </c>
      <c r="B974" t="s">
        <v>83</v>
      </c>
      <c r="C974" t="s">
        <v>84</v>
      </c>
      <c r="D974" s="1">
        <v>45680.916666666664</v>
      </c>
      <c r="E974" t="str">
        <f>HYPERLINK("https://www.nba.com/stats/player/1627759/boxscores-traditional", "Jaylen Brown")</f>
        <v>Jaylen Brown</v>
      </c>
      <c r="F974" t="s">
        <v>87</v>
      </c>
      <c r="G974">
        <v>25.2</v>
      </c>
      <c r="H974">
        <v>6.0789999999999997</v>
      </c>
      <c r="I974" s="2">
        <v>0.99997000000000003</v>
      </c>
      <c r="J974" s="2">
        <v>0.99992999999999999</v>
      </c>
      <c r="K974" s="2">
        <v>0.99987000000000004</v>
      </c>
      <c r="L974" s="2">
        <v>0.99975999999999998</v>
      </c>
      <c r="M974" s="2">
        <v>0.99955000000000005</v>
      </c>
      <c r="N974" s="2">
        <v>0.99921000000000004</v>
      </c>
      <c r="O974" s="2">
        <v>0.99861</v>
      </c>
      <c r="P974" s="2">
        <v>0.99766999999999995</v>
      </c>
      <c r="Q974" s="2">
        <v>0.99609000000000003</v>
      </c>
      <c r="R974" s="2">
        <v>0.99378999999999995</v>
      </c>
      <c r="S974" s="2">
        <v>0.99036000000000002</v>
      </c>
      <c r="T974" s="2">
        <v>0.98499999999999999</v>
      </c>
      <c r="U974" s="2">
        <v>0.97777999999999998</v>
      </c>
      <c r="V974" s="2">
        <v>0.96711999999999998</v>
      </c>
      <c r="W974" s="2">
        <v>0.95352000000000003</v>
      </c>
      <c r="X974" s="2">
        <v>0.93447999999999998</v>
      </c>
      <c r="Y974" s="2">
        <v>0.91149000000000002</v>
      </c>
      <c r="Z974" s="2">
        <v>0.88100000000000001</v>
      </c>
      <c r="AA974" s="2">
        <v>0.84614</v>
      </c>
      <c r="AB974" s="2">
        <v>0.80510999999999999</v>
      </c>
      <c r="AC974" s="2">
        <v>0.75490000000000002</v>
      </c>
      <c r="AD974" s="2">
        <v>0.70194000000000001</v>
      </c>
      <c r="AE974" s="2">
        <v>0.64058000000000004</v>
      </c>
      <c r="AF974" s="2">
        <v>0.57926</v>
      </c>
      <c r="AG974" s="2">
        <v>0.51197000000000004</v>
      </c>
      <c r="AH974" s="2">
        <v>0.44828000000000001</v>
      </c>
      <c r="AI974" s="2">
        <v>0.38208999999999999</v>
      </c>
      <c r="AJ974" s="2">
        <v>0.32275999999999999</v>
      </c>
      <c r="AK974" s="2">
        <v>0.26434999999999997</v>
      </c>
      <c r="AL974" s="2">
        <v>0.21476000000000001</v>
      </c>
      <c r="AM974" s="2">
        <v>0.17105999999999999</v>
      </c>
      <c r="AN974" s="2">
        <v>0.13136</v>
      </c>
      <c r="AO974" s="2">
        <v>0.10027</v>
      </c>
      <c r="AP974" s="2">
        <v>7.3529999999999998E-2</v>
      </c>
      <c r="AQ974" s="2">
        <v>5.3699999999999998E-2</v>
      </c>
      <c r="AR974" s="2">
        <v>3.7539999999999997E-2</v>
      </c>
      <c r="AS974" s="2">
        <v>2.6190000000000001E-2</v>
      </c>
      <c r="AT974" s="2">
        <v>1.7430000000000001E-2</v>
      </c>
      <c r="AU974" s="2">
        <v>1.1599999999999999E-2</v>
      </c>
      <c r="AV974" s="2">
        <v>7.5500000000000003E-3</v>
      </c>
      <c r="AW974" s="2">
        <v>4.6600000000000001E-3</v>
      </c>
      <c r="AX974" s="2">
        <v>2.8900000000000002E-3</v>
      </c>
      <c r="AY974" s="2">
        <v>1.6900000000000001E-3</v>
      </c>
      <c r="AZ974" s="2">
        <v>1E-3</v>
      </c>
      <c r="BA974" s="2">
        <v>5.5999999999999995E-4</v>
      </c>
      <c r="BB974" s="2">
        <v>3.1E-4</v>
      </c>
      <c r="BC974" s="2">
        <v>1.7000000000000001E-4</v>
      </c>
      <c r="BD974" s="2">
        <v>9.0000000000000006E-5</v>
      </c>
      <c r="BE974" s="2">
        <v>4.0000000000000003E-5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</row>
    <row r="975" spans="1:68" hidden="1" x14ac:dyDescent="0.25">
      <c r="A975">
        <v>22400621</v>
      </c>
      <c r="B975" t="s">
        <v>68</v>
      </c>
      <c r="C975" t="s">
        <v>69</v>
      </c>
      <c r="D975" s="1">
        <v>45680.583333333336</v>
      </c>
      <c r="E975" t="str">
        <f>HYPERLINK("https://www.nba.com/stats/player/1641705/boxscores-traditional", "Victor Wembanyama")</f>
        <v>Victor Wembanyama</v>
      </c>
      <c r="F975" t="s">
        <v>92</v>
      </c>
      <c r="G975">
        <v>25</v>
      </c>
      <c r="H975">
        <v>6.9279999999999999</v>
      </c>
      <c r="I975">
        <v>0.99973000000000001</v>
      </c>
      <c r="J975">
        <v>0.99955000000000005</v>
      </c>
      <c r="K975">
        <v>0.99926000000000004</v>
      </c>
      <c r="L975">
        <v>0.99878</v>
      </c>
      <c r="M975">
        <v>0.99807000000000001</v>
      </c>
      <c r="N975">
        <v>0.99692999999999998</v>
      </c>
      <c r="O975">
        <v>0.99534</v>
      </c>
      <c r="P975">
        <v>0.99285999999999996</v>
      </c>
      <c r="Q975">
        <v>0.98956</v>
      </c>
      <c r="R975">
        <v>0.98499999999999999</v>
      </c>
      <c r="S975">
        <v>0.97831000000000001</v>
      </c>
      <c r="T975">
        <v>0.96994999999999998</v>
      </c>
      <c r="U975">
        <v>0.95818000000000003</v>
      </c>
      <c r="V975">
        <v>0.94408000000000003</v>
      </c>
      <c r="W975">
        <v>0.92506999999999995</v>
      </c>
      <c r="X975">
        <v>0.9032</v>
      </c>
      <c r="Y975">
        <v>0.87492999999999999</v>
      </c>
      <c r="Z975">
        <v>0.84375</v>
      </c>
      <c r="AA975">
        <v>0.80784999999999996</v>
      </c>
      <c r="AB975">
        <v>0.76424000000000003</v>
      </c>
      <c r="AC975">
        <v>0.71904000000000001</v>
      </c>
      <c r="AD975">
        <v>0.66639999999999999</v>
      </c>
      <c r="AE975">
        <v>0.61409000000000002</v>
      </c>
      <c r="AF975">
        <v>0.55567</v>
      </c>
      <c r="AG975">
        <v>0.5</v>
      </c>
      <c r="AH975">
        <v>0.44433</v>
      </c>
      <c r="AI975">
        <v>0.38590999999999998</v>
      </c>
      <c r="AJ975">
        <v>0.33360000000000001</v>
      </c>
      <c r="AK975">
        <v>0.28095999999999999</v>
      </c>
      <c r="AL975">
        <v>0.23576</v>
      </c>
      <c r="AM975">
        <v>0.19214999999999999</v>
      </c>
      <c r="AN975">
        <v>0.15625</v>
      </c>
      <c r="AO975">
        <v>0.12506999999999999</v>
      </c>
      <c r="AP975">
        <v>9.6799999999999997E-2</v>
      </c>
      <c r="AQ975">
        <v>7.4929999999999997E-2</v>
      </c>
      <c r="AR975">
        <v>5.5919999999999997E-2</v>
      </c>
      <c r="AS975">
        <v>4.1820000000000003E-2</v>
      </c>
      <c r="AT975">
        <v>3.005E-2</v>
      </c>
      <c r="AU975">
        <v>2.1690000000000001E-2</v>
      </c>
      <c r="AV975">
        <v>1.4999999999999999E-2</v>
      </c>
      <c r="AW975">
        <v>1.044E-2</v>
      </c>
      <c r="AX975">
        <v>7.1399999999999996E-3</v>
      </c>
      <c r="AY975">
        <v>4.6600000000000001E-3</v>
      </c>
      <c r="AZ975">
        <v>3.0699999999999998E-3</v>
      </c>
      <c r="BA975">
        <v>1.9300000000000001E-3</v>
      </c>
      <c r="BB975">
        <v>1.2199999999999999E-3</v>
      </c>
      <c r="BC975">
        <v>7.3999999999999999E-4</v>
      </c>
      <c r="BD975">
        <v>4.4999999999999999E-4</v>
      </c>
      <c r="BE975">
        <v>2.7E-4</v>
      </c>
      <c r="BF975">
        <v>1.4999999999999999E-4</v>
      </c>
      <c r="BG975">
        <v>9.0000000000000006E-5</v>
      </c>
      <c r="BH975">
        <v>5.0000000000000002E-5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</row>
    <row r="976" spans="1:68" hidden="1" x14ac:dyDescent="0.25">
      <c r="A976">
        <v>22400628</v>
      </c>
      <c r="B976" t="s">
        <v>82</v>
      </c>
      <c r="C976" t="s">
        <v>81</v>
      </c>
      <c r="D976" s="1">
        <v>45680.916666666664</v>
      </c>
      <c r="E976" t="str">
        <f>HYPERLINK("https://www.nba.com/stats/player/201939/boxscores-traditional", "Stephen Curry")</f>
        <v>Stephen Curry</v>
      </c>
      <c r="F976" t="s">
        <v>91</v>
      </c>
      <c r="G976">
        <v>34.200000000000003</v>
      </c>
      <c r="H976">
        <v>6.1120000000000001</v>
      </c>
      <c r="I976" s="2">
        <v>1</v>
      </c>
      <c r="J976" s="2">
        <v>1</v>
      </c>
      <c r="K976" s="2">
        <v>1</v>
      </c>
      <c r="L976" s="2">
        <v>1</v>
      </c>
      <c r="M976" s="2">
        <v>1</v>
      </c>
      <c r="N976" s="2">
        <v>1</v>
      </c>
      <c r="O976" s="2">
        <v>1</v>
      </c>
      <c r="P976" s="2">
        <v>1</v>
      </c>
      <c r="Q976" s="2">
        <v>1</v>
      </c>
      <c r="R976" s="2">
        <v>0.99995999999999996</v>
      </c>
      <c r="S976" s="2">
        <v>0.99992999999999999</v>
      </c>
      <c r="T976" s="2">
        <v>0.99985999999999997</v>
      </c>
      <c r="U976" s="2">
        <v>0.99973999999999996</v>
      </c>
      <c r="V976" s="2">
        <v>0.99951999999999996</v>
      </c>
      <c r="W976" s="2">
        <v>0.99916000000000005</v>
      </c>
      <c r="X976" s="2">
        <v>0.99856</v>
      </c>
      <c r="Y976" s="2">
        <v>0.99751999999999996</v>
      </c>
      <c r="Z976" s="2">
        <v>0.99597999999999998</v>
      </c>
      <c r="AA976" s="2">
        <v>0.99360999999999999</v>
      </c>
      <c r="AB976" s="2">
        <v>0.98982999999999999</v>
      </c>
      <c r="AC976" s="2">
        <v>0.98460999999999999</v>
      </c>
      <c r="AD976" s="2">
        <v>0.97724999999999995</v>
      </c>
      <c r="AE976" s="2">
        <v>0.96638000000000002</v>
      </c>
      <c r="AF976" s="2">
        <v>0.95254000000000005</v>
      </c>
      <c r="AG976" s="2">
        <v>0.93447999999999998</v>
      </c>
      <c r="AH976" s="2">
        <v>0.90988000000000002</v>
      </c>
      <c r="AI976" s="2">
        <v>0.88100000000000001</v>
      </c>
      <c r="AJ976" s="2">
        <v>0.84375</v>
      </c>
      <c r="AK976" s="2">
        <v>0.80234000000000005</v>
      </c>
      <c r="AL976" s="2">
        <v>0.75490000000000002</v>
      </c>
      <c r="AM976" s="2">
        <v>0.69847000000000004</v>
      </c>
      <c r="AN976" s="2">
        <v>0.64058000000000004</v>
      </c>
      <c r="AO976" s="2">
        <v>0.57926</v>
      </c>
      <c r="AP976" s="2">
        <v>0.51197000000000004</v>
      </c>
      <c r="AQ976" s="2">
        <v>0.44828000000000001</v>
      </c>
      <c r="AR976" s="2">
        <v>0.38590999999999998</v>
      </c>
      <c r="AS976" s="2">
        <v>0.32275999999999999</v>
      </c>
      <c r="AT976" s="2">
        <v>0.26762999999999998</v>
      </c>
      <c r="AU976" s="2">
        <v>0.21476000000000001</v>
      </c>
      <c r="AV976" s="2">
        <v>0.17105999999999999</v>
      </c>
      <c r="AW976" s="2">
        <v>0.13350000000000001</v>
      </c>
      <c r="AX976" s="2">
        <v>0.10027</v>
      </c>
      <c r="AY976" s="2">
        <v>7.4929999999999997E-2</v>
      </c>
      <c r="AZ976" s="2">
        <v>5.4800000000000001E-2</v>
      </c>
      <c r="BA976" s="2">
        <v>3.8359999999999998E-2</v>
      </c>
      <c r="BB976" s="2">
        <v>2.6800000000000001E-2</v>
      </c>
      <c r="BC976" s="2">
        <v>1.831E-2</v>
      </c>
      <c r="BD976" s="2">
        <v>1.191E-2</v>
      </c>
      <c r="BE976" s="2">
        <v>7.7600000000000004E-3</v>
      </c>
      <c r="BF976" s="2">
        <v>4.7999999999999996E-3</v>
      </c>
      <c r="BG976" s="2">
        <v>2.98E-3</v>
      </c>
      <c r="BH976" s="2">
        <v>1.81E-3</v>
      </c>
      <c r="BI976" s="2">
        <v>1.0399999999999999E-3</v>
      </c>
      <c r="BJ976" s="2">
        <v>5.9999999999999995E-4</v>
      </c>
      <c r="BK976" s="2">
        <v>3.4000000000000002E-4</v>
      </c>
      <c r="BL976" s="2">
        <v>1.8000000000000001E-4</v>
      </c>
      <c r="BM976" s="2">
        <v>1E-4</v>
      </c>
      <c r="BN976" s="2">
        <v>5.0000000000000002E-5</v>
      </c>
      <c r="BO976" s="2">
        <v>0</v>
      </c>
      <c r="BP976" s="2">
        <v>0</v>
      </c>
    </row>
    <row r="977" spans="1:68" hidden="1" x14ac:dyDescent="0.25">
      <c r="A977">
        <v>22400629</v>
      </c>
      <c r="B977" t="s">
        <v>83</v>
      </c>
      <c r="C977" t="s">
        <v>84</v>
      </c>
      <c r="D977" s="1">
        <v>45680.916666666664</v>
      </c>
      <c r="E977" t="str">
        <f>HYPERLINK("https://www.nba.com/stats/player/1628401/boxscores-traditional", "Derrick White")</f>
        <v>Derrick White</v>
      </c>
      <c r="F977" t="s">
        <v>93</v>
      </c>
      <c r="G977">
        <v>13.4</v>
      </c>
      <c r="H977">
        <v>6.1189999999999998</v>
      </c>
      <c r="I977" s="2">
        <v>0.97882000000000002</v>
      </c>
      <c r="J977" s="2">
        <v>0.96855999999999998</v>
      </c>
      <c r="K977" s="2">
        <v>0.95543</v>
      </c>
      <c r="L977" s="2">
        <v>0.93822000000000005</v>
      </c>
      <c r="M977" s="2">
        <v>0.91466000000000003</v>
      </c>
      <c r="N977" s="2">
        <v>0.88685999999999998</v>
      </c>
      <c r="O977" s="2">
        <v>0.85314000000000001</v>
      </c>
      <c r="P977" s="2">
        <v>0.81057000000000001</v>
      </c>
      <c r="Q977" s="2">
        <v>0.76424000000000003</v>
      </c>
      <c r="R977" s="2">
        <v>0.71226</v>
      </c>
      <c r="S977" s="2">
        <v>0.65173000000000003</v>
      </c>
      <c r="T977" s="2">
        <v>0.59094999999999998</v>
      </c>
      <c r="U977" s="2">
        <v>0.52790000000000004</v>
      </c>
      <c r="V977" s="2">
        <v>0.46017000000000002</v>
      </c>
      <c r="W977" s="2">
        <v>0.39743000000000001</v>
      </c>
      <c r="X977" s="2">
        <v>0.33723999999999998</v>
      </c>
      <c r="Y977" s="2">
        <v>0.27760000000000001</v>
      </c>
      <c r="Z977" s="2">
        <v>0.22663</v>
      </c>
      <c r="AA977" s="2">
        <v>0.17879</v>
      </c>
      <c r="AB977" s="2">
        <v>0.14007</v>
      </c>
      <c r="AC977" s="2">
        <v>0.10749</v>
      </c>
      <c r="AD977" s="2">
        <v>7.9269999999999993E-2</v>
      </c>
      <c r="AE977" s="2">
        <v>5.8209999999999998E-2</v>
      </c>
      <c r="AF977" s="2">
        <v>4.1820000000000003E-2</v>
      </c>
      <c r="AG977" s="2">
        <v>2.8719999999999999E-2</v>
      </c>
      <c r="AH977" s="2">
        <v>1.9699999999999999E-2</v>
      </c>
      <c r="AI977" s="2">
        <v>1.321E-2</v>
      </c>
      <c r="AJ977" s="2">
        <v>8.4200000000000004E-3</v>
      </c>
      <c r="AK977" s="2">
        <v>5.3899999999999998E-3</v>
      </c>
      <c r="AL977" s="2">
        <v>3.3600000000000001E-3</v>
      </c>
      <c r="AM977" s="2">
        <v>1.99E-3</v>
      </c>
      <c r="AN977" s="2">
        <v>1.1800000000000001E-3</v>
      </c>
      <c r="AO977" s="2">
        <v>6.8999999999999997E-4</v>
      </c>
      <c r="AP977" s="2">
        <v>3.8000000000000002E-4</v>
      </c>
      <c r="AQ977" s="2">
        <v>2.1000000000000001E-4</v>
      </c>
      <c r="AR977" s="2">
        <v>1.1E-4</v>
      </c>
      <c r="AS977" s="2">
        <v>6.0000000000000002E-5</v>
      </c>
      <c r="AT977" s="2">
        <v>0</v>
      </c>
      <c r="AU977" s="2">
        <v>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  <c r="BA977" s="2">
        <v>0</v>
      </c>
      <c r="BB977" s="2">
        <v>0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  <c r="BP977" s="2">
        <v>0</v>
      </c>
    </row>
    <row r="978" spans="1:68" hidden="1" x14ac:dyDescent="0.25">
      <c r="A978">
        <v>22400628</v>
      </c>
      <c r="B978" t="s">
        <v>82</v>
      </c>
      <c r="C978" t="s">
        <v>81</v>
      </c>
      <c r="D978" s="1">
        <v>45680.916666666664</v>
      </c>
      <c r="E978" t="str">
        <f>HYPERLINK("https://www.nba.com/stats/player/201939/boxscores-traditional", "Stephen Curry")</f>
        <v>Stephen Curry</v>
      </c>
      <c r="F978" t="s">
        <v>93</v>
      </c>
      <c r="G978">
        <v>23</v>
      </c>
      <c r="H978">
        <v>6.1319999999999997</v>
      </c>
      <c r="I978" s="2">
        <v>0.99983</v>
      </c>
      <c r="J978" s="2">
        <v>0.99968999999999997</v>
      </c>
      <c r="K978" s="2">
        <v>0.99944</v>
      </c>
      <c r="L978" s="2">
        <v>0.99902999999999997</v>
      </c>
      <c r="M978" s="2">
        <v>0.99836000000000003</v>
      </c>
      <c r="N978" s="2">
        <v>0.99719999999999998</v>
      </c>
      <c r="O978" s="2">
        <v>0.99546999999999997</v>
      </c>
      <c r="P978" s="2">
        <v>0.99285999999999996</v>
      </c>
      <c r="Q978" s="2">
        <v>0.98870000000000002</v>
      </c>
      <c r="R978" s="2">
        <v>0.98299999999999998</v>
      </c>
      <c r="S978" s="2">
        <v>0.97499999999999998</v>
      </c>
      <c r="T978" s="2">
        <v>0.96326999999999996</v>
      </c>
      <c r="U978" s="2">
        <v>0.94845000000000002</v>
      </c>
      <c r="V978" s="2">
        <v>0.92922000000000005</v>
      </c>
      <c r="W978" s="2">
        <v>0.9032</v>
      </c>
      <c r="X978" s="2">
        <v>0.87285999999999997</v>
      </c>
      <c r="Y978" s="2">
        <v>0.83645999999999998</v>
      </c>
      <c r="Z978" s="2">
        <v>0.79388999999999998</v>
      </c>
      <c r="AA978" s="2">
        <v>0.74214999999999998</v>
      </c>
      <c r="AB978" s="2">
        <v>0.68793000000000004</v>
      </c>
      <c r="AC978" s="2">
        <v>0.62929999999999997</v>
      </c>
      <c r="AD978" s="2">
        <v>0.56355999999999995</v>
      </c>
      <c r="AE978" s="2">
        <v>0.5</v>
      </c>
      <c r="AF978" s="2">
        <v>0.43643999999999999</v>
      </c>
      <c r="AG978" s="2">
        <v>0.37069999999999997</v>
      </c>
      <c r="AH978" s="2">
        <v>0.31207000000000001</v>
      </c>
      <c r="AI978" s="2">
        <v>0.25785000000000002</v>
      </c>
      <c r="AJ978" s="2">
        <v>0.20610999999999999</v>
      </c>
      <c r="AK978" s="2">
        <v>0.16353999999999999</v>
      </c>
      <c r="AL978" s="2">
        <v>0.12714</v>
      </c>
      <c r="AM978" s="2">
        <v>9.6799999999999997E-2</v>
      </c>
      <c r="AN978" s="2">
        <v>7.0779999999999996E-2</v>
      </c>
      <c r="AO978" s="2">
        <v>5.1549999999999999E-2</v>
      </c>
      <c r="AP978" s="2">
        <v>3.6729999999999999E-2</v>
      </c>
      <c r="AQ978" s="2">
        <v>2.5000000000000001E-2</v>
      </c>
      <c r="AR978" s="2">
        <v>1.7000000000000001E-2</v>
      </c>
      <c r="AS978" s="2">
        <v>1.1299999999999999E-2</v>
      </c>
      <c r="AT978" s="2">
        <v>7.1399999999999996E-3</v>
      </c>
      <c r="AU978" s="2">
        <v>4.5300000000000002E-3</v>
      </c>
      <c r="AV978" s="2">
        <v>2.8E-3</v>
      </c>
      <c r="AW978" s="2">
        <v>1.64E-3</v>
      </c>
      <c r="AX978" s="2">
        <v>9.7000000000000005E-4</v>
      </c>
      <c r="AY978" s="2">
        <v>5.5999999999999995E-4</v>
      </c>
      <c r="AZ978" s="2">
        <v>3.1E-4</v>
      </c>
      <c r="BA978" s="2">
        <v>1.7000000000000001E-4</v>
      </c>
      <c r="BB978" s="2">
        <v>9.0000000000000006E-5</v>
      </c>
      <c r="BC978" s="2">
        <v>5.0000000000000002E-5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</row>
    <row r="979" spans="1:68" hidden="1" x14ac:dyDescent="0.25">
      <c r="A979">
        <v>22400628</v>
      </c>
      <c r="B979" t="s">
        <v>82</v>
      </c>
      <c r="C979" t="s">
        <v>81</v>
      </c>
      <c r="D979" s="1">
        <v>45680.916666666664</v>
      </c>
      <c r="E979" t="str">
        <f>HYPERLINK("https://www.nba.com/stats/player/1630322/boxscores-traditional", "Lindy Waters III")</f>
        <v>Lindy Waters III</v>
      </c>
      <c r="F979" t="s">
        <v>87</v>
      </c>
      <c r="G979">
        <v>8.4</v>
      </c>
      <c r="H979">
        <v>6.1509999999999998</v>
      </c>
      <c r="I979" s="2">
        <v>0.88492999999999999</v>
      </c>
      <c r="J979" s="2">
        <v>0.85082999999999998</v>
      </c>
      <c r="K979" s="2">
        <v>0.81057000000000001</v>
      </c>
      <c r="L979" s="2">
        <v>0.76424000000000003</v>
      </c>
      <c r="M979" s="2">
        <v>0.70884000000000003</v>
      </c>
      <c r="N979" s="2">
        <v>0.65173000000000003</v>
      </c>
      <c r="O979" s="2">
        <v>0.59094999999999998</v>
      </c>
      <c r="P979" s="2">
        <v>0.52790000000000004</v>
      </c>
      <c r="Q979" s="2">
        <v>0.46017000000000002</v>
      </c>
      <c r="R979" s="2">
        <v>0.39743000000000001</v>
      </c>
      <c r="S979" s="2">
        <v>0.33723999999999998</v>
      </c>
      <c r="T979" s="2">
        <v>0.27760000000000001</v>
      </c>
      <c r="U979" s="2">
        <v>0.22663</v>
      </c>
      <c r="V979" s="2">
        <v>0.18140999999999999</v>
      </c>
      <c r="W979" s="2">
        <v>0.14230999999999999</v>
      </c>
      <c r="X979" s="2">
        <v>0.10749</v>
      </c>
      <c r="Y979" s="2">
        <v>8.0759999999999998E-2</v>
      </c>
      <c r="Z979" s="2">
        <v>5.9380000000000002E-2</v>
      </c>
      <c r="AA979" s="2">
        <v>4.2720000000000001E-2</v>
      </c>
      <c r="AB979" s="2">
        <v>2.938E-2</v>
      </c>
      <c r="AC979" s="2">
        <v>2.018E-2</v>
      </c>
      <c r="AD979" s="2">
        <v>1.355E-2</v>
      </c>
      <c r="AE979" s="2">
        <v>8.8900000000000003E-3</v>
      </c>
      <c r="AF979" s="2">
        <v>5.5399999999999998E-3</v>
      </c>
      <c r="AG979" s="2">
        <v>3.47E-3</v>
      </c>
      <c r="AH979" s="2">
        <v>2.1199999999999999E-3</v>
      </c>
      <c r="AI979" s="2">
        <v>1.2600000000000001E-3</v>
      </c>
      <c r="AJ979" s="2">
        <v>7.1000000000000002E-4</v>
      </c>
      <c r="AK979" s="2">
        <v>4.0000000000000002E-4</v>
      </c>
      <c r="AL979" s="2">
        <v>2.2000000000000001E-4</v>
      </c>
      <c r="AM979" s="2">
        <v>1.2E-4</v>
      </c>
      <c r="AN979" s="2">
        <v>6.0000000000000002E-5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0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</row>
    <row r="980" spans="1:68" hidden="1" x14ac:dyDescent="0.25">
      <c r="A980">
        <v>22400629</v>
      </c>
      <c r="B980" t="s">
        <v>84</v>
      </c>
      <c r="C980" t="s">
        <v>83</v>
      </c>
      <c r="D980" s="1">
        <v>45680.916666666664</v>
      </c>
      <c r="E980" t="str">
        <f>HYPERLINK("https://www.nba.com/stats/player/1627827/boxscores-traditional", "Dorian Finney-Smith")</f>
        <v>Dorian Finney-Smith</v>
      </c>
      <c r="F980" t="s">
        <v>87</v>
      </c>
      <c r="G980">
        <v>11</v>
      </c>
      <c r="H980">
        <v>6.1639999999999997</v>
      </c>
      <c r="I980" s="2">
        <v>0.94738</v>
      </c>
      <c r="J980" s="2">
        <v>0.92784999999999995</v>
      </c>
      <c r="K980" s="2">
        <v>0.9032</v>
      </c>
      <c r="L980" s="2">
        <v>0.87285999999999997</v>
      </c>
      <c r="M980" s="2">
        <v>0.83398000000000005</v>
      </c>
      <c r="N980" s="2">
        <v>0.79103000000000001</v>
      </c>
      <c r="O980" s="2">
        <v>0.74214999999999998</v>
      </c>
      <c r="P980" s="2">
        <v>0.68793000000000004</v>
      </c>
      <c r="Q980" s="2">
        <v>0.62551999999999996</v>
      </c>
      <c r="R980" s="2">
        <v>0.56355999999999995</v>
      </c>
      <c r="S980" s="2">
        <v>0.5</v>
      </c>
      <c r="T980" s="2">
        <v>0.43643999999999999</v>
      </c>
      <c r="U980" s="2">
        <v>0.37447999999999998</v>
      </c>
      <c r="V980" s="2">
        <v>0.31207000000000001</v>
      </c>
      <c r="W980" s="2">
        <v>0.25785000000000002</v>
      </c>
      <c r="X980" s="2">
        <v>0.20896999999999999</v>
      </c>
      <c r="Y980" s="2">
        <v>0.16602</v>
      </c>
      <c r="Z980" s="2">
        <v>0.12714</v>
      </c>
      <c r="AA980" s="2">
        <v>9.6799999999999997E-2</v>
      </c>
      <c r="AB980" s="2">
        <v>7.2150000000000006E-2</v>
      </c>
      <c r="AC980" s="2">
        <v>5.262E-2</v>
      </c>
      <c r="AD980" s="2">
        <v>3.7539999999999997E-2</v>
      </c>
      <c r="AE980" s="2">
        <v>2.5590000000000002E-2</v>
      </c>
      <c r="AF980" s="2">
        <v>1.7430000000000001E-2</v>
      </c>
      <c r="AG980" s="2">
        <v>1.1599999999999999E-2</v>
      </c>
      <c r="AH980" s="2">
        <v>7.5500000000000003E-3</v>
      </c>
      <c r="AI980" s="2">
        <v>4.6600000000000001E-3</v>
      </c>
      <c r="AJ980" s="2">
        <v>2.8900000000000002E-3</v>
      </c>
      <c r="AK980" s="2">
        <v>1.75E-3</v>
      </c>
      <c r="AL980" s="2">
        <v>1.0399999999999999E-3</v>
      </c>
      <c r="AM980" s="2">
        <v>5.9999999999999995E-4</v>
      </c>
      <c r="AN980" s="2">
        <v>3.2000000000000003E-4</v>
      </c>
      <c r="AO980" s="2">
        <v>1.8000000000000001E-4</v>
      </c>
      <c r="AP980" s="2">
        <v>1E-4</v>
      </c>
      <c r="AQ980" s="2">
        <v>5.0000000000000002E-5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2">
        <v>0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  <c r="BP980" s="2">
        <v>0</v>
      </c>
    </row>
    <row r="981" spans="1:68" hidden="1" x14ac:dyDescent="0.25">
      <c r="A981">
        <v>22400628</v>
      </c>
      <c r="B981" t="s">
        <v>82</v>
      </c>
      <c r="C981" t="s">
        <v>81</v>
      </c>
      <c r="D981" s="1">
        <v>45680.916666666664</v>
      </c>
      <c r="E981" t="str">
        <f>HYPERLINK("https://www.nba.com/stats/player/1630322/boxscores-traditional", "Lindy Waters III")</f>
        <v>Lindy Waters III</v>
      </c>
      <c r="F981" t="s">
        <v>91</v>
      </c>
      <c r="G981">
        <v>9.6</v>
      </c>
      <c r="H981">
        <v>6.2160000000000002</v>
      </c>
      <c r="I981" s="2">
        <v>0.91620999999999997</v>
      </c>
      <c r="J981" s="2">
        <v>0.88876999999999995</v>
      </c>
      <c r="K981" s="2">
        <v>0.85543000000000002</v>
      </c>
      <c r="L981" s="2">
        <v>0.81594</v>
      </c>
      <c r="M981" s="2">
        <v>0.77034999999999998</v>
      </c>
      <c r="N981" s="2">
        <v>0.71904000000000001</v>
      </c>
      <c r="O981" s="2">
        <v>0.66276000000000002</v>
      </c>
      <c r="P981" s="2">
        <v>0.60257000000000005</v>
      </c>
      <c r="Q981" s="2">
        <v>0.53983000000000003</v>
      </c>
      <c r="R981" s="2">
        <v>0.47608</v>
      </c>
      <c r="S981" s="2">
        <v>0.40905000000000002</v>
      </c>
      <c r="T981" s="2">
        <v>0.34827000000000002</v>
      </c>
      <c r="U981" s="2">
        <v>0.29115999999999997</v>
      </c>
      <c r="V981" s="2">
        <v>0.23885000000000001</v>
      </c>
      <c r="W981" s="2">
        <v>0.19214999999999999</v>
      </c>
      <c r="X981" s="2">
        <v>0.15151000000000001</v>
      </c>
      <c r="Y981" s="2">
        <v>0.11702</v>
      </c>
      <c r="Z981" s="2">
        <v>8.8510000000000005E-2</v>
      </c>
      <c r="AA981" s="2">
        <v>6.5519999999999995E-2</v>
      </c>
      <c r="AB981" s="2">
        <v>4.7460000000000002E-2</v>
      </c>
      <c r="AC981" s="2">
        <v>3.3619999999999997E-2</v>
      </c>
      <c r="AD981" s="2">
        <v>2.3300000000000001E-2</v>
      </c>
      <c r="AE981" s="2">
        <v>1.5389999999999999E-2</v>
      </c>
      <c r="AF981" s="2">
        <v>1.017E-2</v>
      </c>
      <c r="AG981" s="2">
        <v>6.5700000000000003E-3</v>
      </c>
      <c r="AH981" s="2">
        <v>4.15E-3</v>
      </c>
      <c r="AI981" s="2">
        <v>2.5600000000000002E-3</v>
      </c>
      <c r="AJ981" s="2">
        <v>1.5399999999999999E-3</v>
      </c>
      <c r="AK981" s="2">
        <v>8.9999999999999998E-4</v>
      </c>
      <c r="AL981" s="2">
        <v>5.1999999999999995E-4</v>
      </c>
      <c r="AM981" s="2">
        <v>2.9E-4</v>
      </c>
      <c r="AN981" s="2">
        <v>1.6000000000000001E-4</v>
      </c>
      <c r="AO981" s="2">
        <v>8.0000000000000007E-5</v>
      </c>
      <c r="AP981" s="2">
        <v>4.0000000000000003E-5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0</v>
      </c>
      <c r="BB981" s="2">
        <v>0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</row>
    <row r="982" spans="1:68" hidden="1" x14ac:dyDescent="0.25">
      <c r="A982">
        <v>22400628</v>
      </c>
      <c r="B982" t="s">
        <v>81</v>
      </c>
      <c r="C982" t="s">
        <v>82</v>
      </c>
      <c r="D982" s="1">
        <v>45680.916666666664</v>
      </c>
      <c r="E982" t="str">
        <f>HYPERLINK("https://www.nba.com/stats/player/1629632/boxscores-traditional", "Coby White")</f>
        <v>Coby White</v>
      </c>
      <c r="F982" t="s">
        <v>92</v>
      </c>
      <c r="G982">
        <v>20.8</v>
      </c>
      <c r="H982">
        <v>6.242</v>
      </c>
      <c r="I982" s="2">
        <v>0.99924000000000002</v>
      </c>
      <c r="J982" s="2">
        <v>0.99868999999999997</v>
      </c>
      <c r="K982" s="2">
        <v>0.99780999999999997</v>
      </c>
      <c r="L982" s="2">
        <v>0.99643000000000004</v>
      </c>
      <c r="M982" s="2">
        <v>0.99429999999999996</v>
      </c>
      <c r="N982" s="2">
        <v>0.99111000000000005</v>
      </c>
      <c r="O982" s="2">
        <v>0.98645000000000005</v>
      </c>
      <c r="P982" s="2">
        <v>0.97982000000000002</v>
      </c>
      <c r="Q982" s="2">
        <v>0.97062000000000004</v>
      </c>
      <c r="R982" s="2">
        <v>0.95818000000000003</v>
      </c>
      <c r="S982" s="2">
        <v>0.94179000000000002</v>
      </c>
      <c r="T982" s="2">
        <v>0.92073000000000005</v>
      </c>
      <c r="U982" s="2">
        <v>0.89434999999999998</v>
      </c>
      <c r="V982" s="2">
        <v>0.86214000000000002</v>
      </c>
      <c r="W982" s="2">
        <v>0.82381000000000004</v>
      </c>
      <c r="X982" s="2">
        <v>0.77934999999999999</v>
      </c>
      <c r="Y982" s="2">
        <v>0.72907</v>
      </c>
      <c r="Z982" s="2">
        <v>0.67364000000000002</v>
      </c>
      <c r="AA982" s="2">
        <v>0.61409000000000002</v>
      </c>
      <c r="AB982" s="2">
        <v>0.55171999999999999</v>
      </c>
      <c r="AC982" s="2">
        <v>0.48803000000000002</v>
      </c>
      <c r="AD982" s="2">
        <v>0.42465000000000003</v>
      </c>
      <c r="AE982" s="2">
        <v>0.36316999999999999</v>
      </c>
      <c r="AF982" s="2">
        <v>0.30503000000000002</v>
      </c>
      <c r="AG982" s="2">
        <v>0.25142999999999999</v>
      </c>
      <c r="AH982" s="2">
        <v>0.20327000000000001</v>
      </c>
      <c r="AI982" s="2">
        <v>0.16109000000000001</v>
      </c>
      <c r="AJ982" s="2">
        <v>0.12506999999999999</v>
      </c>
      <c r="AK982" s="2">
        <v>9.5100000000000004E-2</v>
      </c>
      <c r="AL982" s="2">
        <v>7.0779999999999996E-2</v>
      </c>
      <c r="AM982" s="2">
        <v>5.1549999999999999E-2</v>
      </c>
      <c r="AN982" s="2">
        <v>3.6729999999999999E-2</v>
      </c>
      <c r="AO982" s="2">
        <v>2.5590000000000002E-2</v>
      </c>
      <c r="AP982" s="2">
        <v>1.7430000000000001E-2</v>
      </c>
      <c r="AQ982" s="2">
        <v>1.1599999999999999E-2</v>
      </c>
      <c r="AR982" s="2">
        <v>7.3400000000000002E-3</v>
      </c>
      <c r="AS982" s="2">
        <v>4.6600000000000001E-3</v>
      </c>
      <c r="AT982" s="2">
        <v>2.8900000000000002E-3</v>
      </c>
      <c r="AU982" s="2">
        <v>1.75E-3</v>
      </c>
      <c r="AV982" s="2">
        <v>1.0399999999999999E-3</v>
      </c>
      <c r="AW982" s="2">
        <v>5.9999999999999995E-4</v>
      </c>
      <c r="AX982" s="2">
        <v>3.4000000000000002E-4</v>
      </c>
      <c r="AY982" s="2">
        <v>1.9000000000000001E-4</v>
      </c>
      <c r="AZ982" s="2">
        <v>1E-4</v>
      </c>
      <c r="BA982" s="2">
        <v>5.0000000000000002E-5</v>
      </c>
      <c r="BB982" s="2">
        <v>0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0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</row>
    <row r="983" spans="1:68" hidden="1" x14ac:dyDescent="0.25">
      <c r="A983">
        <v>22400628</v>
      </c>
      <c r="B983" t="s">
        <v>82</v>
      </c>
      <c r="C983" t="s">
        <v>81</v>
      </c>
      <c r="D983" s="1">
        <v>45680.916666666664</v>
      </c>
      <c r="E983" t="str">
        <f>HYPERLINK("https://www.nba.com/stats/player/1629001/boxscores-traditional", "De'Anthony Melton")</f>
        <v>De'Anthony Melton</v>
      </c>
      <c r="F983" t="s">
        <v>92</v>
      </c>
      <c r="G983">
        <v>12.8</v>
      </c>
      <c r="H983">
        <v>6.242</v>
      </c>
      <c r="I983" s="2">
        <v>0.97062000000000004</v>
      </c>
      <c r="J983" s="2">
        <v>0.95818000000000003</v>
      </c>
      <c r="K983" s="2">
        <v>0.94179000000000002</v>
      </c>
      <c r="L983" s="2">
        <v>0.92073000000000005</v>
      </c>
      <c r="M983" s="2">
        <v>0.89434999999999998</v>
      </c>
      <c r="N983" s="2">
        <v>0.86214000000000002</v>
      </c>
      <c r="O983" s="2">
        <v>0.82381000000000004</v>
      </c>
      <c r="P983" s="2">
        <v>0.77934999999999999</v>
      </c>
      <c r="Q983" s="2">
        <v>0.72907</v>
      </c>
      <c r="R983" s="2">
        <v>0.67364000000000002</v>
      </c>
      <c r="S983" s="2">
        <v>0.61409000000000002</v>
      </c>
      <c r="T983" s="2">
        <v>0.55171999999999999</v>
      </c>
      <c r="U983" s="2">
        <v>0.48803000000000002</v>
      </c>
      <c r="V983" s="2">
        <v>0.42465000000000003</v>
      </c>
      <c r="W983" s="2">
        <v>0.36316999999999999</v>
      </c>
      <c r="X983" s="2">
        <v>0.30503000000000002</v>
      </c>
      <c r="Y983" s="2">
        <v>0.25142999999999999</v>
      </c>
      <c r="Z983" s="2">
        <v>0.20327000000000001</v>
      </c>
      <c r="AA983" s="2">
        <v>0.16109000000000001</v>
      </c>
      <c r="AB983" s="2">
        <v>0.12506999999999999</v>
      </c>
      <c r="AC983" s="2">
        <v>9.5100000000000004E-2</v>
      </c>
      <c r="AD983" s="2">
        <v>7.0779999999999996E-2</v>
      </c>
      <c r="AE983" s="2">
        <v>5.1549999999999999E-2</v>
      </c>
      <c r="AF983" s="2">
        <v>3.6729999999999999E-2</v>
      </c>
      <c r="AG983" s="2">
        <v>2.5590000000000002E-2</v>
      </c>
      <c r="AH983" s="2">
        <v>1.7430000000000001E-2</v>
      </c>
      <c r="AI983" s="2">
        <v>1.1599999999999999E-2</v>
      </c>
      <c r="AJ983" s="2">
        <v>7.3400000000000002E-3</v>
      </c>
      <c r="AK983" s="2">
        <v>4.6600000000000001E-3</v>
      </c>
      <c r="AL983" s="2">
        <v>2.8900000000000002E-3</v>
      </c>
      <c r="AM983" s="2">
        <v>1.75E-3</v>
      </c>
      <c r="AN983" s="2">
        <v>1.0399999999999999E-3</v>
      </c>
      <c r="AO983" s="2">
        <v>5.9999999999999995E-4</v>
      </c>
      <c r="AP983" s="2">
        <v>3.4000000000000002E-4</v>
      </c>
      <c r="AQ983" s="2">
        <v>1.9000000000000001E-4</v>
      </c>
      <c r="AR983" s="2">
        <v>1E-4</v>
      </c>
      <c r="AS983" s="2">
        <v>5.0000000000000002E-5</v>
      </c>
      <c r="AT983" s="2">
        <v>0</v>
      </c>
      <c r="AU983" s="2">
        <v>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</row>
    <row r="984" spans="1:68" hidden="1" x14ac:dyDescent="0.25">
      <c r="A984">
        <v>22400629</v>
      </c>
      <c r="B984" t="s">
        <v>83</v>
      </c>
      <c r="C984" t="s">
        <v>84</v>
      </c>
      <c r="D984" s="1">
        <v>45680.916666666664</v>
      </c>
      <c r="E984" t="str">
        <f>HYPERLINK("https://www.nba.com/stats/player/1630202/boxscores-traditional", "Payton Pritchard")</f>
        <v>Payton Pritchard</v>
      </c>
      <c r="F984" t="s">
        <v>93</v>
      </c>
      <c r="G984">
        <v>13.4</v>
      </c>
      <c r="H984">
        <v>6.2480000000000002</v>
      </c>
      <c r="I984" s="2">
        <v>0.97614999999999996</v>
      </c>
      <c r="J984" s="2">
        <v>0.96562000000000003</v>
      </c>
      <c r="K984" s="2">
        <v>0.95154000000000005</v>
      </c>
      <c r="L984" s="2">
        <v>0.93318999999999996</v>
      </c>
      <c r="M984" s="2">
        <v>0.90988000000000002</v>
      </c>
      <c r="N984" s="2">
        <v>0.88100000000000001</v>
      </c>
      <c r="O984" s="2">
        <v>0.84614</v>
      </c>
      <c r="P984" s="2">
        <v>0.80510999999999999</v>
      </c>
      <c r="Q984" s="2">
        <v>0.75804000000000005</v>
      </c>
      <c r="R984" s="2">
        <v>0.70540000000000003</v>
      </c>
      <c r="S984" s="2">
        <v>0.64802999999999999</v>
      </c>
      <c r="T984" s="2">
        <v>0.58706000000000003</v>
      </c>
      <c r="U984" s="2">
        <v>0.52392000000000005</v>
      </c>
      <c r="V984" s="2">
        <v>0.46017000000000002</v>
      </c>
      <c r="W984" s="2">
        <v>0.39743000000000001</v>
      </c>
      <c r="X984" s="2">
        <v>0.33723999999999998</v>
      </c>
      <c r="Y984" s="2">
        <v>0.28095999999999999</v>
      </c>
      <c r="Z984" s="2">
        <v>0.22964999999999999</v>
      </c>
      <c r="AA984" s="2">
        <v>0.18406</v>
      </c>
      <c r="AB984" s="2">
        <v>0.14457</v>
      </c>
      <c r="AC984" s="2">
        <v>0.11123</v>
      </c>
      <c r="AD984" s="2">
        <v>8.3790000000000003E-2</v>
      </c>
      <c r="AE984" s="2">
        <v>6.1780000000000002E-2</v>
      </c>
      <c r="AF984" s="2">
        <v>4.4569999999999999E-2</v>
      </c>
      <c r="AG984" s="2">
        <v>3.1440000000000003E-2</v>
      </c>
      <c r="AH984" s="2">
        <v>2.1690000000000001E-2</v>
      </c>
      <c r="AI984" s="2">
        <v>1.4630000000000001E-2</v>
      </c>
      <c r="AJ984" s="2">
        <v>9.6399999999999993E-3</v>
      </c>
      <c r="AK984" s="2">
        <v>6.2100000000000002E-3</v>
      </c>
      <c r="AL984" s="2">
        <v>3.9100000000000003E-3</v>
      </c>
      <c r="AM984" s="2">
        <v>2.3999999999999998E-3</v>
      </c>
      <c r="AN984" s="2">
        <v>1.4400000000000001E-3</v>
      </c>
      <c r="AO984" s="2">
        <v>8.4000000000000003E-4</v>
      </c>
      <c r="AP984" s="2">
        <v>4.8000000000000001E-4</v>
      </c>
      <c r="AQ984" s="2">
        <v>2.7E-4</v>
      </c>
      <c r="AR984" s="2">
        <v>1.4999999999999999E-4</v>
      </c>
      <c r="AS984" s="2">
        <v>8.0000000000000007E-5</v>
      </c>
      <c r="AT984" s="2">
        <v>4.0000000000000003E-5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</row>
    <row r="985" spans="1:68" hidden="1" x14ac:dyDescent="0.25">
      <c r="A985">
        <v>22400628</v>
      </c>
      <c r="B985" t="s">
        <v>82</v>
      </c>
      <c r="C985" t="s">
        <v>81</v>
      </c>
      <c r="D985" s="1">
        <v>45680.916666666664</v>
      </c>
      <c r="E985" t="str">
        <f>HYPERLINK("https://www.nba.com/stats/player/1629001/boxscores-traditional", "De'Anthony Melton")</f>
        <v>De'Anthony Melton</v>
      </c>
      <c r="F985" t="s">
        <v>93</v>
      </c>
      <c r="G985">
        <v>10.199999999999999</v>
      </c>
      <c r="H985">
        <v>6.3369999999999997</v>
      </c>
      <c r="I985" s="2">
        <v>0.92647000000000002</v>
      </c>
      <c r="J985" s="2">
        <v>0.90146999999999999</v>
      </c>
      <c r="K985" s="2">
        <v>0.87285999999999997</v>
      </c>
      <c r="L985" s="2">
        <v>0.83645999999999998</v>
      </c>
      <c r="M985" s="2">
        <v>0.79388999999999998</v>
      </c>
      <c r="N985" s="2">
        <v>0.74536999999999998</v>
      </c>
      <c r="O985" s="2">
        <v>0.69145999999999996</v>
      </c>
      <c r="P985" s="2">
        <v>0.63683000000000001</v>
      </c>
      <c r="Q985" s="2">
        <v>0.57535000000000003</v>
      </c>
      <c r="R985" s="2">
        <v>0.51197000000000004</v>
      </c>
      <c r="S985" s="2">
        <v>0.44828000000000001</v>
      </c>
      <c r="T985" s="2">
        <v>0.38973999999999998</v>
      </c>
      <c r="U985" s="2">
        <v>0.32996999999999999</v>
      </c>
      <c r="V985" s="2">
        <v>0.27424999999999999</v>
      </c>
      <c r="W985" s="2">
        <v>0.22363</v>
      </c>
      <c r="X985" s="2">
        <v>0.17879</v>
      </c>
      <c r="Y985" s="2">
        <v>0.14230999999999999</v>
      </c>
      <c r="Z985" s="2">
        <v>0.10935</v>
      </c>
      <c r="AA985" s="2">
        <v>8.226E-2</v>
      </c>
      <c r="AB985" s="2">
        <v>6.0569999999999999E-2</v>
      </c>
      <c r="AC985" s="2">
        <v>4.4569999999999999E-2</v>
      </c>
      <c r="AD985" s="2">
        <v>3.1440000000000003E-2</v>
      </c>
      <c r="AE985" s="2">
        <v>2.1690000000000001E-2</v>
      </c>
      <c r="AF985" s="2">
        <v>1.4630000000000001E-2</v>
      </c>
      <c r="AG985" s="2">
        <v>9.6399999999999993E-3</v>
      </c>
      <c r="AH985" s="2">
        <v>6.3899999999999998E-3</v>
      </c>
      <c r="AI985" s="2">
        <v>4.0200000000000001E-3</v>
      </c>
      <c r="AJ985" s="2">
        <v>2.48E-3</v>
      </c>
      <c r="AK985" s="2">
        <v>1.49E-3</v>
      </c>
      <c r="AL985" s="2">
        <v>8.9999999999999998E-4</v>
      </c>
      <c r="AM985" s="2">
        <v>5.1999999999999995E-4</v>
      </c>
      <c r="AN985" s="2">
        <v>2.9E-4</v>
      </c>
      <c r="AO985" s="2">
        <v>1.6000000000000001E-4</v>
      </c>
      <c r="AP985" s="2">
        <v>8.0000000000000007E-5</v>
      </c>
      <c r="AQ985" s="2">
        <v>5.0000000000000002E-5</v>
      </c>
      <c r="AR985" s="2">
        <v>0</v>
      </c>
      <c r="AS985" s="2">
        <v>0</v>
      </c>
      <c r="AT985" s="2">
        <v>0</v>
      </c>
      <c r="AU985" s="2">
        <v>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  <c r="BA985" s="2">
        <v>0</v>
      </c>
      <c r="BB985" s="2">
        <v>0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</row>
    <row r="986" spans="1:68" hidden="1" x14ac:dyDescent="0.25">
      <c r="A986">
        <v>22400629</v>
      </c>
      <c r="B986" t="s">
        <v>83</v>
      </c>
      <c r="C986" t="s">
        <v>84</v>
      </c>
      <c r="D986" s="1">
        <v>45680.916666666664</v>
      </c>
      <c r="E986" t="str">
        <f>HYPERLINK("https://www.nba.com/stats/player/1628401/boxscores-traditional", "Derrick White")</f>
        <v>Derrick White</v>
      </c>
      <c r="F986" t="s">
        <v>92</v>
      </c>
      <c r="G986">
        <v>16.2</v>
      </c>
      <c r="H986">
        <v>6.431</v>
      </c>
      <c r="I986" s="2">
        <v>0.99085999999999996</v>
      </c>
      <c r="J986" s="2">
        <v>0.98645000000000005</v>
      </c>
      <c r="K986" s="2">
        <v>0.97982000000000002</v>
      </c>
      <c r="L986" s="2">
        <v>0.97128000000000003</v>
      </c>
      <c r="M986" s="2">
        <v>0.95906999999999998</v>
      </c>
      <c r="N986" s="2">
        <v>0.94408000000000003</v>
      </c>
      <c r="O986" s="2">
        <v>0.92364000000000002</v>
      </c>
      <c r="P986" s="2">
        <v>0.89973000000000003</v>
      </c>
      <c r="Q986" s="2">
        <v>0.86863999999999997</v>
      </c>
      <c r="R986" s="2">
        <v>0.83147000000000004</v>
      </c>
      <c r="S986" s="2">
        <v>0.79103000000000001</v>
      </c>
      <c r="T986" s="2">
        <v>0.74214999999999998</v>
      </c>
      <c r="U986" s="2">
        <v>0.69145999999999996</v>
      </c>
      <c r="V986" s="2">
        <v>0.63307000000000002</v>
      </c>
      <c r="W986" s="2">
        <v>0.57535000000000003</v>
      </c>
      <c r="X986" s="2">
        <v>0.51197000000000004</v>
      </c>
      <c r="Y986" s="2">
        <v>0.45223999999999998</v>
      </c>
      <c r="Z986" s="2">
        <v>0.38973999999999998</v>
      </c>
      <c r="AA986" s="2">
        <v>0.32996999999999999</v>
      </c>
      <c r="AB986" s="2">
        <v>0.27760000000000001</v>
      </c>
      <c r="AC986" s="2">
        <v>0.22663</v>
      </c>
      <c r="AD986" s="2">
        <v>0.18406</v>
      </c>
      <c r="AE986" s="2">
        <v>0.14457</v>
      </c>
      <c r="AF986" s="2">
        <v>0.11314</v>
      </c>
      <c r="AG986" s="2">
        <v>8.5339999999999999E-2</v>
      </c>
      <c r="AH986" s="2">
        <v>6.4259999999999998E-2</v>
      </c>
      <c r="AI986" s="2">
        <v>4.648E-2</v>
      </c>
      <c r="AJ986" s="2">
        <v>3.3619999999999997E-2</v>
      </c>
      <c r="AK986" s="2">
        <v>2.3300000000000001E-2</v>
      </c>
      <c r="AL986" s="2">
        <v>1.5779999999999999E-2</v>
      </c>
      <c r="AM986" s="2">
        <v>1.072E-2</v>
      </c>
      <c r="AN986" s="2">
        <v>6.9499999999999996E-3</v>
      </c>
      <c r="AO986" s="2">
        <v>4.5300000000000002E-3</v>
      </c>
      <c r="AP986" s="2">
        <v>2.8E-3</v>
      </c>
      <c r="AQ986" s="2">
        <v>1.75E-3</v>
      </c>
      <c r="AR986" s="2">
        <v>1.0399999999999999E-3</v>
      </c>
      <c r="AS986" s="2">
        <v>6.2E-4</v>
      </c>
      <c r="AT986" s="2">
        <v>3.5E-4</v>
      </c>
      <c r="AU986" s="2">
        <v>1.9000000000000001E-4</v>
      </c>
      <c r="AV986" s="2">
        <v>1.1E-4</v>
      </c>
      <c r="AW986" s="2">
        <v>6.0000000000000002E-5</v>
      </c>
      <c r="AX986" s="2">
        <v>0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0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  <c r="BP986" s="2">
        <v>0</v>
      </c>
    </row>
    <row r="987" spans="1:68" hidden="1" x14ac:dyDescent="0.25">
      <c r="A987">
        <v>22400628</v>
      </c>
      <c r="B987" t="s">
        <v>81</v>
      </c>
      <c r="C987" t="s">
        <v>82</v>
      </c>
      <c r="D987" s="1">
        <v>45680.916666666664</v>
      </c>
      <c r="E987" t="str">
        <f>HYPERLINK("https://www.nba.com/stats/player/1630581/boxscores-traditional", "Josh Giddey")</f>
        <v>Josh Giddey</v>
      </c>
      <c r="F987" t="s">
        <v>90</v>
      </c>
      <c r="G987">
        <v>14.8</v>
      </c>
      <c r="H987">
        <v>6.4619999999999997</v>
      </c>
      <c r="I987" s="2">
        <v>0.98382000000000003</v>
      </c>
      <c r="J987" s="2">
        <v>0.97614999999999996</v>
      </c>
      <c r="K987" s="2">
        <v>0.96638000000000002</v>
      </c>
      <c r="L987" s="2">
        <v>0.95254000000000005</v>
      </c>
      <c r="M987" s="2">
        <v>0.93574000000000002</v>
      </c>
      <c r="N987" s="2">
        <v>0.91308999999999996</v>
      </c>
      <c r="O987" s="2">
        <v>0.88685999999999998</v>
      </c>
      <c r="P987" s="2">
        <v>0.85314000000000001</v>
      </c>
      <c r="Q987" s="2">
        <v>0.81594</v>
      </c>
      <c r="R987" s="2">
        <v>0.77034999999999998</v>
      </c>
      <c r="S987" s="2">
        <v>0.72240000000000004</v>
      </c>
      <c r="T987" s="2">
        <v>0.66639999999999999</v>
      </c>
      <c r="U987" s="2">
        <v>0.61026000000000002</v>
      </c>
      <c r="V987" s="2">
        <v>0.54776000000000002</v>
      </c>
      <c r="W987" s="2">
        <v>0.48803000000000002</v>
      </c>
      <c r="X987" s="2">
        <v>0.42465000000000003</v>
      </c>
      <c r="Y987" s="2">
        <v>0.36692999999999998</v>
      </c>
      <c r="Z987" s="2">
        <v>0.30853999999999998</v>
      </c>
      <c r="AA987" s="2">
        <v>0.25785000000000002</v>
      </c>
      <c r="AB987" s="2">
        <v>0.21185999999999999</v>
      </c>
      <c r="AC987" s="2">
        <v>0.16853000000000001</v>
      </c>
      <c r="AD987" s="2">
        <v>0.13350000000000001</v>
      </c>
      <c r="AE987" s="2">
        <v>0.10204000000000001</v>
      </c>
      <c r="AF987" s="2">
        <v>7.7799999999999994E-2</v>
      </c>
      <c r="AG987" s="2">
        <v>5.7049999999999997E-2</v>
      </c>
      <c r="AH987" s="2">
        <v>4.1820000000000003E-2</v>
      </c>
      <c r="AI987" s="2">
        <v>2.938E-2</v>
      </c>
      <c r="AJ987" s="2">
        <v>2.068E-2</v>
      </c>
      <c r="AK987" s="2">
        <v>1.3899999999999999E-2</v>
      </c>
      <c r="AL987" s="2">
        <v>9.3900000000000008E-3</v>
      </c>
      <c r="AM987" s="2">
        <v>6.0400000000000002E-3</v>
      </c>
      <c r="AN987" s="2">
        <v>3.9100000000000003E-3</v>
      </c>
      <c r="AO987" s="2">
        <v>2.3999999999999998E-3</v>
      </c>
      <c r="AP987" s="2">
        <v>1.49E-3</v>
      </c>
      <c r="AQ987" s="2">
        <v>8.7000000000000001E-4</v>
      </c>
      <c r="AR987" s="2">
        <v>5.1999999999999995E-4</v>
      </c>
      <c r="AS987" s="2">
        <v>2.9E-4</v>
      </c>
      <c r="AT987" s="2">
        <v>1.7000000000000001E-4</v>
      </c>
      <c r="AU987" s="2">
        <v>9.0000000000000006E-5</v>
      </c>
      <c r="AV987" s="2">
        <v>5.0000000000000002E-5</v>
      </c>
      <c r="AW987" s="2">
        <v>0</v>
      </c>
      <c r="AX987" s="2">
        <v>0</v>
      </c>
      <c r="AY987" s="2">
        <v>0</v>
      </c>
      <c r="AZ987" s="2">
        <v>0</v>
      </c>
      <c r="BA987" s="2">
        <v>0</v>
      </c>
      <c r="BB987" s="2">
        <v>0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0</v>
      </c>
    </row>
    <row r="988" spans="1:68" hidden="1" x14ac:dyDescent="0.25">
      <c r="A988">
        <v>22400628</v>
      </c>
      <c r="B988" t="s">
        <v>82</v>
      </c>
      <c r="C988" t="s">
        <v>81</v>
      </c>
      <c r="D988" s="1">
        <v>45680.916666666664</v>
      </c>
      <c r="E988" t="str">
        <f>HYPERLINK("https://www.nba.com/stats/player/201939/boxscores-traditional", "Stephen Curry")</f>
        <v>Stephen Curry</v>
      </c>
      <c r="F988" t="s">
        <v>87</v>
      </c>
      <c r="G988">
        <v>26.8</v>
      </c>
      <c r="H988">
        <v>6.524</v>
      </c>
      <c r="I988" s="2">
        <v>0.99995999999999996</v>
      </c>
      <c r="J988" s="2">
        <v>0.99992999999999999</v>
      </c>
      <c r="K988" s="2">
        <v>0.99987000000000004</v>
      </c>
      <c r="L988" s="2">
        <v>0.99975999999999998</v>
      </c>
      <c r="M988" s="2">
        <v>0.99958000000000002</v>
      </c>
      <c r="N988" s="2">
        <v>0.99929000000000001</v>
      </c>
      <c r="O988" s="2">
        <v>0.99878</v>
      </c>
      <c r="P988" s="2">
        <v>0.99800999999999995</v>
      </c>
      <c r="Q988" s="2">
        <v>0.99682999999999999</v>
      </c>
      <c r="R988" s="2">
        <v>0.99506000000000006</v>
      </c>
      <c r="S988" s="2">
        <v>0.99224000000000001</v>
      </c>
      <c r="T988" s="2">
        <v>0.98839999999999995</v>
      </c>
      <c r="U988" s="2">
        <v>0.98299999999999998</v>
      </c>
      <c r="V988" s="2">
        <v>0.97499999999999998</v>
      </c>
      <c r="W988" s="2">
        <v>0.96484999999999999</v>
      </c>
      <c r="X988" s="2">
        <v>0.95154000000000005</v>
      </c>
      <c r="Y988" s="2">
        <v>0.93318999999999996</v>
      </c>
      <c r="Z988" s="2">
        <v>0.91149000000000002</v>
      </c>
      <c r="AA988" s="2">
        <v>0.88492999999999999</v>
      </c>
      <c r="AB988" s="2">
        <v>0.85082999999999998</v>
      </c>
      <c r="AC988" s="2">
        <v>0.81327000000000005</v>
      </c>
      <c r="AD988" s="2">
        <v>0.77034999999999998</v>
      </c>
      <c r="AE988" s="2">
        <v>0.71904000000000001</v>
      </c>
      <c r="AF988" s="2">
        <v>0.66639999999999999</v>
      </c>
      <c r="AG988" s="2">
        <v>0.61026000000000002</v>
      </c>
      <c r="AH988" s="2">
        <v>0.54776000000000002</v>
      </c>
      <c r="AI988" s="2">
        <v>0.48803000000000002</v>
      </c>
      <c r="AJ988" s="2">
        <v>0.42858000000000002</v>
      </c>
      <c r="AK988" s="2">
        <v>0.36692999999999998</v>
      </c>
      <c r="AL988" s="2">
        <v>0.31207000000000001</v>
      </c>
      <c r="AM988" s="2">
        <v>0.26108999999999999</v>
      </c>
      <c r="AN988" s="2">
        <v>0.21185999999999999</v>
      </c>
      <c r="AO988" s="2">
        <v>0.17105999999999999</v>
      </c>
      <c r="AP988" s="2">
        <v>0.13567000000000001</v>
      </c>
      <c r="AQ988" s="2">
        <v>0.10383000000000001</v>
      </c>
      <c r="AR988" s="2">
        <v>7.9269999999999993E-2</v>
      </c>
      <c r="AS988" s="2">
        <v>5.9380000000000002E-2</v>
      </c>
      <c r="AT988" s="2">
        <v>4.2720000000000001E-2</v>
      </c>
      <c r="AU988" s="2">
        <v>3.074E-2</v>
      </c>
      <c r="AV988" s="2">
        <v>2.1690000000000001E-2</v>
      </c>
      <c r="AW988" s="2">
        <v>1.4630000000000001E-2</v>
      </c>
      <c r="AX988" s="2">
        <v>9.9000000000000008E-3</v>
      </c>
      <c r="AY988" s="2">
        <v>6.5700000000000003E-3</v>
      </c>
      <c r="AZ988" s="2">
        <v>4.15E-3</v>
      </c>
      <c r="BA988" s="2">
        <v>2.64E-3</v>
      </c>
      <c r="BB988" s="2">
        <v>1.64E-3</v>
      </c>
      <c r="BC988" s="2">
        <v>9.7000000000000005E-4</v>
      </c>
      <c r="BD988" s="2">
        <v>5.8E-4</v>
      </c>
      <c r="BE988" s="2">
        <v>3.4000000000000002E-4</v>
      </c>
      <c r="BF988" s="2">
        <v>1.9000000000000001E-4</v>
      </c>
      <c r="BG988" s="2">
        <v>1E-4</v>
      </c>
      <c r="BH988" s="2">
        <v>6.0000000000000002E-5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</row>
    <row r="989" spans="1:68" hidden="1" x14ac:dyDescent="0.25">
      <c r="A989">
        <v>22400628</v>
      </c>
      <c r="B989" t="s">
        <v>81</v>
      </c>
      <c r="C989" t="s">
        <v>82</v>
      </c>
      <c r="D989" s="1">
        <v>45680.916666666664</v>
      </c>
      <c r="E989" t="str">
        <f>HYPERLINK("https://www.nba.com/stats/player/1629632/boxscores-traditional", "Coby White")</f>
        <v>Coby White</v>
      </c>
      <c r="F989" t="s">
        <v>91</v>
      </c>
      <c r="G989">
        <v>24.2</v>
      </c>
      <c r="H989">
        <v>6.6150000000000002</v>
      </c>
      <c r="I989" s="2">
        <v>0.99978</v>
      </c>
      <c r="J989" s="2">
        <v>0.99961</v>
      </c>
      <c r="K989" s="2">
        <v>0.99931000000000003</v>
      </c>
      <c r="L989" s="2">
        <v>0.99885999999999997</v>
      </c>
      <c r="M989" s="2">
        <v>0.99812999999999996</v>
      </c>
      <c r="N989" s="2">
        <v>0.99702000000000002</v>
      </c>
      <c r="O989" s="2">
        <v>0.99534</v>
      </c>
      <c r="P989" s="2">
        <v>0.99285999999999996</v>
      </c>
      <c r="Q989" s="2">
        <v>0.98928000000000005</v>
      </c>
      <c r="R989" s="2">
        <v>0.98421999999999998</v>
      </c>
      <c r="S989" s="2">
        <v>0.97724999999999995</v>
      </c>
      <c r="T989" s="2">
        <v>0.96711999999999998</v>
      </c>
      <c r="U989" s="2">
        <v>0.95448999999999995</v>
      </c>
      <c r="V989" s="2">
        <v>0.93822000000000005</v>
      </c>
      <c r="W989" s="2">
        <v>0.91774</v>
      </c>
      <c r="X989" s="2">
        <v>0.89251000000000003</v>
      </c>
      <c r="Y989" s="2">
        <v>0.86214000000000002</v>
      </c>
      <c r="Z989" s="2">
        <v>0.82638999999999996</v>
      </c>
      <c r="AA989" s="2">
        <v>0.78524000000000005</v>
      </c>
      <c r="AB989" s="2">
        <v>0.73565000000000003</v>
      </c>
      <c r="AC989" s="2">
        <v>0.68439000000000005</v>
      </c>
      <c r="AD989" s="2">
        <v>0.62929999999999997</v>
      </c>
      <c r="AE989" s="2">
        <v>0.57142000000000004</v>
      </c>
      <c r="AF989" s="2">
        <v>0.51197000000000004</v>
      </c>
      <c r="AG989" s="2">
        <v>0.45223999999999998</v>
      </c>
      <c r="AH989" s="2">
        <v>0.39357999999999999</v>
      </c>
      <c r="AI989" s="2">
        <v>0.33723999999999998</v>
      </c>
      <c r="AJ989" s="2">
        <v>0.28433999999999998</v>
      </c>
      <c r="AK989" s="2">
        <v>0.23269999999999999</v>
      </c>
      <c r="AL989" s="2">
        <v>0.18942999999999999</v>
      </c>
      <c r="AM989" s="2">
        <v>0.15151000000000001</v>
      </c>
      <c r="AN989" s="2">
        <v>0.11899999999999999</v>
      </c>
      <c r="AO989" s="2">
        <v>9.1759999999999994E-2</v>
      </c>
      <c r="AP989" s="2">
        <v>6.9440000000000002E-2</v>
      </c>
      <c r="AQ989" s="2">
        <v>5.1549999999999999E-2</v>
      </c>
      <c r="AR989" s="2">
        <v>3.7539999999999997E-2</v>
      </c>
      <c r="AS989" s="2">
        <v>2.6800000000000001E-2</v>
      </c>
      <c r="AT989" s="2">
        <v>1.831E-2</v>
      </c>
      <c r="AU989" s="2">
        <v>1.255E-2</v>
      </c>
      <c r="AV989" s="2">
        <v>8.4200000000000004E-3</v>
      </c>
      <c r="AW989" s="2">
        <v>5.5399999999999998E-3</v>
      </c>
      <c r="AX989" s="2">
        <v>3.5699999999999998E-3</v>
      </c>
      <c r="AY989" s="2">
        <v>2.2599999999999999E-3</v>
      </c>
      <c r="AZ989" s="2">
        <v>1.39E-3</v>
      </c>
      <c r="BA989" s="2">
        <v>8.4000000000000003E-4</v>
      </c>
      <c r="BB989" s="2">
        <v>4.8000000000000001E-4</v>
      </c>
      <c r="BC989" s="2">
        <v>2.7999999999999998E-4</v>
      </c>
      <c r="BD989" s="2">
        <v>1.6000000000000001E-4</v>
      </c>
      <c r="BE989" s="2">
        <v>9.0000000000000006E-5</v>
      </c>
      <c r="BF989" s="2">
        <v>5.0000000000000002E-5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  <c r="BP989" s="2">
        <v>0</v>
      </c>
    </row>
    <row r="990" spans="1:68" hidden="1" x14ac:dyDescent="0.25">
      <c r="A990">
        <v>22400628</v>
      </c>
      <c r="B990" t="s">
        <v>82</v>
      </c>
      <c r="C990" t="s">
        <v>81</v>
      </c>
      <c r="D990" s="1">
        <v>45680.916666666664</v>
      </c>
      <c r="E990" t="str">
        <f>HYPERLINK("https://www.nba.com/stats/player/1630611/boxscores-traditional", "Gui Santos")</f>
        <v>Gui Santos</v>
      </c>
      <c r="F990" t="s">
        <v>87</v>
      </c>
      <c r="G990">
        <v>9.6</v>
      </c>
      <c r="H990">
        <v>6.681</v>
      </c>
      <c r="I990" s="2">
        <v>0.90146999999999999</v>
      </c>
      <c r="J990" s="2">
        <v>0.87285999999999997</v>
      </c>
      <c r="K990" s="2">
        <v>0.83891000000000004</v>
      </c>
      <c r="L990" s="2">
        <v>0.79954999999999998</v>
      </c>
      <c r="M990" s="2">
        <v>0.75490000000000002</v>
      </c>
      <c r="N990" s="2">
        <v>0.70540000000000003</v>
      </c>
      <c r="O990" s="2">
        <v>0.65173000000000003</v>
      </c>
      <c r="P990" s="2">
        <v>0.59482999999999997</v>
      </c>
      <c r="Q990" s="2">
        <v>0.53586</v>
      </c>
      <c r="R990" s="2">
        <v>0.47608</v>
      </c>
      <c r="S990" s="2">
        <v>0.41682999999999998</v>
      </c>
      <c r="T990" s="2">
        <v>0.35942000000000002</v>
      </c>
      <c r="U990" s="2">
        <v>0.30503000000000002</v>
      </c>
      <c r="V990" s="2">
        <v>0.25463000000000002</v>
      </c>
      <c r="W990" s="2">
        <v>0.20896999999999999</v>
      </c>
      <c r="X990" s="2">
        <v>0.16853000000000001</v>
      </c>
      <c r="Y990" s="2">
        <v>0.13350000000000001</v>
      </c>
      <c r="Z990" s="2">
        <v>0.10383000000000001</v>
      </c>
      <c r="AA990" s="2">
        <v>7.9269999999999993E-2</v>
      </c>
      <c r="AB990" s="2">
        <v>5.9380000000000002E-2</v>
      </c>
      <c r="AC990" s="2">
        <v>4.3630000000000002E-2</v>
      </c>
      <c r="AD990" s="2">
        <v>3.1440000000000003E-2</v>
      </c>
      <c r="AE990" s="2">
        <v>2.222E-2</v>
      </c>
      <c r="AF990" s="2">
        <v>1.5389999999999999E-2</v>
      </c>
      <c r="AG990" s="2">
        <v>1.044E-2</v>
      </c>
      <c r="AH990" s="2">
        <v>7.1399999999999996E-3</v>
      </c>
      <c r="AI990" s="2">
        <v>4.6600000000000001E-3</v>
      </c>
      <c r="AJ990" s="2">
        <v>2.98E-3</v>
      </c>
      <c r="AK990" s="2">
        <v>1.8699999999999999E-3</v>
      </c>
      <c r="AL990" s="2">
        <v>1.14E-3</v>
      </c>
      <c r="AM990" s="2">
        <v>6.8999999999999997E-4</v>
      </c>
      <c r="AN990" s="2">
        <v>4.0000000000000002E-4</v>
      </c>
      <c r="AO990" s="2">
        <v>2.3000000000000001E-4</v>
      </c>
      <c r="AP990" s="2">
        <v>1.2999999999999999E-4</v>
      </c>
      <c r="AQ990" s="2">
        <v>6.9999999999999994E-5</v>
      </c>
      <c r="AR990" s="2">
        <v>4.0000000000000003E-5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</row>
    <row r="991" spans="1:68" hidden="1" x14ac:dyDescent="0.25">
      <c r="A991">
        <v>22400629</v>
      </c>
      <c r="B991" t="s">
        <v>83</v>
      </c>
      <c r="C991" t="s">
        <v>84</v>
      </c>
      <c r="D991" s="1">
        <v>45680.916666666664</v>
      </c>
      <c r="E991" t="str">
        <f>HYPERLINK("https://www.nba.com/stats/player/1630202/boxscores-traditional", "Payton Pritchard")</f>
        <v>Payton Pritchard</v>
      </c>
      <c r="F991" t="s">
        <v>92</v>
      </c>
      <c r="G991">
        <v>17.399999999999999</v>
      </c>
      <c r="H991">
        <v>6.7110000000000003</v>
      </c>
      <c r="I991" s="2">
        <v>0.99265999999999999</v>
      </c>
      <c r="J991" s="2">
        <v>0.98899000000000004</v>
      </c>
      <c r="K991" s="2">
        <v>0.98421999999999998</v>
      </c>
      <c r="L991" s="2">
        <v>0.97724999999999995</v>
      </c>
      <c r="M991" s="2">
        <v>0.96784000000000003</v>
      </c>
      <c r="N991" s="2">
        <v>0.95543</v>
      </c>
      <c r="O991" s="2">
        <v>0.93942999999999999</v>
      </c>
      <c r="P991" s="2">
        <v>0.91923999999999995</v>
      </c>
      <c r="Q991" s="2">
        <v>0.89434999999999998</v>
      </c>
      <c r="R991" s="2">
        <v>0.86433000000000004</v>
      </c>
      <c r="S991" s="2">
        <v>0.82894000000000001</v>
      </c>
      <c r="T991" s="2">
        <v>0.78813999999999995</v>
      </c>
      <c r="U991" s="2">
        <v>0.74536999999999998</v>
      </c>
      <c r="V991" s="2">
        <v>0.69496999999999998</v>
      </c>
      <c r="W991" s="2">
        <v>0.64058000000000004</v>
      </c>
      <c r="X991" s="2">
        <v>0.58316999999999997</v>
      </c>
      <c r="Y991" s="2">
        <v>0.52392000000000005</v>
      </c>
      <c r="Z991" s="2">
        <v>0.46414</v>
      </c>
      <c r="AA991" s="2">
        <v>0.40516999999999997</v>
      </c>
      <c r="AB991" s="2">
        <v>0.34827000000000002</v>
      </c>
      <c r="AC991" s="2">
        <v>0.29459999999999997</v>
      </c>
      <c r="AD991" s="2">
        <v>0.24510000000000001</v>
      </c>
      <c r="AE991" s="2">
        <v>0.20327000000000001</v>
      </c>
      <c r="AF991" s="2">
        <v>0.16353999999999999</v>
      </c>
      <c r="AG991" s="2">
        <v>0.12923999999999999</v>
      </c>
      <c r="AH991" s="2">
        <v>0.10027</v>
      </c>
      <c r="AI991" s="2">
        <v>7.6359999999999997E-2</v>
      </c>
      <c r="AJ991" s="2">
        <v>5.7049999999999997E-2</v>
      </c>
      <c r="AK991" s="2">
        <v>4.1820000000000003E-2</v>
      </c>
      <c r="AL991" s="2">
        <v>3.005E-2</v>
      </c>
      <c r="AM991" s="2">
        <v>2.1180000000000001E-2</v>
      </c>
      <c r="AN991" s="2">
        <v>1.4630000000000001E-2</v>
      </c>
      <c r="AO991" s="2">
        <v>1.017E-2</v>
      </c>
      <c r="AP991" s="2">
        <v>6.7600000000000004E-3</v>
      </c>
      <c r="AQ991" s="2">
        <v>4.4000000000000003E-3</v>
      </c>
      <c r="AR991" s="2">
        <v>2.8E-3</v>
      </c>
      <c r="AS991" s="2">
        <v>1.75E-3</v>
      </c>
      <c r="AT991" s="2">
        <v>1.07E-3</v>
      </c>
      <c r="AU991" s="2">
        <v>6.4000000000000005E-4</v>
      </c>
      <c r="AV991" s="2">
        <v>3.8000000000000002E-4</v>
      </c>
      <c r="AW991" s="2">
        <v>2.2000000000000001E-4</v>
      </c>
      <c r="AX991" s="2">
        <v>1.2E-4</v>
      </c>
      <c r="AY991" s="2">
        <v>6.9999999999999994E-5</v>
      </c>
      <c r="AZ991" s="2">
        <v>4.0000000000000003E-5</v>
      </c>
      <c r="BA991" s="2">
        <v>0</v>
      </c>
      <c r="BB991" s="2">
        <v>0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0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</row>
    <row r="992" spans="1:68" hidden="1" x14ac:dyDescent="0.25">
      <c r="A992">
        <v>22400628</v>
      </c>
      <c r="B992" t="s">
        <v>82</v>
      </c>
      <c r="C992" t="s">
        <v>81</v>
      </c>
      <c r="D992" s="1">
        <v>45680.916666666664</v>
      </c>
      <c r="E992" t="str">
        <f>HYPERLINK("https://www.nba.com/stats/player/1630541/boxscores-traditional", "Moses Moody")</f>
        <v>Moses Moody</v>
      </c>
      <c r="F992" t="s">
        <v>91</v>
      </c>
      <c r="G992">
        <v>14.8</v>
      </c>
      <c r="H992">
        <v>6.7350000000000003</v>
      </c>
      <c r="I992" s="2">
        <v>0.97982000000000002</v>
      </c>
      <c r="J992" s="2">
        <v>0.97128000000000003</v>
      </c>
      <c r="K992" s="2">
        <v>0.95994000000000002</v>
      </c>
      <c r="L992" s="2">
        <v>0.94520000000000004</v>
      </c>
      <c r="M992" s="2">
        <v>0.92784999999999995</v>
      </c>
      <c r="N992" s="2">
        <v>0.90490000000000004</v>
      </c>
      <c r="O992" s="2">
        <v>0.87697999999999998</v>
      </c>
      <c r="P992" s="2">
        <v>0.84375</v>
      </c>
      <c r="Q992" s="2">
        <v>0.80510999999999999</v>
      </c>
      <c r="R992" s="2">
        <v>0.76114999999999999</v>
      </c>
      <c r="S992" s="2">
        <v>0.71226</v>
      </c>
      <c r="T992" s="2">
        <v>0.66276000000000002</v>
      </c>
      <c r="U992" s="2">
        <v>0.60641999999999996</v>
      </c>
      <c r="V992" s="2">
        <v>0.54776000000000002</v>
      </c>
      <c r="W992" s="2">
        <v>0.48803000000000002</v>
      </c>
      <c r="X992" s="2">
        <v>0.42858000000000002</v>
      </c>
      <c r="Y992" s="2">
        <v>0.37069999999999997</v>
      </c>
      <c r="Z992" s="2">
        <v>0.31561</v>
      </c>
      <c r="AA992" s="2">
        <v>0.26762999999999998</v>
      </c>
      <c r="AB992" s="2">
        <v>0.22065000000000001</v>
      </c>
      <c r="AC992" s="2">
        <v>0.17879</v>
      </c>
      <c r="AD992" s="2">
        <v>0.14230999999999999</v>
      </c>
      <c r="AE992" s="2">
        <v>0.11123</v>
      </c>
      <c r="AF992" s="2">
        <v>8.5339999999999999E-2</v>
      </c>
      <c r="AG992" s="2">
        <v>6.5519999999999995E-2</v>
      </c>
      <c r="AH992" s="2">
        <v>4.8460000000000003E-2</v>
      </c>
      <c r="AI992" s="2">
        <v>3.5150000000000001E-2</v>
      </c>
      <c r="AJ992" s="2">
        <v>2.5000000000000001E-2</v>
      </c>
      <c r="AK992" s="2">
        <v>1.7430000000000001E-2</v>
      </c>
      <c r="AL992" s="2">
        <v>1.191E-2</v>
      </c>
      <c r="AM992" s="2">
        <v>7.9799999999999992E-3</v>
      </c>
      <c r="AN992" s="2">
        <v>5.3899999999999998E-3</v>
      </c>
      <c r="AO992" s="2">
        <v>3.47E-3</v>
      </c>
      <c r="AP992" s="2">
        <v>2.1900000000000001E-3</v>
      </c>
      <c r="AQ992" s="2">
        <v>1.3500000000000001E-3</v>
      </c>
      <c r="AR992" s="2">
        <v>8.1999999999999998E-4</v>
      </c>
      <c r="AS992" s="2">
        <v>4.8000000000000001E-4</v>
      </c>
      <c r="AT992" s="2">
        <v>2.9E-4</v>
      </c>
      <c r="AU992" s="2">
        <v>1.7000000000000001E-4</v>
      </c>
      <c r="AV992" s="2">
        <v>9.0000000000000006E-5</v>
      </c>
      <c r="AW992" s="2">
        <v>5.0000000000000002E-5</v>
      </c>
      <c r="AX992" s="2">
        <v>0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</row>
    <row r="993" spans="1:68" hidden="1" x14ac:dyDescent="0.25">
      <c r="A993">
        <v>22400628</v>
      </c>
      <c r="B993" t="s">
        <v>82</v>
      </c>
      <c r="C993" t="s">
        <v>81</v>
      </c>
      <c r="D993" s="1">
        <v>45680.916666666664</v>
      </c>
      <c r="E993" t="str">
        <f>HYPERLINK("https://www.nba.com/stats/player/1630611/boxscores-traditional", "Gui Santos")</f>
        <v>Gui Santos</v>
      </c>
      <c r="F993" t="s">
        <v>91</v>
      </c>
      <c r="G993">
        <v>11.4</v>
      </c>
      <c r="H993">
        <v>6.859</v>
      </c>
      <c r="I993" s="2">
        <v>0.93574000000000002</v>
      </c>
      <c r="J993" s="2">
        <v>0.91466000000000003</v>
      </c>
      <c r="K993" s="2">
        <v>0.88876999999999995</v>
      </c>
      <c r="L993" s="2">
        <v>0.85992999999999997</v>
      </c>
      <c r="M993" s="2">
        <v>0.82381000000000004</v>
      </c>
      <c r="N993" s="2">
        <v>0.78524000000000005</v>
      </c>
      <c r="O993" s="2">
        <v>0.73890999999999996</v>
      </c>
      <c r="P993" s="2">
        <v>0.69145999999999996</v>
      </c>
      <c r="Q993" s="2">
        <v>0.63683000000000001</v>
      </c>
      <c r="R993" s="2">
        <v>0.57926</v>
      </c>
      <c r="S993" s="2">
        <v>0.52392000000000005</v>
      </c>
      <c r="T993" s="2">
        <v>0.46414</v>
      </c>
      <c r="U993" s="2">
        <v>0.40905000000000002</v>
      </c>
      <c r="V993" s="2">
        <v>0.35197000000000001</v>
      </c>
      <c r="W993" s="2">
        <v>0.30153000000000002</v>
      </c>
      <c r="X993" s="2">
        <v>0.25142999999999999</v>
      </c>
      <c r="Y993" s="2">
        <v>0.20610999999999999</v>
      </c>
      <c r="Z993" s="2">
        <v>0.16853000000000001</v>
      </c>
      <c r="AA993" s="2">
        <v>0.13350000000000001</v>
      </c>
      <c r="AB993" s="2">
        <v>0.10564999999999999</v>
      </c>
      <c r="AC993" s="2">
        <v>8.0759999999999998E-2</v>
      </c>
      <c r="AD993" s="2">
        <v>6.0569999999999999E-2</v>
      </c>
      <c r="AE993" s="2">
        <v>4.5510000000000002E-2</v>
      </c>
      <c r="AF993" s="2">
        <v>3.288E-2</v>
      </c>
      <c r="AG993" s="2">
        <v>2.385E-2</v>
      </c>
      <c r="AH993" s="2">
        <v>1.6590000000000001E-2</v>
      </c>
      <c r="AI993" s="2">
        <v>1.1599999999999999E-2</v>
      </c>
      <c r="AJ993" s="2">
        <v>7.7600000000000004E-3</v>
      </c>
      <c r="AK993" s="2">
        <v>5.0800000000000003E-3</v>
      </c>
      <c r="AL993" s="2">
        <v>3.3600000000000001E-3</v>
      </c>
      <c r="AM993" s="2">
        <v>2.1199999999999999E-3</v>
      </c>
      <c r="AN993" s="2">
        <v>1.3500000000000001E-3</v>
      </c>
      <c r="AO993" s="2">
        <v>8.1999999999999998E-4</v>
      </c>
      <c r="AP993" s="2">
        <v>5.0000000000000001E-4</v>
      </c>
      <c r="AQ993" s="2">
        <v>2.9E-4</v>
      </c>
      <c r="AR993" s="2">
        <v>1.7000000000000001E-4</v>
      </c>
      <c r="AS993" s="2">
        <v>1E-4</v>
      </c>
      <c r="AT993" s="2">
        <v>5.0000000000000002E-5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</row>
    <row r="994" spans="1:68" hidden="1" x14ac:dyDescent="0.25">
      <c r="A994">
        <v>22400628</v>
      </c>
      <c r="B994" t="s">
        <v>81</v>
      </c>
      <c r="C994" t="s">
        <v>82</v>
      </c>
      <c r="D994" s="1">
        <v>45680.916666666664</v>
      </c>
      <c r="E994" t="str">
        <f>HYPERLINK("https://www.nba.com/stats/player/203897/boxscores-traditional", "Zach LaVine")</f>
        <v>Zach LaVine</v>
      </c>
      <c r="F994" t="s">
        <v>93</v>
      </c>
      <c r="G994">
        <v>24.2</v>
      </c>
      <c r="H994">
        <v>6.8819999999999997</v>
      </c>
      <c r="I994" s="2">
        <v>0.99961999999999995</v>
      </c>
      <c r="J994" s="2">
        <v>0.99938000000000005</v>
      </c>
      <c r="K994" s="2">
        <v>0.99895999999999996</v>
      </c>
      <c r="L994" s="2">
        <v>0.99836000000000003</v>
      </c>
      <c r="M994" s="2">
        <v>0.99736000000000002</v>
      </c>
      <c r="N994" s="2">
        <v>0.99585000000000001</v>
      </c>
      <c r="O994" s="2">
        <v>0.99378999999999995</v>
      </c>
      <c r="P994" s="2">
        <v>0.99060999999999999</v>
      </c>
      <c r="Q994" s="2">
        <v>0.98645000000000005</v>
      </c>
      <c r="R994" s="2">
        <v>0.98029999999999995</v>
      </c>
      <c r="S994" s="2">
        <v>0.97257000000000005</v>
      </c>
      <c r="T994" s="2">
        <v>0.96164000000000005</v>
      </c>
      <c r="U994" s="2">
        <v>0.94845000000000002</v>
      </c>
      <c r="V994" s="2">
        <v>0.93056000000000005</v>
      </c>
      <c r="W994" s="2">
        <v>0.90988000000000002</v>
      </c>
      <c r="X994" s="2">
        <v>0.88297999999999999</v>
      </c>
      <c r="Y994" s="2">
        <v>0.85314000000000001</v>
      </c>
      <c r="Z994" s="2">
        <v>0.81594</v>
      </c>
      <c r="AA994" s="2">
        <v>0.77637</v>
      </c>
      <c r="AB994" s="2">
        <v>0.72907</v>
      </c>
      <c r="AC994" s="2">
        <v>0.67723999999999995</v>
      </c>
      <c r="AD994" s="2">
        <v>0.62551999999999996</v>
      </c>
      <c r="AE994" s="2">
        <v>0.56749000000000005</v>
      </c>
      <c r="AF994" s="2">
        <v>0.51197000000000004</v>
      </c>
      <c r="AG994" s="2">
        <v>0.45223999999999998</v>
      </c>
      <c r="AH994" s="2">
        <v>0.39743000000000001</v>
      </c>
      <c r="AI994" s="2">
        <v>0.34089999999999998</v>
      </c>
      <c r="AJ994" s="2">
        <v>0.29115999999999997</v>
      </c>
      <c r="AK994" s="2">
        <v>0.24196000000000001</v>
      </c>
      <c r="AL994" s="2">
        <v>0.20044999999999999</v>
      </c>
      <c r="AM994" s="2">
        <v>0.16109000000000001</v>
      </c>
      <c r="AN994" s="2">
        <v>0.12923999999999999</v>
      </c>
      <c r="AO994" s="2">
        <v>0.10027</v>
      </c>
      <c r="AP994" s="2">
        <v>7.7799999999999994E-2</v>
      </c>
      <c r="AQ994" s="2">
        <v>5.8209999999999998E-2</v>
      </c>
      <c r="AR994" s="2">
        <v>4.3630000000000002E-2</v>
      </c>
      <c r="AS994" s="2">
        <v>3.1440000000000003E-2</v>
      </c>
      <c r="AT994" s="2">
        <v>2.222E-2</v>
      </c>
      <c r="AU994" s="2">
        <v>1.5779999999999999E-2</v>
      </c>
      <c r="AV994" s="2">
        <v>1.072E-2</v>
      </c>
      <c r="AW994" s="2">
        <v>7.3400000000000002E-3</v>
      </c>
      <c r="AX994" s="2">
        <v>4.7999999999999996E-3</v>
      </c>
      <c r="AY994" s="2">
        <v>3.1700000000000001E-3</v>
      </c>
      <c r="AZ994" s="2">
        <v>1.99E-3</v>
      </c>
      <c r="BA994" s="2">
        <v>1.2600000000000001E-3</v>
      </c>
      <c r="BB994" s="2">
        <v>7.6000000000000004E-4</v>
      </c>
      <c r="BC994" s="2">
        <v>4.6999999999999999E-4</v>
      </c>
      <c r="BD994" s="2">
        <v>2.7E-4</v>
      </c>
      <c r="BE994" s="2">
        <v>1.6000000000000001E-4</v>
      </c>
      <c r="BF994" s="2">
        <v>9.0000000000000006E-5</v>
      </c>
      <c r="BG994" s="2">
        <v>5.0000000000000002E-5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</row>
    <row r="995" spans="1:68" hidden="1" x14ac:dyDescent="0.25">
      <c r="A995">
        <v>22400629</v>
      </c>
      <c r="B995" t="s">
        <v>83</v>
      </c>
      <c r="C995" t="s">
        <v>84</v>
      </c>
      <c r="D995" s="1">
        <v>45680.916666666664</v>
      </c>
      <c r="E995" t="str">
        <f>HYPERLINK("https://www.nba.com/stats/player/1627759/boxscores-traditional", "Jaylen Brown")</f>
        <v>Jaylen Brown</v>
      </c>
      <c r="F995" t="s">
        <v>92</v>
      </c>
      <c r="G995">
        <v>24.4</v>
      </c>
      <c r="H995">
        <v>6.9459999999999997</v>
      </c>
      <c r="I995" s="2">
        <v>0.99961999999999995</v>
      </c>
      <c r="J995" s="2">
        <v>0.99936000000000003</v>
      </c>
      <c r="K995" s="2">
        <v>0.99895999999999996</v>
      </c>
      <c r="L995" s="2">
        <v>0.99836000000000003</v>
      </c>
      <c r="M995" s="2">
        <v>0.99736000000000002</v>
      </c>
      <c r="N995" s="2">
        <v>0.99597999999999998</v>
      </c>
      <c r="O995" s="2">
        <v>0.99395999999999995</v>
      </c>
      <c r="P995" s="2">
        <v>0.99085999999999996</v>
      </c>
      <c r="Q995" s="2">
        <v>0.98678999999999994</v>
      </c>
      <c r="R995" s="2">
        <v>0.98077000000000003</v>
      </c>
      <c r="S995" s="2">
        <v>0.97319999999999995</v>
      </c>
      <c r="T995" s="2">
        <v>0.96326999999999996</v>
      </c>
      <c r="U995" s="2">
        <v>0.94950000000000001</v>
      </c>
      <c r="V995" s="2">
        <v>0.93318999999999996</v>
      </c>
      <c r="W995" s="2">
        <v>0.91149000000000002</v>
      </c>
      <c r="X995" s="2">
        <v>0.88685999999999998</v>
      </c>
      <c r="Y995" s="2">
        <v>0.85768999999999995</v>
      </c>
      <c r="Z995" s="2">
        <v>0.82121</v>
      </c>
      <c r="AA995" s="2">
        <v>0.7823</v>
      </c>
      <c r="AB995" s="2">
        <v>0.73565000000000003</v>
      </c>
      <c r="AC995" s="2">
        <v>0.68793000000000004</v>
      </c>
      <c r="AD995" s="2">
        <v>0.63683000000000001</v>
      </c>
      <c r="AE995" s="2">
        <v>0.57926</v>
      </c>
      <c r="AF995" s="2">
        <v>0.52392000000000005</v>
      </c>
      <c r="AG995" s="2">
        <v>0.46414</v>
      </c>
      <c r="AH995" s="2">
        <v>0.40905000000000002</v>
      </c>
      <c r="AI995" s="2">
        <v>0.35569000000000001</v>
      </c>
      <c r="AJ995" s="2">
        <v>0.30153000000000002</v>
      </c>
      <c r="AK995" s="2">
        <v>0.25463000000000002</v>
      </c>
      <c r="AL995" s="2">
        <v>0.20896999999999999</v>
      </c>
      <c r="AM995" s="2">
        <v>0.17105999999999999</v>
      </c>
      <c r="AN995" s="2">
        <v>0.13786000000000001</v>
      </c>
      <c r="AO995" s="2">
        <v>0.10749</v>
      </c>
      <c r="AP995" s="2">
        <v>8.3790000000000003E-2</v>
      </c>
      <c r="AQ995" s="2">
        <v>6.3009999999999997E-2</v>
      </c>
      <c r="AR995" s="2">
        <v>4.7460000000000002E-2</v>
      </c>
      <c r="AS995" s="2">
        <v>3.5150000000000001E-2</v>
      </c>
      <c r="AT995" s="2">
        <v>2.5000000000000001E-2</v>
      </c>
      <c r="AU995" s="2">
        <v>1.7860000000000001E-2</v>
      </c>
      <c r="AV995" s="2">
        <v>1.222E-2</v>
      </c>
      <c r="AW995" s="2">
        <v>8.4200000000000004E-3</v>
      </c>
      <c r="AX995" s="2">
        <v>5.7000000000000002E-3</v>
      </c>
      <c r="AY995" s="2">
        <v>3.6800000000000001E-3</v>
      </c>
      <c r="AZ995" s="2">
        <v>2.3999999999999998E-3</v>
      </c>
      <c r="BA995" s="2">
        <v>1.49E-3</v>
      </c>
      <c r="BB995" s="2">
        <v>9.3999999999999997E-4</v>
      </c>
      <c r="BC995" s="2">
        <v>5.8E-4</v>
      </c>
      <c r="BD995" s="2">
        <v>3.4000000000000002E-4</v>
      </c>
      <c r="BE995" s="2">
        <v>2.0000000000000001E-4</v>
      </c>
      <c r="BF995" s="2">
        <v>1.1E-4</v>
      </c>
      <c r="BG995" s="2">
        <v>6.0000000000000002E-5</v>
      </c>
      <c r="BH995" s="2">
        <v>4.0000000000000003E-5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</row>
    <row r="996" spans="1:68" hidden="1" x14ac:dyDescent="0.25">
      <c r="A996">
        <v>22400629</v>
      </c>
      <c r="B996" t="s">
        <v>83</v>
      </c>
      <c r="C996" t="s">
        <v>84</v>
      </c>
      <c r="D996" s="1">
        <v>45680.916666666664</v>
      </c>
      <c r="E996" t="str">
        <f>HYPERLINK("https://www.nba.com/stats/player/1630202/boxscores-traditional", "Payton Pritchard")</f>
        <v>Payton Pritchard</v>
      </c>
      <c r="F996" t="s">
        <v>87</v>
      </c>
      <c r="G996">
        <v>16.600000000000001</v>
      </c>
      <c r="H996">
        <v>6.9740000000000002</v>
      </c>
      <c r="I996" s="2">
        <v>0.98745000000000005</v>
      </c>
      <c r="J996" s="2">
        <v>0.98168999999999995</v>
      </c>
      <c r="K996" s="2">
        <v>0.97441</v>
      </c>
      <c r="L996" s="2">
        <v>0.96484999999999999</v>
      </c>
      <c r="M996" s="2">
        <v>0.95154000000000005</v>
      </c>
      <c r="N996" s="2">
        <v>0.93574000000000002</v>
      </c>
      <c r="O996" s="2">
        <v>0.91620999999999997</v>
      </c>
      <c r="P996" s="2">
        <v>0.89065000000000005</v>
      </c>
      <c r="Q996" s="2">
        <v>0.86214000000000002</v>
      </c>
      <c r="R996" s="2">
        <v>0.82894000000000001</v>
      </c>
      <c r="S996" s="2">
        <v>0.78813999999999995</v>
      </c>
      <c r="T996" s="2">
        <v>0.74536999999999998</v>
      </c>
      <c r="U996" s="2">
        <v>0.69847000000000004</v>
      </c>
      <c r="V996" s="2">
        <v>0.64431000000000005</v>
      </c>
      <c r="W996" s="2">
        <v>0.59094999999999998</v>
      </c>
      <c r="X996" s="2">
        <v>0.53586</v>
      </c>
      <c r="Y996" s="2">
        <v>0.47608</v>
      </c>
      <c r="Z996" s="2">
        <v>0.42074</v>
      </c>
      <c r="AA996" s="2">
        <v>0.36692999999999998</v>
      </c>
      <c r="AB996" s="2">
        <v>0.31207000000000001</v>
      </c>
      <c r="AC996" s="2">
        <v>0.26434999999999997</v>
      </c>
      <c r="AD996" s="2">
        <v>0.22065000000000001</v>
      </c>
      <c r="AE996" s="2">
        <v>0.17879</v>
      </c>
      <c r="AF996" s="2">
        <v>0.14457</v>
      </c>
      <c r="AG996" s="2">
        <v>0.11507000000000001</v>
      </c>
      <c r="AH996" s="2">
        <v>8.8510000000000005E-2</v>
      </c>
      <c r="AI996" s="2">
        <v>6.8110000000000004E-2</v>
      </c>
      <c r="AJ996" s="2">
        <v>5.1549999999999999E-2</v>
      </c>
      <c r="AK996" s="2">
        <v>3.7539999999999997E-2</v>
      </c>
      <c r="AL996" s="2">
        <v>2.743E-2</v>
      </c>
      <c r="AM996" s="2">
        <v>1.9699999999999999E-2</v>
      </c>
      <c r="AN996" s="2">
        <v>1.355E-2</v>
      </c>
      <c r="AO996" s="2">
        <v>9.3900000000000008E-3</v>
      </c>
      <c r="AP996" s="2">
        <v>6.3899999999999998E-3</v>
      </c>
      <c r="AQ996" s="2">
        <v>4.15E-3</v>
      </c>
      <c r="AR996" s="2">
        <v>2.7200000000000002E-3</v>
      </c>
      <c r="AS996" s="2">
        <v>1.6900000000000001E-3</v>
      </c>
      <c r="AT996" s="2">
        <v>1.07E-3</v>
      </c>
      <c r="AU996" s="2">
        <v>6.6E-4</v>
      </c>
      <c r="AV996" s="2">
        <v>3.8999999999999999E-4</v>
      </c>
      <c r="AW996" s="2">
        <v>2.3000000000000001E-4</v>
      </c>
      <c r="AX996" s="2">
        <v>1.3999999999999999E-4</v>
      </c>
      <c r="AY996" s="2">
        <v>8.0000000000000007E-5</v>
      </c>
      <c r="AZ996" s="2">
        <v>4.0000000000000003E-5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</row>
    <row r="997" spans="1:68" hidden="1" x14ac:dyDescent="0.25">
      <c r="A997">
        <v>22400621</v>
      </c>
      <c r="B997" t="s">
        <v>68</v>
      </c>
      <c r="C997" t="s">
        <v>69</v>
      </c>
      <c r="D997" s="1">
        <v>45680.583333333336</v>
      </c>
      <c r="E997" t="str">
        <f>HYPERLINK("https://www.nba.com/stats/player/1642264/boxscores-traditional", "Stephon Castle")</f>
        <v>Stephon Castle</v>
      </c>
      <c r="F997" t="s">
        <v>92</v>
      </c>
      <c r="G997">
        <v>20.399999999999999</v>
      </c>
      <c r="H997">
        <v>7.2</v>
      </c>
      <c r="I997">
        <v>0.99643000000000004</v>
      </c>
      <c r="J997">
        <v>0.99477000000000004</v>
      </c>
      <c r="K997">
        <v>0.99224000000000001</v>
      </c>
      <c r="L997">
        <v>0.98870000000000002</v>
      </c>
      <c r="M997">
        <v>0.98382000000000003</v>
      </c>
      <c r="N997">
        <v>0.97724999999999995</v>
      </c>
      <c r="O997">
        <v>0.96855999999999998</v>
      </c>
      <c r="P997">
        <v>0.95728000000000002</v>
      </c>
      <c r="Q997">
        <v>0.94294999999999995</v>
      </c>
      <c r="R997">
        <v>0.92506999999999995</v>
      </c>
      <c r="S997">
        <v>0.90490000000000004</v>
      </c>
      <c r="T997">
        <v>0.879</v>
      </c>
      <c r="U997">
        <v>0.84848999999999997</v>
      </c>
      <c r="V997">
        <v>0.81327000000000005</v>
      </c>
      <c r="W997">
        <v>0.77337</v>
      </c>
      <c r="X997">
        <v>0.72907</v>
      </c>
      <c r="Y997">
        <v>0.68081999999999998</v>
      </c>
      <c r="Z997">
        <v>0.62929999999999997</v>
      </c>
      <c r="AA997">
        <v>0.57535000000000003</v>
      </c>
      <c r="AB997">
        <v>0.52392000000000005</v>
      </c>
      <c r="AC997">
        <v>0.46811999999999998</v>
      </c>
      <c r="AD997">
        <v>0.41293999999999997</v>
      </c>
      <c r="AE997">
        <v>0.35942000000000002</v>
      </c>
      <c r="AF997">
        <v>0.30853999999999998</v>
      </c>
      <c r="AG997">
        <v>0.26108999999999999</v>
      </c>
      <c r="AH997">
        <v>0.2177</v>
      </c>
      <c r="AI997">
        <v>0.17879</v>
      </c>
      <c r="AJ997">
        <v>0.14457</v>
      </c>
      <c r="AK997">
        <v>0.11702</v>
      </c>
      <c r="AL997">
        <v>9.1759999999999994E-2</v>
      </c>
      <c r="AM997">
        <v>7.0779999999999996E-2</v>
      </c>
      <c r="AN997">
        <v>5.3699999999999998E-2</v>
      </c>
      <c r="AO997">
        <v>4.0059999999999998E-2</v>
      </c>
      <c r="AP997">
        <v>2.938E-2</v>
      </c>
      <c r="AQ997">
        <v>2.1180000000000001E-2</v>
      </c>
      <c r="AR997">
        <v>1.4999999999999999E-2</v>
      </c>
      <c r="AS997">
        <v>1.044E-2</v>
      </c>
      <c r="AT997">
        <v>7.3400000000000002E-3</v>
      </c>
      <c r="AU997">
        <v>4.9399999999999999E-3</v>
      </c>
      <c r="AV997">
        <v>3.2599999999999999E-3</v>
      </c>
      <c r="AW997">
        <v>2.1199999999999999E-3</v>
      </c>
      <c r="AX997">
        <v>1.3500000000000001E-3</v>
      </c>
      <c r="AY997">
        <v>8.4000000000000003E-4</v>
      </c>
      <c r="AZ997">
        <v>5.1999999999999995E-4</v>
      </c>
      <c r="BA997">
        <v>3.1E-4</v>
      </c>
      <c r="BB997">
        <v>1.9000000000000001E-4</v>
      </c>
      <c r="BC997">
        <v>1.1E-4</v>
      </c>
      <c r="BD997">
        <v>6.0000000000000002E-5</v>
      </c>
      <c r="BE997">
        <v>4.0000000000000003E-5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</row>
    <row r="998" spans="1:68" hidden="1" x14ac:dyDescent="0.25">
      <c r="A998">
        <v>22400629</v>
      </c>
      <c r="B998" t="s">
        <v>83</v>
      </c>
      <c r="C998" t="s">
        <v>84</v>
      </c>
      <c r="D998" s="1">
        <v>45680.916666666664</v>
      </c>
      <c r="E998" t="str">
        <f>HYPERLINK("https://www.nba.com/stats/player/1630202/boxscores-traditional", "Payton Pritchard")</f>
        <v>Payton Pritchard</v>
      </c>
      <c r="F998" t="s">
        <v>91</v>
      </c>
      <c r="G998">
        <v>20.6</v>
      </c>
      <c r="H998">
        <v>7.0030000000000001</v>
      </c>
      <c r="I998" s="2">
        <v>0.99743999999999999</v>
      </c>
      <c r="J998" s="2">
        <v>0.99609000000000003</v>
      </c>
      <c r="K998" s="2">
        <v>0.99395999999999995</v>
      </c>
      <c r="L998" s="2">
        <v>0.99111000000000005</v>
      </c>
      <c r="M998" s="2">
        <v>0.98712999999999995</v>
      </c>
      <c r="N998" s="2">
        <v>0.98124</v>
      </c>
      <c r="O998" s="2">
        <v>0.97380999999999995</v>
      </c>
      <c r="P998" s="2">
        <v>0.96406999999999998</v>
      </c>
      <c r="Q998" s="2">
        <v>0.95154000000000005</v>
      </c>
      <c r="R998" s="2">
        <v>0.93447999999999998</v>
      </c>
      <c r="S998" s="2">
        <v>0.91466000000000003</v>
      </c>
      <c r="T998" s="2">
        <v>0.89065000000000005</v>
      </c>
      <c r="U998" s="2">
        <v>0.86214000000000002</v>
      </c>
      <c r="V998" s="2">
        <v>0.82638999999999996</v>
      </c>
      <c r="W998" s="2">
        <v>0.78813999999999995</v>
      </c>
      <c r="X998" s="2">
        <v>0.74536999999999998</v>
      </c>
      <c r="Y998" s="2">
        <v>0.69496999999999998</v>
      </c>
      <c r="Z998" s="2">
        <v>0.64431000000000005</v>
      </c>
      <c r="AA998" s="2">
        <v>0.59094999999999998</v>
      </c>
      <c r="AB998" s="2">
        <v>0.53586</v>
      </c>
      <c r="AC998" s="2">
        <v>0.47608</v>
      </c>
      <c r="AD998" s="2">
        <v>0.42074</v>
      </c>
      <c r="AE998" s="2">
        <v>0.36692999999999998</v>
      </c>
      <c r="AF998" s="2">
        <v>0.31207000000000001</v>
      </c>
      <c r="AG998" s="2">
        <v>0.26434999999999997</v>
      </c>
      <c r="AH998" s="2">
        <v>0.22065000000000001</v>
      </c>
      <c r="AI998" s="2">
        <v>0.18140999999999999</v>
      </c>
      <c r="AJ998" s="2">
        <v>0.14457</v>
      </c>
      <c r="AK998" s="2">
        <v>0.11507000000000001</v>
      </c>
      <c r="AL998" s="2">
        <v>9.0120000000000006E-2</v>
      </c>
      <c r="AM998" s="2">
        <v>6.8110000000000004E-2</v>
      </c>
      <c r="AN998" s="2">
        <v>5.1549999999999999E-2</v>
      </c>
      <c r="AO998" s="2">
        <v>3.8359999999999998E-2</v>
      </c>
      <c r="AP998" s="2">
        <v>2.8070000000000001E-2</v>
      </c>
      <c r="AQ998" s="2">
        <v>1.9699999999999999E-2</v>
      </c>
      <c r="AR998" s="2">
        <v>1.3899999999999999E-2</v>
      </c>
      <c r="AS998" s="2">
        <v>9.6399999999999993E-3</v>
      </c>
      <c r="AT998" s="2">
        <v>6.5700000000000003E-3</v>
      </c>
      <c r="AU998" s="2">
        <v>4.2700000000000004E-3</v>
      </c>
      <c r="AV998" s="2">
        <v>2.8E-3</v>
      </c>
      <c r="AW998" s="2">
        <v>1.81E-3</v>
      </c>
      <c r="AX998" s="2">
        <v>1.1100000000000001E-3</v>
      </c>
      <c r="AY998" s="2">
        <v>6.8999999999999997E-4</v>
      </c>
      <c r="AZ998" s="2">
        <v>4.2000000000000002E-4</v>
      </c>
      <c r="BA998" s="2">
        <v>2.5000000000000001E-4</v>
      </c>
      <c r="BB998" s="2">
        <v>1.3999999999999999E-4</v>
      </c>
      <c r="BC998" s="2">
        <v>8.0000000000000007E-5</v>
      </c>
      <c r="BD998" s="2">
        <v>5.0000000000000002E-5</v>
      </c>
      <c r="BE998" s="2">
        <v>0</v>
      </c>
      <c r="BF998" s="2">
        <v>0</v>
      </c>
      <c r="BG998" s="2">
        <v>0</v>
      </c>
      <c r="BH998" s="2">
        <v>0</v>
      </c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  <c r="BP998" s="2">
        <v>0</v>
      </c>
    </row>
    <row r="999" spans="1:68" hidden="1" x14ac:dyDescent="0.25">
      <c r="A999">
        <v>22400629</v>
      </c>
      <c r="B999" t="s">
        <v>84</v>
      </c>
      <c r="C999" t="s">
        <v>83</v>
      </c>
      <c r="D999" s="1">
        <v>45680.916666666664</v>
      </c>
      <c r="E999" t="str">
        <f>HYPERLINK("https://www.nba.com/stats/player/203076/boxscores-traditional", "Anthony Davis")</f>
        <v>Anthony Davis</v>
      </c>
      <c r="F999" t="s">
        <v>87</v>
      </c>
      <c r="G999">
        <v>36</v>
      </c>
      <c r="H999">
        <v>7.0430000000000001</v>
      </c>
      <c r="I999" s="2">
        <v>1</v>
      </c>
      <c r="J999" s="2">
        <v>1</v>
      </c>
      <c r="K999" s="2">
        <v>1</v>
      </c>
      <c r="L999" s="2">
        <v>1</v>
      </c>
      <c r="M999" s="2">
        <v>1</v>
      </c>
      <c r="N999" s="2">
        <v>1</v>
      </c>
      <c r="O999" s="2">
        <v>1</v>
      </c>
      <c r="P999" s="2">
        <v>0.99997000000000003</v>
      </c>
      <c r="Q999" s="2">
        <v>0.99994000000000005</v>
      </c>
      <c r="R999" s="2">
        <v>0.99988999999999995</v>
      </c>
      <c r="S999" s="2">
        <v>0.99980999999999998</v>
      </c>
      <c r="T999" s="2">
        <v>0.99968000000000001</v>
      </c>
      <c r="U999" s="2">
        <v>0.99946000000000002</v>
      </c>
      <c r="V999" s="2">
        <v>0.99909999999999999</v>
      </c>
      <c r="W999" s="2">
        <v>0.99856</v>
      </c>
      <c r="X999" s="2">
        <v>0.99773999999999996</v>
      </c>
      <c r="Y999" s="2">
        <v>0.99653000000000003</v>
      </c>
      <c r="Z999" s="2">
        <v>0.99477000000000004</v>
      </c>
      <c r="AA999" s="2">
        <v>0.99202000000000001</v>
      </c>
      <c r="AB999" s="2">
        <v>0.98839999999999995</v>
      </c>
      <c r="AC999" s="2">
        <v>0.98341000000000001</v>
      </c>
      <c r="AD999" s="2">
        <v>0.97670000000000001</v>
      </c>
      <c r="AE999" s="2">
        <v>0.96784000000000003</v>
      </c>
      <c r="AF999" s="2">
        <v>0.95543</v>
      </c>
      <c r="AG999" s="2">
        <v>0.94062000000000001</v>
      </c>
      <c r="AH999" s="2">
        <v>0.92220000000000002</v>
      </c>
      <c r="AI999" s="2">
        <v>0.89973000000000003</v>
      </c>
      <c r="AJ999" s="2">
        <v>0.87285999999999997</v>
      </c>
      <c r="AK999" s="2">
        <v>0.83891000000000004</v>
      </c>
      <c r="AL999" s="2">
        <v>0.80234000000000005</v>
      </c>
      <c r="AM999" s="2">
        <v>0.76114999999999999</v>
      </c>
      <c r="AN999" s="2">
        <v>0.71565999999999996</v>
      </c>
      <c r="AO999" s="2">
        <v>0.66639999999999999</v>
      </c>
      <c r="AP999" s="2">
        <v>0.61026000000000002</v>
      </c>
      <c r="AQ999" s="2">
        <v>0.55567</v>
      </c>
      <c r="AR999" s="2">
        <v>0.5</v>
      </c>
      <c r="AS999" s="2">
        <v>0.44433</v>
      </c>
      <c r="AT999" s="2">
        <v>0.38973999999999998</v>
      </c>
      <c r="AU999" s="2">
        <v>0.33360000000000001</v>
      </c>
      <c r="AV999" s="2">
        <v>0.28433999999999998</v>
      </c>
      <c r="AW999" s="2">
        <v>0.23885000000000001</v>
      </c>
      <c r="AX999" s="2">
        <v>0.19766</v>
      </c>
      <c r="AY999" s="2">
        <v>0.16109000000000001</v>
      </c>
      <c r="AZ999" s="2">
        <v>0.12714</v>
      </c>
      <c r="BA999" s="2">
        <v>0.10027</v>
      </c>
      <c r="BB999" s="2">
        <v>7.7799999999999994E-2</v>
      </c>
      <c r="BC999" s="2">
        <v>5.9380000000000002E-2</v>
      </c>
      <c r="BD999" s="2">
        <v>4.4569999999999999E-2</v>
      </c>
      <c r="BE999" s="2">
        <v>3.2160000000000001E-2</v>
      </c>
      <c r="BF999" s="2">
        <v>2.3300000000000001E-2</v>
      </c>
      <c r="BG999" s="2">
        <v>1.6590000000000001E-2</v>
      </c>
      <c r="BH999" s="2">
        <v>1.1599999999999999E-2</v>
      </c>
      <c r="BI999" s="2">
        <v>7.9799999999999992E-3</v>
      </c>
      <c r="BJ999" s="2">
        <v>5.2300000000000003E-3</v>
      </c>
      <c r="BK999" s="2">
        <v>3.47E-3</v>
      </c>
      <c r="BL999" s="2">
        <v>2.2599999999999999E-3</v>
      </c>
      <c r="BM999" s="2">
        <v>1.4400000000000001E-3</v>
      </c>
      <c r="BN999" s="2">
        <v>8.9999999999999998E-4</v>
      </c>
      <c r="BO999" s="2">
        <v>5.4000000000000001E-4</v>
      </c>
      <c r="BP999" s="2">
        <v>3.2000000000000003E-4</v>
      </c>
    </row>
    <row r="1000" spans="1:68" hidden="1" x14ac:dyDescent="0.25">
      <c r="A1000">
        <v>22400628</v>
      </c>
      <c r="B1000" t="s">
        <v>82</v>
      </c>
      <c r="C1000" t="s">
        <v>81</v>
      </c>
      <c r="D1000" s="1">
        <v>45680.916666666664</v>
      </c>
      <c r="E1000" t="str">
        <f>HYPERLINK("https://www.nba.com/stats/player/1641764/boxscores-traditional", "Brandin Podziemski")</f>
        <v>Brandin Podziemski</v>
      </c>
      <c r="F1000" t="s">
        <v>91</v>
      </c>
      <c r="G1000">
        <v>18.2</v>
      </c>
      <c r="H1000">
        <v>7.25</v>
      </c>
      <c r="I1000" s="2">
        <v>0.99111000000000005</v>
      </c>
      <c r="J1000" s="2">
        <v>0.98712999999999995</v>
      </c>
      <c r="K1000" s="2">
        <v>0.98214000000000001</v>
      </c>
      <c r="L1000" s="2">
        <v>0.97499999999999998</v>
      </c>
      <c r="M1000" s="2">
        <v>0.96562000000000003</v>
      </c>
      <c r="N1000" s="2">
        <v>0.95352000000000003</v>
      </c>
      <c r="O1000" s="2">
        <v>0.93822000000000005</v>
      </c>
      <c r="P1000" s="2">
        <v>0.92073000000000005</v>
      </c>
      <c r="Q1000" s="2">
        <v>0.89795999999999998</v>
      </c>
      <c r="R1000" s="2">
        <v>0.87075999999999998</v>
      </c>
      <c r="S1000" s="2">
        <v>0.83891000000000004</v>
      </c>
      <c r="T1000" s="2">
        <v>0.80510999999999999</v>
      </c>
      <c r="U1000" s="2">
        <v>0.76424000000000003</v>
      </c>
      <c r="V1000" s="2">
        <v>0.71904000000000001</v>
      </c>
      <c r="W1000" s="2">
        <v>0.67003000000000001</v>
      </c>
      <c r="X1000" s="2">
        <v>0.61790999999999996</v>
      </c>
      <c r="Y1000" s="2">
        <v>0.56749000000000005</v>
      </c>
      <c r="Z1000" s="2">
        <v>0.51197000000000004</v>
      </c>
      <c r="AA1000" s="2">
        <v>0.45619999999999999</v>
      </c>
      <c r="AB1000" s="2">
        <v>0.40128999999999998</v>
      </c>
      <c r="AC1000" s="2">
        <v>0.34827000000000002</v>
      </c>
      <c r="AD1000" s="2">
        <v>0.30153000000000002</v>
      </c>
      <c r="AE1000" s="2">
        <v>0.25463000000000002</v>
      </c>
      <c r="AF1000" s="2">
        <v>0.21185999999999999</v>
      </c>
      <c r="AG1000" s="2">
        <v>0.17360999999999999</v>
      </c>
      <c r="AH1000" s="2">
        <v>0.14007</v>
      </c>
      <c r="AI1000" s="2">
        <v>0.11314</v>
      </c>
      <c r="AJ1000" s="2">
        <v>8.8510000000000005E-2</v>
      </c>
      <c r="AK1000" s="2">
        <v>6.8110000000000004E-2</v>
      </c>
      <c r="AL1000" s="2">
        <v>5.1549999999999999E-2</v>
      </c>
      <c r="AM1000" s="2">
        <v>3.8359999999999998E-2</v>
      </c>
      <c r="AN1000" s="2">
        <v>2.8719999999999999E-2</v>
      </c>
      <c r="AO1000" s="2">
        <v>2.068E-2</v>
      </c>
      <c r="AP1000" s="2">
        <v>1.4630000000000001E-2</v>
      </c>
      <c r="AQ1000" s="2">
        <v>1.017E-2</v>
      </c>
      <c r="AR1000" s="2">
        <v>6.9499999999999996E-3</v>
      </c>
      <c r="AS1000" s="2">
        <v>4.7999999999999996E-3</v>
      </c>
      <c r="AT1000" s="2">
        <v>3.1700000000000001E-3</v>
      </c>
      <c r="AU1000" s="2">
        <v>2.0500000000000002E-3</v>
      </c>
      <c r="AV1000" s="2">
        <v>1.31E-3</v>
      </c>
      <c r="AW1000" s="2">
        <v>8.4000000000000003E-4</v>
      </c>
      <c r="AX1000" s="2">
        <v>5.1999999999999995E-4</v>
      </c>
      <c r="AY1000" s="2">
        <v>3.1E-4</v>
      </c>
      <c r="AZ1000" s="2">
        <v>1.9000000000000001E-4</v>
      </c>
      <c r="BA1000" s="2">
        <v>1.1E-4</v>
      </c>
      <c r="BB1000" s="2">
        <v>6.0000000000000002E-5</v>
      </c>
      <c r="BC1000" s="2">
        <v>4.0000000000000003E-5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</row>
    <row r="1001" spans="1:68" hidden="1" x14ac:dyDescent="0.25">
      <c r="A1001">
        <v>22400628</v>
      </c>
      <c r="B1001" t="s">
        <v>82</v>
      </c>
      <c r="C1001" t="s">
        <v>81</v>
      </c>
      <c r="D1001" s="1">
        <v>45680.916666666664</v>
      </c>
      <c r="E1001" t="str">
        <f>HYPERLINK("https://www.nba.com/stats/player/1641764/boxscores-traditional", "Brandin Podziemski")</f>
        <v>Brandin Podziemski</v>
      </c>
      <c r="F1001" t="s">
        <v>92</v>
      </c>
      <c r="G1001">
        <v>13.8</v>
      </c>
      <c r="H1001">
        <v>7.3319999999999999</v>
      </c>
      <c r="I1001" s="2">
        <v>0.95994000000000002</v>
      </c>
      <c r="J1001" s="2">
        <v>0.94630000000000003</v>
      </c>
      <c r="K1001" s="2">
        <v>0.92922000000000005</v>
      </c>
      <c r="L1001" s="2">
        <v>0.90988000000000002</v>
      </c>
      <c r="M1001" s="2">
        <v>0.88492999999999999</v>
      </c>
      <c r="N1001" s="2">
        <v>0.85543000000000002</v>
      </c>
      <c r="O1001" s="2">
        <v>0.82381000000000004</v>
      </c>
      <c r="P1001" s="2">
        <v>0.78524000000000005</v>
      </c>
      <c r="Q1001" s="2">
        <v>0.74214999999999998</v>
      </c>
      <c r="R1001" s="2">
        <v>0.69847000000000004</v>
      </c>
      <c r="S1001" s="2">
        <v>0.64802999999999999</v>
      </c>
      <c r="T1001" s="2">
        <v>0.59870999999999996</v>
      </c>
      <c r="U1001" s="2">
        <v>0.54379999999999995</v>
      </c>
      <c r="V1001" s="2">
        <v>0.48803000000000002</v>
      </c>
      <c r="W1001" s="2">
        <v>0.43643999999999999</v>
      </c>
      <c r="X1001" s="2">
        <v>0.38208999999999999</v>
      </c>
      <c r="Y1001" s="2">
        <v>0.32996999999999999</v>
      </c>
      <c r="Z1001" s="2">
        <v>0.28433999999999998</v>
      </c>
      <c r="AA1001" s="2">
        <v>0.23885000000000001</v>
      </c>
      <c r="AB1001" s="2">
        <v>0.19766</v>
      </c>
      <c r="AC1001" s="2">
        <v>0.16353999999999999</v>
      </c>
      <c r="AD1001" s="2">
        <v>0.13136</v>
      </c>
      <c r="AE1001" s="2">
        <v>0.10564999999999999</v>
      </c>
      <c r="AF1001" s="2">
        <v>8.226E-2</v>
      </c>
      <c r="AG1001" s="2">
        <v>6.3009999999999997E-2</v>
      </c>
      <c r="AH1001" s="2">
        <v>4.8460000000000003E-2</v>
      </c>
      <c r="AI1001" s="2">
        <v>3.5929999999999997E-2</v>
      </c>
      <c r="AJ1001" s="2">
        <v>2.6190000000000001E-2</v>
      </c>
      <c r="AK1001" s="2">
        <v>1.9230000000000001E-2</v>
      </c>
      <c r="AL1001" s="2">
        <v>1.355E-2</v>
      </c>
      <c r="AM1001" s="2">
        <v>9.3900000000000008E-3</v>
      </c>
      <c r="AN1001" s="2">
        <v>6.5700000000000003E-3</v>
      </c>
      <c r="AO1001" s="2">
        <v>4.4000000000000003E-3</v>
      </c>
      <c r="AP1001" s="2">
        <v>2.8900000000000002E-3</v>
      </c>
      <c r="AQ1001" s="2">
        <v>1.9300000000000001E-3</v>
      </c>
      <c r="AR1001" s="2">
        <v>1.2199999999999999E-3</v>
      </c>
      <c r="AS1001" s="2">
        <v>7.9000000000000001E-4</v>
      </c>
      <c r="AT1001" s="2">
        <v>4.8000000000000001E-4</v>
      </c>
      <c r="AU1001" s="2">
        <v>2.9E-4</v>
      </c>
      <c r="AV1001" s="2">
        <v>1.8000000000000001E-4</v>
      </c>
      <c r="AW1001" s="2">
        <v>1E-4</v>
      </c>
      <c r="AX1001" s="2">
        <v>6.0000000000000002E-5</v>
      </c>
      <c r="AY1001" s="2">
        <v>3.0000000000000001E-5</v>
      </c>
      <c r="AZ1001" s="2">
        <v>0</v>
      </c>
      <c r="BA1001" s="2">
        <v>0</v>
      </c>
      <c r="BB1001" s="2">
        <v>0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</row>
    <row r="1002" spans="1:68" hidden="1" x14ac:dyDescent="0.25">
      <c r="A1002">
        <v>22400629</v>
      </c>
      <c r="B1002" t="s">
        <v>84</v>
      </c>
      <c r="C1002" t="s">
        <v>83</v>
      </c>
      <c r="D1002" s="1">
        <v>45680.916666666664</v>
      </c>
      <c r="E1002" t="str">
        <f>HYPERLINK("https://www.nba.com/stats/player/203076/boxscores-traditional", "Anthony Davis")</f>
        <v>Anthony Davis</v>
      </c>
      <c r="F1002" t="s">
        <v>91</v>
      </c>
      <c r="G1002">
        <v>39.4</v>
      </c>
      <c r="H1002">
        <v>7.3380000000000001</v>
      </c>
      <c r="I1002" s="2">
        <v>1</v>
      </c>
      <c r="J1002" s="2">
        <v>1</v>
      </c>
      <c r="K1002" s="2">
        <v>1</v>
      </c>
      <c r="L1002" s="2">
        <v>1</v>
      </c>
      <c r="M1002" s="2">
        <v>1</v>
      </c>
      <c r="N1002" s="2">
        <v>1</v>
      </c>
      <c r="O1002" s="2">
        <v>1</v>
      </c>
      <c r="P1002" s="2">
        <v>1</v>
      </c>
      <c r="Q1002" s="2">
        <v>1</v>
      </c>
      <c r="R1002" s="2">
        <v>1</v>
      </c>
      <c r="S1002" s="2">
        <v>0.99995000000000001</v>
      </c>
      <c r="T1002" s="2">
        <v>0.99990000000000001</v>
      </c>
      <c r="U1002" s="2">
        <v>0.99983999999999995</v>
      </c>
      <c r="V1002" s="2">
        <v>0.99973000000000001</v>
      </c>
      <c r="W1002" s="2">
        <v>0.99956999999999996</v>
      </c>
      <c r="X1002" s="2">
        <v>0.99929000000000001</v>
      </c>
      <c r="Y1002" s="2">
        <v>0.99885999999999997</v>
      </c>
      <c r="Z1002" s="2">
        <v>0.99824999999999997</v>
      </c>
      <c r="AA1002" s="2">
        <v>0.99728000000000006</v>
      </c>
      <c r="AB1002" s="2">
        <v>0.99585000000000001</v>
      </c>
      <c r="AC1002" s="2">
        <v>0.99395999999999995</v>
      </c>
      <c r="AD1002" s="2">
        <v>0.99111000000000005</v>
      </c>
      <c r="AE1002" s="2">
        <v>0.98712999999999995</v>
      </c>
      <c r="AF1002" s="2">
        <v>0.98214000000000001</v>
      </c>
      <c r="AG1002" s="2">
        <v>0.97499999999999998</v>
      </c>
      <c r="AH1002" s="2">
        <v>0.96638000000000002</v>
      </c>
      <c r="AI1002" s="2">
        <v>0.95448999999999995</v>
      </c>
      <c r="AJ1002" s="2">
        <v>0.93942999999999999</v>
      </c>
      <c r="AK1002" s="2">
        <v>0.92220000000000002</v>
      </c>
      <c r="AL1002" s="2">
        <v>0.89973000000000003</v>
      </c>
      <c r="AM1002" s="2">
        <v>0.87285999999999997</v>
      </c>
      <c r="AN1002" s="2">
        <v>0.84375</v>
      </c>
      <c r="AO1002" s="2">
        <v>0.80784999999999996</v>
      </c>
      <c r="AP1002" s="2">
        <v>0.77034999999999998</v>
      </c>
      <c r="AQ1002" s="2">
        <v>0.72575000000000001</v>
      </c>
      <c r="AR1002" s="2">
        <v>0.67723999999999995</v>
      </c>
      <c r="AS1002" s="2">
        <v>0.62929999999999997</v>
      </c>
      <c r="AT1002" s="2">
        <v>0.57535000000000003</v>
      </c>
      <c r="AU1002" s="2">
        <v>0.51993999999999996</v>
      </c>
      <c r="AV1002" s="2">
        <v>0.46811999999999998</v>
      </c>
      <c r="AW1002" s="2">
        <v>0.41293999999999997</v>
      </c>
      <c r="AX1002" s="2">
        <v>0.36316999999999999</v>
      </c>
      <c r="AY1002" s="2">
        <v>0.31207000000000001</v>
      </c>
      <c r="AZ1002" s="2">
        <v>0.26434999999999997</v>
      </c>
      <c r="BA1002" s="2">
        <v>0.22363</v>
      </c>
      <c r="BB1002" s="2">
        <v>0.18406</v>
      </c>
      <c r="BC1002" s="2">
        <v>0.14917</v>
      </c>
      <c r="BD1002" s="2">
        <v>0.121</v>
      </c>
      <c r="BE1002" s="2">
        <v>9.5100000000000004E-2</v>
      </c>
      <c r="BF1002" s="2">
        <v>7.4929999999999997E-2</v>
      </c>
      <c r="BG1002" s="2">
        <v>5.7049999999999997E-2</v>
      </c>
      <c r="BH1002" s="2">
        <v>4.2720000000000001E-2</v>
      </c>
      <c r="BI1002" s="2">
        <v>3.2160000000000001E-2</v>
      </c>
      <c r="BJ1002" s="2">
        <v>2.3300000000000001E-2</v>
      </c>
      <c r="BK1002" s="2">
        <v>1.6590000000000001E-2</v>
      </c>
      <c r="BL1002" s="2">
        <v>1.191E-2</v>
      </c>
      <c r="BM1002" s="2">
        <v>8.2000000000000007E-3</v>
      </c>
      <c r="BN1002" s="2">
        <v>5.7000000000000002E-3</v>
      </c>
      <c r="BO1002" s="2">
        <v>3.79E-3</v>
      </c>
      <c r="BP1002" s="2">
        <v>2.48E-3</v>
      </c>
    </row>
    <row r="1003" spans="1:68" hidden="1" x14ac:dyDescent="0.25">
      <c r="A1003">
        <v>22400629</v>
      </c>
      <c r="B1003" t="s">
        <v>84</v>
      </c>
      <c r="C1003" t="s">
        <v>83</v>
      </c>
      <c r="D1003" s="1">
        <v>45680.916666666664</v>
      </c>
      <c r="E1003" t="str">
        <f>HYPERLINK("https://www.nba.com/stats/player/1629060/boxscores-traditional", "Rui Hachimura")</f>
        <v>Rui Hachimura</v>
      </c>
      <c r="F1003" t="s">
        <v>91</v>
      </c>
      <c r="G1003">
        <v>21.2</v>
      </c>
      <c r="H1003">
        <v>7.359</v>
      </c>
      <c r="I1003" s="2">
        <v>0.99692999999999998</v>
      </c>
      <c r="J1003" s="2">
        <v>0.99546999999999997</v>
      </c>
      <c r="K1003" s="2">
        <v>0.99324000000000001</v>
      </c>
      <c r="L1003" s="2">
        <v>0.99036000000000002</v>
      </c>
      <c r="M1003" s="2">
        <v>0.98609999999999998</v>
      </c>
      <c r="N1003" s="2">
        <v>0.98077000000000003</v>
      </c>
      <c r="O1003" s="2">
        <v>0.97319999999999995</v>
      </c>
      <c r="P1003" s="2">
        <v>0.96326999999999996</v>
      </c>
      <c r="Q1003" s="2">
        <v>0.95154000000000005</v>
      </c>
      <c r="R1003" s="2">
        <v>0.93574000000000002</v>
      </c>
      <c r="S1003" s="2">
        <v>0.91774</v>
      </c>
      <c r="T1003" s="2">
        <v>0.89434999999999998</v>
      </c>
      <c r="U1003" s="2">
        <v>0.86650000000000005</v>
      </c>
      <c r="V1003" s="2">
        <v>0.83645999999999998</v>
      </c>
      <c r="W1003" s="2">
        <v>0.79954999999999998</v>
      </c>
      <c r="X1003" s="2">
        <v>0.76114999999999999</v>
      </c>
      <c r="Y1003" s="2">
        <v>0.71565999999999996</v>
      </c>
      <c r="Z1003" s="2">
        <v>0.66639999999999999</v>
      </c>
      <c r="AA1003" s="2">
        <v>0.61790999999999996</v>
      </c>
      <c r="AB1003" s="2">
        <v>0.56355999999999995</v>
      </c>
      <c r="AC1003" s="2">
        <v>0.51197000000000004</v>
      </c>
      <c r="AD1003" s="2">
        <v>0.45619999999999999</v>
      </c>
      <c r="AE1003" s="2">
        <v>0.40516999999999997</v>
      </c>
      <c r="AF1003" s="2">
        <v>0.35197000000000001</v>
      </c>
      <c r="AG1003" s="2">
        <v>0.30153000000000002</v>
      </c>
      <c r="AH1003" s="2">
        <v>0.25785000000000002</v>
      </c>
      <c r="AI1003" s="2">
        <v>0.21476000000000001</v>
      </c>
      <c r="AJ1003" s="2">
        <v>0.17879</v>
      </c>
      <c r="AK1003" s="2">
        <v>0.14457</v>
      </c>
      <c r="AL1003" s="2">
        <v>0.11507000000000001</v>
      </c>
      <c r="AM1003" s="2">
        <v>9.1759999999999994E-2</v>
      </c>
      <c r="AN1003" s="2">
        <v>7.0779999999999996E-2</v>
      </c>
      <c r="AO1003" s="2">
        <v>5.4800000000000001E-2</v>
      </c>
      <c r="AP1003" s="2">
        <v>4.0930000000000001E-2</v>
      </c>
      <c r="AQ1003" s="2">
        <v>3.005E-2</v>
      </c>
      <c r="AR1003" s="2">
        <v>2.222E-2</v>
      </c>
      <c r="AS1003" s="2">
        <v>1.5779999999999999E-2</v>
      </c>
      <c r="AT1003" s="2">
        <v>1.1299999999999999E-2</v>
      </c>
      <c r="AU1003" s="2">
        <v>7.7600000000000004E-3</v>
      </c>
      <c r="AV1003" s="2">
        <v>5.3899999999999998E-3</v>
      </c>
      <c r="AW1003" s="2">
        <v>3.5699999999999998E-3</v>
      </c>
      <c r="AX1003" s="2">
        <v>2.33E-3</v>
      </c>
      <c r="AY1003" s="2">
        <v>1.5399999999999999E-3</v>
      </c>
      <c r="AZ1003" s="2">
        <v>9.7000000000000005E-4</v>
      </c>
      <c r="BA1003" s="2">
        <v>6.2E-4</v>
      </c>
      <c r="BB1003" s="2">
        <v>3.8000000000000002E-4</v>
      </c>
      <c r="BC1003" s="2">
        <v>2.2000000000000001E-4</v>
      </c>
      <c r="BD1003" s="2">
        <v>1.3999999999999999E-4</v>
      </c>
      <c r="BE1003" s="2">
        <v>8.0000000000000007E-5</v>
      </c>
      <c r="BF1003" s="2">
        <v>5.0000000000000002E-5</v>
      </c>
      <c r="BG1003" s="2">
        <v>0</v>
      </c>
      <c r="BH1003" s="2">
        <v>0</v>
      </c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</row>
    <row r="1004" spans="1:68" hidden="1" x14ac:dyDescent="0.25">
      <c r="A1004">
        <v>22400629</v>
      </c>
      <c r="B1004" t="s">
        <v>84</v>
      </c>
      <c r="C1004" t="s">
        <v>83</v>
      </c>
      <c r="D1004" s="1">
        <v>45680.916666666664</v>
      </c>
      <c r="E1004" t="str">
        <f>HYPERLINK("https://www.nba.com/stats/player/1629060/boxscores-traditional", "Rui Hachimura")</f>
        <v>Rui Hachimura</v>
      </c>
      <c r="F1004" t="s">
        <v>87</v>
      </c>
      <c r="G1004">
        <v>19.8</v>
      </c>
      <c r="H1004">
        <v>7.3860000000000001</v>
      </c>
      <c r="I1004" s="2">
        <v>0.99460999999999999</v>
      </c>
      <c r="J1004" s="2">
        <v>0.99202000000000001</v>
      </c>
      <c r="K1004" s="2">
        <v>0.98839999999999995</v>
      </c>
      <c r="L1004" s="2">
        <v>0.98382000000000003</v>
      </c>
      <c r="M1004" s="2">
        <v>0.97724999999999995</v>
      </c>
      <c r="N1004" s="2">
        <v>0.96926000000000001</v>
      </c>
      <c r="O1004" s="2">
        <v>0.95818000000000003</v>
      </c>
      <c r="P1004" s="2">
        <v>0.94520000000000004</v>
      </c>
      <c r="Q1004" s="2">
        <v>0.92784999999999995</v>
      </c>
      <c r="R1004" s="2">
        <v>0.90824000000000005</v>
      </c>
      <c r="S1004" s="2">
        <v>0.88297999999999999</v>
      </c>
      <c r="T1004" s="2">
        <v>0.85543000000000002</v>
      </c>
      <c r="U1004" s="2">
        <v>0.82121</v>
      </c>
      <c r="V1004" s="2">
        <v>0.78524000000000005</v>
      </c>
      <c r="W1004" s="2">
        <v>0.74214999999999998</v>
      </c>
      <c r="X1004" s="2">
        <v>0.69496999999999998</v>
      </c>
      <c r="Y1004" s="2">
        <v>0.64802999999999999</v>
      </c>
      <c r="Z1004" s="2">
        <v>0.59482999999999997</v>
      </c>
      <c r="AA1004" s="2">
        <v>0.54379999999999995</v>
      </c>
      <c r="AB1004" s="2">
        <v>0.48803000000000002</v>
      </c>
      <c r="AC1004" s="2">
        <v>0.43643999999999999</v>
      </c>
      <c r="AD1004" s="2">
        <v>0.38208999999999999</v>
      </c>
      <c r="AE1004" s="2">
        <v>0.33360000000000001</v>
      </c>
      <c r="AF1004" s="2">
        <v>0.28433999999999998</v>
      </c>
      <c r="AG1004" s="2">
        <v>0.24196000000000001</v>
      </c>
      <c r="AH1004" s="2">
        <v>0.20044999999999999</v>
      </c>
      <c r="AI1004" s="2">
        <v>0.16602</v>
      </c>
      <c r="AJ1004" s="2">
        <v>0.13350000000000001</v>
      </c>
      <c r="AK1004" s="2">
        <v>0.10564999999999999</v>
      </c>
      <c r="AL1004" s="2">
        <v>8.3790000000000003E-2</v>
      </c>
      <c r="AM1004" s="2">
        <v>6.4259999999999998E-2</v>
      </c>
      <c r="AN1004" s="2">
        <v>4.947E-2</v>
      </c>
      <c r="AO1004" s="2">
        <v>3.6729999999999999E-2</v>
      </c>
      <c r="AP1004" s="2">
        <v>2.743E-2</v>
      </c>
      <c r="AQ1004" s="2">
        <v>1.9699999999999999E-2</v>
      </c>
      <c r="AR1004" s="2">
        <v>1.426E-2</v>
      </c>
      <c r="AS1004" s="2">
        <v>9.9000000000000008E-3</v>
      </c>
      <c r="AT1004" s="2">
        <v>6.9499999999999996E-3</v>
      </c>
      <c r="AU1004" s="2">
        <v>4.6600000000000001E-3</v>
      </c>
      <c r="AV1004" s="2">
        <v>3.1700000000000001E-3</v>
      </c>
      <c r="AW1004" s="2">
        <v>2.0500000000000002E-3</v>
      </c>
      <c r="AX1004" s="2">
        <v>1.31E-3</v>
      </c>
      <c r="AY1004" s="2">
        <v>8.4000000000000003E-4</v>
      </c>
      <c r="AZ1004" s="2">
        <v>5.1999999999999995E-4</v>
      </c>
      <c r="BA1004" s="2">
        <v>3.2000000000000003E-4</v>
      </c>
      <c r="BB1004" s="2">
        <v>1.9000000000000001E-4</v>
      </c>
      <c r="BC1004" s="2">
        <v>1.2E-4</v>
      </c>
      <c r="BD1004" s="2">
        <v>6.9999999999999994E-5</v>
      </c>
      <c r="BE1004" s="2">
        <v>4.0000000000000003E-5</v>
      </c>
      <c r="BF1004" s="2">
        <v>0</v>
      </c>
      <c r="BG1004" s="2">
        <v>0</v>
      </c>
      <c r="BH1004" s="2">
        <v>0</v>
      </c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</row>
    <row r="1005" spans="1:68" hidden="1" x14ac:dyDescent="0.25">
      <c r="A1005">
        <v>22400629</v>
      </c>
      <c r="B1005" t="s">
        <v>83</v>
      </c>
      <c r="C1005" t="s">
        <v>84</v>
      </c>
      <c r="D1005" s="1">
        <v>45680.916666666664</v>
      </c>
      <c r="E1005" t="str">
        <f>HYPERLINK("https://www.nba.com/stats/player/1628436/boxscores-traditional", "Luke Kornet")</f>
        <v>Luke Kornet</v>
      </c>
      <c r="F1005" t="s">
        <v>87</v>
      </c>
      <c r="G1005">
        <v>12.6</v>
      </c>
      <c r="H1005">
        <v>7.3920000000000003</v>
      </c>
      <c r="I1005" s="2">
        <v>0.94179000000000002</v>
      </c>
      <c r="J1005" s="2">
        <v>0.92364000000000002</v>
      </c>
      <c r="K1005" s="2">
        <v>0.9032</v>
      </c>
      <c r="L1005" s="2">
        <v>0.87697999999999998</v>
      </c>
      <c r="M1005" s="2">
        <v>0.84848999999999997</v>
      </c>
      <c r="N1005" s="2">
        <v>0.81327000000000005</v>
      </c>
      <c r="O1005" s="2">
        <v>0.77637</v>
      </c>
      <c r="P1005" s="2">
        <v>0.73236999999999997</v>
      </c>
      <c r="Q1005" s="2">
        <v>0.68793000000000004</v>
      </c>
      <c r="R1005" s="2">
        <v>0.63683000000000001</v>
      </c>
      <c r="S1005" s="2">
        <v>0.58706000000000003</v>
      </c>
      <c r="T1005" s="2">
        <v>0.53188000000000002</v>
      </c>
      <c r="U1005" s="2">
        <v>0.48005999999999999</v>
      </c>
      <c r="V1005" s="2">
        <v>0.42465000000000003</v>
      </c>
      <c r="W1005" s="2">
        <v>0.37447999999999998</v>
      </c>
      <c r="X1005" s="2">
        <v>0.32275999999999999</v>
      </c>
      <c r="Y1005" s="2">
        <v>0.27424999999999999</v>
      </c>
      <c r="Z1005" s="2">
        <v>0.23269999999999999</v>
      </c>
      <c r="AA1005" s="2">
        <v>0.19214999999999999</v>
      </c>
      <c r="AB1005" s="2">
        <v>0.15866</v>
      </c>
      <c r="AC1005" s="2">
        <v>0.12714</v>
      </c>
      <c r="AD1005" s="2">
        <v>0.10204000000000001</v>
      </c>
      <c r="AE1005" s="2">
        <v>7.9269999999999993E-2</v>
      </c>
      <c r="AF1005" s="2">
        <v>6.1780000000000002E-2</v>
      </c>
      <c r="AG1005" s="2">
        <v>4.648E-2</v>
      </c>
      <c r="AH1005" s="2">
        <v>3.5150000000000001E-2</v>
      </c>
      <c r="AI1005" s="2">
        <v>2.5590000000000002E-2</v>
      </c>
      <c r="AJ1005" s="2">
        <v>1.8759999999999999E-2</v>
      </c>
      <c r="AK1005" s="2">
        <v>1.321E-2</v>
      </c>
      <c r="AL1005" s="2">
        <v>9.3900000000000008E-3</v>
      </c>
      <c r="AM1005" s="2">
        <v>6.3899999999999998E-3</v>
      </c>
      <c r="AN1005" s="2">
        <v>4.4000000000000003E-3</v>
      </c>
      <c r="AO1005" s="2">
        <v>2.8900000000000002E-3</v>
      </c>
      <c r="AP1005" s="2">
        <v>1.8699999999999999E-3</v>
      </c>
      <c r="AQ1005" s="2">
        <v>1.2199999999999999E-3</v>
      </c>
      <c r="AR1005" s="2">
        <v>7.6000000000000004E-4</v>
      </c>
      <c r="AS1005" s="2">
        <v>4.8000000000000001E-4</v>
      </c>
      <c r="AT1005" s="2">
        <v>2.9E-4</v>
      </c>
      <c r="AU1005" s="2">
        <v>1.8000000000000001E-4</v>
      </c>
      <c r="AV1005" s="2">
        <v>1E-4</v>
      </c>
      <c r="AW1005" s="2">
        <v>6.0000000000000002E-5</v>
      </c>
      <c r="AX1005" s="2">
        <v>3.0000000000000001E-5</v>
      </c>
      <c r="AY1005" s="2">
        <v>0</v>
      </c>
      <c r="AZ1005" s="2">
        <v>0</v>
      </c>
      <c r="BA1005" s="2">
        <v>0</v>
      </c>
      <c r="BB1005" s="2">
        <v>0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0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0</v>
      </c>
      <c r="BP1005" s="2">
        <v>0</v>
      </c>
    </row>
    <row r="1006" spans="1:68" hidden="1" x14ac:dyDescent="0.25">
      <c r="A1006">
        <v>22400628</v>
      </c>
      <c r="B1006" t="s">
        <v>82</v>
      </c>
      <c r="C1006" t="s">
        <v>81</v>
      </c>
      <c r="D1006" s="1">
        <v>45680.916666666664</v>
      </c>
      <c r="E1006" t="str">
        <f>HYPERLINK("https://www.nba.com/stats/player/1626172/boxscores-traditional", "Kevon Looney")</f>
        <v>Kevon Looney</v>
      </c>
      <c r="F1006" t="s">
        <v>87</v>
      </c>
      <c r="G1006">
        <v>13</v>
      </c>
      <c r="H1006">
        <v>7.4029999999999996</v>
      </c>
      <c r="I1006" s="2">
        <v>0.94738</v>
      </c>
      <c r="J1006" s="2">
        <v>0.93189</v>
      </c>
      <c r="K1006" s="2">
        <v>0.91149000000000002</v>
      </c>
      <c r="L1006" s="2">
        <v>0.88876999999999995</v>
      </c>
      <c r="M1006" s="2">
        <v>0.85992999999999997</v>
      </c>
      <c r="N1006" s="2">
        <v>0.82894000000000001</v>
      </c>
      <c r="O1006" s="2">
        <v>0.79103000000000001</v>
      </c>
      <c r="P1006" s="2">
        <v>0.75175000000000003</v>
      </c>
      <c r="Q1006" s="2">
        <v>0.70540000000000003</v>
      </c>
      <c r="R1006" s="2">
        <v>0.65910000000000002</v>
      </c>
      <c r="S1006" s="2">
        <v>0.60641999999999996</v>
      </c>
      <c r="T1006" s="2">
        <v>0.55567</v>
      </c>
      <c r="U1006" s="2">
        <v>0.5</v>
      </c>
      <c r="V1006" s="2">
        <v>0.44433</v>
      </c>
      <c r="W1006" s="2">
        <v>0.39357999999999999</v>
      </c>
      <c r="X1006" s="2">
        <v>0.34089999999999998</v>
      </c>
      <c r="Y1006" s="2">
        <v>0.29459999999999997</v>
      </c>
      <c r="Z1006" s="2">
        <v>0.24825</v>
      </c>
      <c r="AA1006" s="2">
        <v>0.20896999999999999</v>
      </c>
      <c r="AB1006" s="2">
        <v>0.17105999999999999</v>
      </c>
      <c r="AC1006" s="2">
        <v>0.14007</v>
      </c>
      <c r="AD1006" s="2">
        <v>0.11123</v>
      </c>
      <c r="AE1006" s="2">
        <v>8.8510000000000005E-2</v>
      </c>
      <c r="AF1006" s="2">
        <v>6.8110000000000004E-2</v>
      </c>
      <c r="AG1006" s="2">
        <v>5.262E-2</v>
      </c>
      <c r="AH1006" s="2">
        <v>3.9199999999999999E-2</v>
      </c>
      <c r="AI1006" s="2">
        <v>2.938E-2</v>
      </c>
      <c r="AJ1006" s="2">
        <v>2.1180000000000001E-2</v>
      </c>
      <c r="AK1006" s="2">
        <v>1.5389999999999999E-2</v>
      </c>
      <c r="AL1006" s="2">
        <v>1.072E-2</v>
      </c>
      <c r="AM1006" s="2">
        <v>7.5500000000000003E-3</v>
      </c>
      <c r="AN1006" s="2">
        <v>5.0800000000000003E-3</v>
      </c>
      <c r="AO1006" s="2">
        <v>3.47E-3</v>
      </c>
      <c r="AP1006" s="2">
        <v>2.2599999999999999E-3</v>
      </c>
      <c r="AQ1006" s="2">
        <v>1.49E-3</v>
      </c>
      <c r="AR1006" s="2">
        <v>9.3999999999999997E-4</v>
      </c>
      <c r="AS1006" s="2">
        <v>5.9999999999999995E-4</v>
      </c>
      <c r="AT1006" s="2">
        <v>3.6000000000000002E-4</v>
      </c>
      <c r="AU1006" s="2">
        <v>2.2000000000000001E-4</v>
      </c>
      <c r="AV1006" s="2">
        <v>1.2999999999999999E-4</v>
      </c>
      <c r="AW1006" s="2">
        <v>8.0000000000000007E-5</v>
      </c>
      <c r="AX1006" s="2">
        <v>4.0000000000000003E-5</v>
      </c>
      <c r="AY1006" s="2">
        <v>0</v>
      </c>
      <c r="AZ1006" s="2">
        <v>0</v>
      </c>
      <c r="BA1006" s="2">
        <v>0</v>
      </c>
      <c r="BB1006" s="2">
        <v>0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>
        <v>0</v>
      </c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</row>
    <row r="1007" spans="1:68" hidden="1" x14ac:dyDescent="0.25">
      <c r="A1007">
        <v>22400628</v>
      </c>
      <c r="B1007" t="s">
        <v>82</v>
      </c>
      <c r="C1007" t="s">
        <v>81</v>
      </c>
      <c r="D1007" s="1">
        <v>45680.916666666664</v>
      </c>
      <c r="E1007" t="str">
        <f>HYPERLINK("https://www.nba.com/stats/player/1626172/boxscores-traditional", "Kevon Looney")</f>
        <v>Kevon Looney</v>
      </c>
      <c r="F1007" t="s">
        <v>91</v>
      </c>
      <c r="G1007">
        <v>15</v>
      </c>
      <c r="H1007">
        <v>7.72</v>
      </c>
      <c r="I1007" s="2">
        <v>0.96484999999999999</v>
      </c>
      <c r="J1007" s="2">
        <v>0.95352000000000003</v>
      </c>
      <c r="K1007" s="2">
        <v>0.93942999999999999</v>
      </c>
      <c r="L1007" s="2">
        <v>0.92220000000000002</v>
      </c>
      <c r="M1007" s="2">
        <v>0.9032</v>
      </c>
      <c r="N1007" s="2">
        <v>0.879</v>
      </c>
      <c r="O1007" s="2">
        <v>0.85082999999999998</v>
      </c>
      <c r="P1007" s="2">
        <v>0.81859000000000004</v>
      </c>
      <c r="Q1007" s="2">
        <v>0.7823</v>
      </c>
      <c r="R1007" s="2">
        <v>0.74214999999999998</v>
      </c>
      <c r="S1007" s="2">
        <v>0.69847000000000004</v>
      </c>
      <c r="T1007" s="2">
        <v>0.65173000000000003</v>
      </c>
      <c r="U1007" s="2">
        <v>0.60257000000000005</v>
      </c>
      <c r="V1007" s="2">
        <v>0.55171999999999999</v>
      </c>
      <c r="W1007" s="2">
        <v>0.5</v>
      </c>
      <c r="X1007" s="2">
        <v>0.44828000000000001</v>
      </c>
      <c r="Y1007" s="2">
        <v>0.39743000000000001</v>
      </c>
      <c r="Z1007" s="2">
        <v>0.34827000000000002</v>
      </c>
      <c r="AA1007" s="2">
        <v>0.30153000000000002</v>
      </c>
      <c r="AB1007" s="2">
        <v>0.25785000000000002</v>
      </c>
      <c r="AC1007" s="2">
        <v>0.2177</v>
      </c>
      <c r="AD1007" s="2">
        <v>0.18140999999999999</v>
      </c>
      <c r="AE1007" s="2">
        <v>0.14917</v>
      </c>
      <c r="AF1007" s="2">
        <v>0.121</v>
      </c>
      <c r="AG1007" s="2">
        <v>9.6799999999999997E-2</v>
      </c>
      <c r="AH1007" s="2">
        <v>7.7799999999999994E-2</v>
      </c>
      <c r="AI1007" s="2">
        <v>6.0569999999999999E-2</v>
      </c>
      <c r="AJ1007" s="2">
        <v>4.648E-2</v>
      </c>
      <c r="AK1007" s="2">
        <v>3.5150000000000001E-2</v>
      </c>
      <c r="AL1007" s="2">
        <v>2.6190000000000001E-2</v>
      </c>
      <c r="AM1007" s="2">
        <v>1.9230000000000001E-2</v>
      </c>
      <c r="AN1007" s="2">
        <v>1.3899999999999999E-2</v>
      </c>
      <c r="AO1007" s="2">
        <v>9.9000000000000008E-3</v>
      </c>
      <c r="AP1007" s="2">
        <v>6.9499999999999996E-3</v>
      </c>
      <c r="AQ1007" s="2">
        <v>4.7999999999999996E-3</v>
      </c>
      <c r="AR1007" s="2">
        <v>3.2599999999999999E-3</v>
      </c>
      <c r="AS1007" s="2">
        <v>2.1900000000000001E-3</v>
      </c>
      <c r="AT1007" s="2">
        <v>1.4400000000000001E-3</v>
      </c>
      <c r="AU1007" s="2">
        <v>9.3999999999999997E-4</v>
      </c>
      <c r="AV1007" s="2">
        <v>5.9999999999999995E-4</v>
      </c>
      <c r="AW1007" s="2">
        <v>3.8000000000000002E-4</v>
      </c>
      <c r="AX1007" s="2">
        <v>2.3000000000000001E-4</v>
      </c>
      <c r="AY1007" s="2">
        <v>1.3999999999999999E-4</v>
      </c>
      <c r="AZ1007" s="2">
        <v>8.0000000000000007E-5</v>
      </c>
      <c r="BA1007" s="2">
        <v>5.0000000000000002E-5</v>
      </c>
      <c r="BB1007" s="2">
        <v>0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>
        <v>0</v>
      </c>
      <c r="BI1007" s="2">
        <v>0</v>
      </c>
      <c r="BJ1007" s="2">
        <v>0</v>
      </c>
      <c r="BK1007" s="2">
        <v>0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</row>
    <row r="1008" spans="1:68" hidden="1" x14ac:dyDescent="0.25">
      <c r="A1008">
        <v>22400629</v>
      </c>
      <c r="B1008" t="s">
        <v>83</v>
      </c>
      <c r="C1008" t="s">
        <v>84</v>
      </c>
      <c r="D1008" s="1">
        <v>45680.916666666664</v>
      </c>
      <c r="E1008" t="str">
        <f>HYPERLINK("https://www.nba.com/stats/player/1628436/boxscores-traditional", "Luke Kornet")</f>
        <v>Luke Kornet</v>
      </c>
      <c r="F1008" t="s">
        <v>91</v>
      </c>
      <c r="G1008">
        <v>14</v>
      </c>
      <c r="H1008">
        <v>7.7720000000000002</v>
      </c>
      <c r="I1008" s="2">
        <v>0.95254000000000005</v>
      </c>
      <c r="J1008" s="2">
        <v>0.93822000000000005</v>
      </c>
      <c r="K1008" s="2">
        <v>0.92220000000000002</v>
      </c>
      <c r="L1008" s="2">
        <v>0.90146999999999999</v>
      </c>
      <c r="M1008" s="2">
        <v>0.87697999999999998</v>
      </c>
      <c r="N1008" s="2">
        <v>0.84848999999999997</v>
      </c>
      <c r="O1008" s="2">
        <v>0.81594</v>
      </c>
      <c r="P1008" s="2">
        <v>0.77934999999999999</v>
      </c>
      <c r="Q1008" s="2">
        <v>0.73890999999999996</v>
      </c>
      <c r="R1008" s="2">
        <v>0.69496999999999998</v>
      </c>
      <c r="S1008" s="2">
        <v>0.65173000000000003</v>
      </c>
      <c r="T1008" s="2">
        <v>0.60257000000000005</v>
      </c>
      <c r="U1008" s="2">
        <v>0.55171999999999999</v>
      </c>
      <c r="V1008" s="2">
        <v>0.5</v>
      </c>
      <c r="W1008" s="2">
        <v>0.44828000000000001</v>
      </c>
      <c r="X1008" s="2">
        <v>0.39743000000000001</v>
      </c>
      <c r="Y1008" s="2">
        <v>0.34827000000000002</v>
      </c>
      <c r="Z1008" s="2">
        <v>0.30503000000000002</v>
      </c>
      <c r="AA1008" s="2">
        <v>0.26108999999999999</v>
      </c>
      <c r="AB1008" s="2">
        <v>0.22065000000000001</v>
      </c>
      <c r="AC1008" s="2">
        <v>0.18406</v>
      </c>
      <c r="AD1008" s="2">
        <v>0.15151000000000001</v>
      </c>
      <c r="AE1008" s="2">
        <v>0.12302</v>
      </c>
      <c r="AF1008" s="2">
        <v>9.8530000000000006E-2</v>
      </c>
      <c r="AG1008" s="2">
        <v>7.7799999999999994E-2</v>
      </c>
      <c r="AH1008" s="2">
        <v>6.1780000000000002E-2</v>
      </c>
      <c r="AI1008" s="2">
        <v>4.7460000000000002E-2</v>
      </c>
      <c r="AJ1008" s="2">
        <v>3.5929999999999997E-2</v>
      </c>
      <c r="AK1008" s="2">
        <v>2.6800000000000001E-2</v>
      </c>
      <c r="AL1008" s="2">
        <v>1.9699999999999999E-2</v>
      </c>
      <c r="AM1008" s="2">
        <v>1.426E-2</v>
      </c>
      <c r="AN1008" s="2">
        <v>1.017E-2</v>
      </c>
      <c r="AO1008" s="2">
        <v>7.3400000000000002E-3</v>
      </c>
      <c r="AP1008" s="2">
        <v>5.0800000000000003E-3</v>
      </c>
      <c r="AQ1008" s="2">
        <v>3.47E-3</v>
      </c>
      <c r="AR1008" s="2">
        <v>2.33E-3</v>
      </c>
      <c r="AS1008" s="2">
        <v>1.5399999999999999E-3</v>
      </c>
      <c r="AT1008" s="2">
        <v>1E-3</v>
      </c>
      <c r="AU1008" s="2">
        <v>6.4000000000000005E-4</v>
      </c>
      <c r="AV1008" s="2">
        <v>4.0000000000000002E-4</v>
      </c>
      <c r="AW1008" s="2">
        <v>2.5999999999999998E-4</v>
      </c>
      <c r="AX1008" s="2">
        <v>1.6000000000000001E-4</v>
      </c>
      <c r="AY1008" s="2">
        <v>1E-4</v>
      </c>
      <c r="AZ1008" s="2">
        <v>6.0000000000000002E-5</v>
      </c>
      <c r="BA1008" s="2">
        <v>3.0000000000000001E-5</v>
      </c>
      <c r="BB1008" s="2">
        <v>0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</row>
    <row r="1009" spans="1:68" hidden="1" x14ac:dyDescent="0.25">
      <c r="A1009">
        <v>22400629</v>
      </c>
      <c r="B1009" t="s">
        <v>83</v>
      </c>
      <c r="C1009" t="s">
        <v>84</v>
      </c>
      <c r="D1009" s="1">
        <v>45680.916666666664</v>
      </c>
      <c r="E1009" t="str">
        <f>HYPERLINK("https://www.nba.com/stats/player/1627759/boxscores-traditional", "Jaylen Brown")</f>
        <v>Jaylen Brown</v>
      </c>
      <c r="F1009" t="s">
        <v>91</v>
      </c>
      <c r="G1009">
        <v>30.4</v>
      </c>
      <c r="H1009">
        <v>7.8890000000000002</v>
      </c>
      <c r="I1009" s="2">
        <v>0.99990000000000001</v>
      </c>
      <c r="J1009" s="2">
        <v>0.99983999999999995</v>
      </c>
      <c r="K1009" s="2">
        <v>0.99973999999999996</v>
      </c>
      <c r="L1009" s="2">
        <v>0.99960000000000004</v>
      </c>
      <c r="M1009" s="2">
        <v>0.99936000000000003</v>
      </c>
      <c r="N1009" s="2">
        <v>0.999</v>
      </c>
      <c r="O1009" s="2">
        <v>0.99851000000000001</v>
      </c>
      <c r="P1009" s="2">
        <v>0.99773999999999996</v>
      </c>
      <c r="Q1009" s="2">
        <v>0.99663999999999997</v>
      </c>
      <c r="R1009" s="2">
        <v>0.99519999999999997</v>
      </c>
      <c r="S1009" s="2">
        <v>0.99304999999999999</v>
      </c>
      <c r="T1009" s="2">
        <v>0.99009999999999998</v>
      </c>
      <c r="U1009" s="2">
        <v>0.98645000000000005</v>
      </c>
      <c r="V1009" s="2">
        <v>0.98124</v>
      </c>
      <c r="W1009" s="2">
        <v>0.97441</v>
      </c>
      <c r="X1009" s="2">
        <v>0.96638000000000002</v>
      </c>
      <c r="Y1009" s="2">
        <v>0.95543</v>
      </c>
      <c r="Z1009" s="2">
        <v>0.94179000000000002</v>
      </c>
      <c r="AA1009" s="2">
        <v>0.92647000000000002</v>
      </c>
      <c r="AB1009" s="2">
        <v>0.90658000000000005</v>
      </c>
      <c r="AC1009" s="2">
        <v>0.88297999999999999</v>
      </c>
      <c r="AD1009" s="2">
        <v>0.85543000000000002</v>
      </c>
      <c r="AE1009" s="2">
        <v>0.82638999999999996</v>
      </c>
      <c r="AF1009" s="2">
        <v>0.79103000000000001</v>
      </c>
      <c r="AG1009" s="2">
        <v>0.75175000000000003</v>
      </c>
      <c r="AH1009" s="2">
        <v>0.71226</v>
      </c>
      <c r="AI1009" s="2">
        <v>0.66639999999999999</v>
      </c>
      <c r="AJ1009" s="2">
        <v>0.61790999999999996</v>
      </c>
      <c r="AK1009" s="2">
        <v>0.57142000000000004</v>
      </c>
      <c r="AL1009" s="2">
        <v>0.51993999999999996</v>
      </c>
      <c r="AM1009" s="2">
        <v>0.46811999999999998</v>
      </c>
      <c r="AN1009" s="2">
        <v>0.42074</v>
      </c>
      <c r="AO1009" s="2">
        <v>0.37069999999999997</v>
      </c>
      <c r="AP1009" s="2">
        <v>0.32275999999999999</v>
      </c>
      <c r="AQ1009" s="2">
        <v>0.28095999999999999</v>
      </c>
      <c r="AR1009" s="2">
        <v>0.23885000000000001</v>
      </c>
      <c r="AS1009" s="2">
        <v>0.20044999999999999</v>
      </c>
      <c r="AT1009" s="2">
        <v>0.16853000000000001</v>
      </c>
      <c r="AU1009" s="2">
        <v>0.13786000000000001</v>
      </c>
      <c r="AV1009" s="2">
        <v>0.11123</v>
      </c>
      <c r="AW1009" s="2">
        <v>9.0120000000000006E-2</v>
      </c>
      <c r="AX1009" s="2">
        <v>7.0779999999999996E-2</v>
      </c>
      <c r="AY1009" s="2">
        <v>5.4800000000000001E-2</v>
      </c>
      <c r="AZ1009" s="2">
        <v>4.2720000000000001E-2</v>
      </c>
      <c r="BA1009" s="2">
        <v>3.2160000000000001E-2</v>
      </c>
      <c r="BB1009" s="2">
        <v>2.385E-2</v>
      </c>
      <c r="BC1009" s="2">
        <v>1.7860000000000001E-2</v>
      </c>
      <c r="BD1009" s="2">
        <v>1.2869999999999999E-2</v>
      </c>
      <c r="BE1009" s="2">
        <v>9.1400000000000006E-3</v>
      </c>
      <c r="BF1009" s="2">
        <v>6.5700000000000003E-3</v>
      </c>
      <c r="BG1009" s="2">
        <v>4.5300000000000002E-3</v>
      </c>
      <c r="BH1009" s="2">
        <v>3.0699999999999998E-3</v>
      </c>
      <c r="BI1009" s="2">
        <v>2.1199999999999999E-3</v>
      </c>
      <c r="BJ1009" s="2">
        <v>1.39E-3</v>
      </c>
      <c r="BK1009" s="2">
        <v>8.9999999999999998E-4</v>
      </c>
      <c r="BL1009" s="2">
        <v>5.8E-4</v>
      </c>
      <c r="BM1009" s="2">
        <v>3.8000000000000002E-4</v>
      </c>
      <c r="BN1009" s="2">
        <v>2.3000000000000001E-4</v>
      </c>
      <c r="BO1009" s="2">
        <v>1.3999999999999999E-4</v>
      </c>
      <c r="BP1009" s="2">
        <v>9.0000000000000006E-5</v>
      </c>
    </row>
    <row r="1010" spans="1:68" hidden="1" x14ac:dyDescent="0.25">
      <c r="A1010">
        <v>22400628</v>
      </c>
      <c r="B1010" t="s">
        <v>81</v>
      </c>
      <c r="C1010" t="s">
        <v>82</v>
      </c>
      <c r="D1010" s="1">
        <v>45680.916666666664</v>
      </c>
      <c r="E1010" t="str">
        <f>HYPERLINK("https://www.nba.com/stats/player/1630581/boxscores-traditional", "Josh Giddey")</f>
        <v>Josh Giddey</v>
      </c>
      <c r="F1010" t="s">
        <v>92</v>
      </c>
      <c r="G1010">
        <v>14.2</v>
      </c>
      <c r="H1010">
        <v>7.9850000000000003</v>
      </c>
      <c r="I1010" s="2">
        <v>0.95052999999999999</v>
      </c>
      <c r="J1010" s="2">
        <v>0.93698999999999999</v>
      </c>
      <c r="K1010" s="2">
        <v>0.91923999999999995</v>
      </c>
      <c r="L1010" s="2">
        <v>0.89973000000000003</v>
      </c>
      <c r="M1010" s="2">
        <v>0.87492999999999999</v>
      </c>
      <c r="N1010" s="2">
        <v>0.84848999999999997</v>
      </c>
      <c r="O1010" s="2">
        <v>0.81594</v>
      </c>
      <c r="P1010" s="2">
        <v>0.7823</v>
      </c>
      <c r="Q1010" s="2">
        <v>0.74214999999999998</v>
      </c>
      <c r="R1010" s="2">
        <v>0.70194000000000001</v>
      </c>
      <c r="S1010" s="2">
        <v>0.65542</v>
      </c>
      <c r="T1010" s="2">
        <v>0.61026000000000002</v>
      </c>
      <c r="U1010" s="2">
        <v>0.55962000000000001</v>
      </c>
      <c r="V1010" s="2">
        <v>0.51197000000000004</v>
      </c>
      <c r="W1010" s="2">
        <v>0.46017000000000002</v>
      </c>
      <c r="X1010" s="2">
        <v>0.40905000000000002</v>
      </c>
      <c r="Y1010" s="2">
        <v>0.36316999999999999</v>
      </c>
      <c r="Z1010" s="2">
        <v>0.31561</v>
      </c>
      <c r="AA1010" s="2">
        <v>0.27424999999999999</v>
      </c>
      <c r="AB1010" s="2">
        <v>0.23269999999999999</v>
      </c>
      <c r="AC1010" s="2">
        <v>0.19766</v>
      </c>
      <c r="AD1010" s="2">
        <v>0.16353999999999999</v>
      </c>
      <c r="AE1010" s="2">
        <v>0.13567000000000001</v>
      </c>
      <c r="AF1010" s="2">
        <v>0.10935</v>
      </c>
      <c r="AG1010" s="2">
        <v>8.8510000000000005E-2</v>
      </c>
      <c r="AH1010" s="2">
        <v>6.9440000000000002E-2</v>
      </c>
      <c r="AI1010" s="2">
        <v>5.4800000000000001E-2</v>
      </c>
      <c r="AJ1010" s="2">
        <v>4.1820000000000003E-2</v>
      </c>
      <c r="AK1010" s="2">
        <v>3.2160000000000001E-2</v>
      </c>
      <c r="AL1010" s="2">
        <v>2.385E-2</v>
      </c>
      <c r="AM1010" s="2">
        <v>1.7860000000000001E-2</v>
      </c>
      <c r="AN1010" s="2">
        <v>1.2869999999999999E-2</v>
      </c>
      <c r="AO1010" s="2">
        <v>9.3900000000000008E-3</v>
      </c>
      <c r="AP1010" s="2">
        <v>6.5700000000000003E-3</v>
      </c>
      <c r="AQ1010" s="2">
        <v>4.6600000000000001E-3</v>
      </c>
      <c r="AR1010" s="2">
        <v>3.1700000000000001E-3</v>
      </c>
      <c r="AS1010" s="2">
        <v>2.1199999999999999E-3</v>
      </c>
      <c r="AT1010" s="2">
        <v>1.4400000000000001E-3</v>
      </c>
      <c r="AU1010" s="2">
        <v>9.3999999999999997E-4</v>
      </c>
      <c r="AV1010" s="2">
        <v>6.2E-4</v>
      </c>
      <c r="AW1010" s="2">
        <v>3.8999999999999999E-4</v>
      </c>
      <c r="AX1010" s="2">
        <v>2.5000000000000001E-4</v>
      </c>
      <c r="AY1010" s="2">
        <v>1.4999999999999999E-4</v>
      </c>
      <c r="AZ1010" s="2">
        <v>1E-4</v>
      </c>
      <c r="BA1010" s="2">
        <v>6.0000000000000002E-5</v>
      </c>
      <c r="BB1010" s="2">
        <v>3.0000000000000001E-5</v>
      </c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>
        <v>0</v>
      </c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</row>
    <row r="1011" spans="1:68" hidden="1" x14ac:dyDescent="0.25">
      <c r="A1011">
        <v>22400629</v>
      </c>
      <c r="B1011" t="s">
        <v>84</v>
      </c>
      <c r="C1011" t="s">
        <v>83</v>
      </c>
      <c r="D1011" s="1">
        <v>45680.916666666664</v>
      </c>
      <c r="E1011" t="str">
        <f>HYPERLINK("https://www.nba.com/stats/player/1630559/boxscores-traditional", "Austin Reaves")</f>
        <v>Austin Reaves</v>
      </c>
      <c r="F1011" t="s">
        <v>92</v>
      </c>
      <c r="G1011">
        <v>26</v>
      </c>
      <c r="H1011">
        <v>8.3670000000000009</v>
      </c>
      <c r="I1011" s="2">
        <v>0.99861</v>
      </c>
      <c r="J1011" s="2">
        <v>0.99795</v>
      </c>
      <c r="K1011" s="2">
        <v>0.99702000000000002</v>
      </c>
      <c r="L1011" s="2">
        <v>0.99573</v>
      </c>
      <c r="M1011" s="2">
        <v>0.99395999999999995</v>
      </c>
      <c r="N1011" s="2">
        <v>0.99158000000000002</v>
      </c>
      <c r="O1011" s="2">
        <v>0.98839999999999995</v>
      </c>
      <c r="P1011" s="2">
        <v>0.98421999999999998</v>
      </c>
      <c r="Q1011" s="2">
        <v>0.97882000000000002</v>
      </c>
      <c r="R1011" s="2">
        <v>0.97192999999999996</v>
      </c>
      <c r="S1011" s="2">
        <v>0.96326999999999996</v>
      </c>
      <c r="T1011" s="2">
        <v>0.95254000000000005</v>
      </c>
      <c r="U1011" s="2">
        <v>0.93942999999999999</v>
      </c>
      <c r="V1011" s="2">
        <v>0.92364000000000002</v>
      </c>
      <c r="W1011" s="2">
        <v>0.90490000000000004</v>
      </c>
      <c r="X1011" s="2">
        <v>0.88492999999999999</v>
      </c>
      <c r="Y1011" s="2">
        <v>0.85992999999999997</v>
      </c>
      <c r="Z1011" s="2">
        <v>0.83147000000000004</v>
      </c>
      <c r="AA1011" s="2">
        <v>0.79954999999999998</v>
      </c>
      <c r="AB1011" s="2">
        <v>0.76424000000000003</v>
      </c>
      <c r="AC1011" s="2">
        <v>0.72575000000000001</v>
      </c>
      <c r="AD1011" s="2">
        <v>0.68439000000000005</v>
      </c>
      <c r="AE1011" s="2">
        <v>0.64058000000000004</v>
      </c>
      <c r="AF1011" s="2">
        <v>0.59482999999999997</v>
      </c>
      <c r="AG1011" s="2">
        <v>0.54776000000000002</v>
      </c>
      <c r="AH1011" s="2">
        <v>0.5</v>
      </c>
      <c r="AI1011" s="2">
        <v>0.45223999999999998</v>
      </c>
      <c r="AJ1011" s="2">
        <v>0.40516999999999997</v>
      </c>
      <c r="AK1011" s="2">
        <v>0.35942000000000002</v>
      </c>
      <c r="AL1011" s="2">
        <v>0.31561</v>
      </c>
      <c r="AM1011" s="2">
        <v>0.27424999999999999</v>
      </c>
      <c r="AN1011" s="2">
        <v>0.23576</v>
      </c>
      <c r="AO1011" s="2">
        <v>0.20044999999999999</v>
      </c>
      <c r="AP1011" s="2">
        <v>0.16853000000000001</v>
      </c>
      <c r="AQ1011" s="2">
        <v>0.14007</v>
      </c>
      <c r="AR1011" s="2">
        <v>0.11507000000000001</v>
      </c>
      <c r="AS1011" s="2">
        <v>9.5100000000000004E-2</v>
      </c>
      <c r="AT1011" s="2">
        <v>7.6359999999999997E-2</v>
      </c>
      <c r="AU1011" s="2">
        <v>6.0569999999999999E-2</v>
      </c>
      <c r="AV1011" s="2">
        <v>4.7460000000000002E-2</v>
      </c>
      <c r="AW1011" s="2">
        <v>3.6729999999999999E-2</v>
      </c>
      <c r="AX1011" s="2">
        <v>2.8070000000000001E-2</v>
      </c>
      <c r="AY1011" s="2">
        <v>2.1180000000000001E-2</v>
      </c>
      <c r="AZ1011" s="2">
        <v>1.5779999999999999E-2</v>
      </c>
      <c r="BA1011" s="2">
        <v>1.1599999999999999E-2</v>
      </c>
      <c r="BB1011" s="2">
        <v>8.4200000000000004E-3</v>
      </c>
      <c r="BC1011" s="2">
        <v>6.0400000000000002E-3</v>
      </c>
      <c r="BD1011" s="2">
        <v>4.2700000000000004E-3</v>
      </c>
      <c r="BE1011" s="2">
        <v>2.98E-3</v>
      </c>
      <c r="BF1011" s="2">
        <v>2.0500000000000002E-3</v>
      </c>
      <c r="BG1011" s="2">
        <v>1.39E-3</v>
      </c>
      <c r="BH1011" s="2">
        <v>9.3999999999999997E-4</v>
      </c>
      <c r="BI1011" s="2">
        <v>6.2E-4</v>
      </c>
      <c r="BJ1011" s="2">
        <v>4.0000000000000002E-4</v>
      </c>
      <c r="BK1011" s="2">
        <v>2.5999999999999998E-4</v>
      </c>
      <c r="BL1011" s="2">
        <v>1.7000000000000001E-4</v>
      </c>
      <c r="BM1011" s="2">
        <v>1E-4</v>
      </c>
      <c r="BN1011" s="2">
        <v>6.9999999999999994E-5</v>
      </c>
      <c r="BO1011" s="2">
        <v>4.0000000000000003E-5</v>
      </c>
      <c r="BP1011" s="2">
        <v>0</v>
      </c>
    </row>
    <row r="1012" spans="1:68" hidden="1" x14ac:dyDescent="0.25">
      <c r="A1012">
        <v>22400629</v>
      </c>
      <c r="B1012" t="s">
        <v>84</v>
      </c>
      <c r="C1012" t="s">
        <v>83</v>
      </c>
      <c r="D1012" s="1">
        <v>45680.916666666664</v>
      </c>
      <c r="E1012" t="str">
        <f>HYPERLINK("https://www.nba.com/stats/player/1630559/boxscores-traditional", "Austin Reaves")</f>
        <v>Austin Reaves</v>
      </c>
      <c r="F1012" t="s">
        <v>91</v>
      </c>
      <c r="G1012">
        <v>29</v>
      </c>
      <c r="H1012">
        <v>8.4139999999999997</v>
      </c>
      <c r="I1012" s="2">
        <v>0.99956999999999996</v>
      </c>
      <c r="J1012" s="2">
        <v>0.99934000000000001</v>
      </c>
      <c r="K1012" s="2">
        <v>0.999</v>
      </c>
      <c r="L1012" s="2">
        <v>0.99851000000000001</v>
      </c>
      <c r="M1012" s="2">
        <v>0.99780999999999997</v>
      </c>
      <c r="N1012" s="2">
        <v>0.99682999999999999</v>
      </c>
      <c r="O1012" s="2">
        <v>0.99546999999999997</v>
      </c>
      <c r="P1012" s="2">
        <v>0.99378999999999995</v>
      </c>
      <c r="Q1012" s="2">
        <v>0.99134</v>
      </c>
      <c r="R1012" s="2">
        <v>0.98809000000000002</v>
      </c>
      <c r="S1012" s="2">
        <v>0.98382000000000003</v>
      </c>
      <c r="T1012" s="2">
        <v>0.97831000000000001</v>
      </c>
      <c r="U1012" s="2">
        <v>0.97128000000000003</v>
      </c>
      <c r="V1012" s="2">
        <v>0.96245999999999998</v>
      </c>
      <c r="W1012" s="2">
        <v>0.95154000000000005</v>
      </c>
      <c r="X1012" s="2">
        <v>0.93942999999999999</v>
      </c>
      <c r="Y1012" s="2">
        <v>0.92364000000000002</v>
      </c>
      <c r="Z1012" s="2">
        <v>0.90490000000000004</v>
      </c>
      <c r="AA1012" s="2">
        <v>0.88297999999999999</v>
      </c>
      <c r="AB1012" s="2">
        <v>0.85768999999999995</v>
      </c>
      <c r="AC1012" s="2">
        <v>0.82894000000000001</v>
      </c>
      <c r="AD1012" s="2">
        <v>0.79673000000000005</v>
      </c>
      <c r="AE1012" s="2">
        <v>0.76114999999999999</v>
      </c>
      <c r="AF1012" s="2">
        <v>0.72240000000000004</v>
      </c>
      <c r="AG1012" s="2">
        <v>0.68439000000000005</v>
      </c>
      <c r="AH1012" s="2">
        <v>0.64058000000000004</v>
      </c>
      <c r="AI1012" s="2">
        <v>0.59482999999999997</v>
      </c>
      <c r="AJ1012" s="2">
        <v>0.54776000000000002</v>
      </c>
      <c r="AK1012" s="2">
        <v>0.5</v>
      </c>
      <c r="AL1012" s="2">
        <v>0.45223999999999998</v>
      </c>
      <c r="AM1012" s="2">
        <v>0.40516999999999997</v>
      </c>
      <c r="AN1012" s="2">
        <v>0.35942000000000002</v>
      </c>
      <c r="AO1012" s="2">
        <v>0.31561</v>
      </c>
      <c r="AP1012" s="2">
        <v>0.27760000000000001</v>
      </c>
      <c r="AQ1012" s="2">
        <v>0.23885000000000001</v>
      </c>
      <c r="AR1012" s="2">
        <v>0.20327000000000001</v>
      </c>
      <c r="AS1012" s="2">
        <v>0.17105999999999999</v>
      </c>
      <c r="AT1012" s="2">
        <v>0.14230999999999999</v>
      </c>
      <c r="AU1012" s="2">
        <v>0.11702</v>
      </c>
      <c r="AV1012" s="2">
        <v>9.5100000000000004E-2</v>
      </c>
      <c r="AW1012" s="2">
        <v>7.6359999999999997E-2</v>
      </c>
      <c r="AX1012" s="2">
        <v>6.0569999999999999E-2</v>
      </c>
      <c r="AY1012" s="2">
        <v>4.8460000000000003E-2</v>
      </c>
      <c r="AZ1012" s="2">
        <v>3.7539999999999997E-2</v>
      </c>
      <c r="BA1012" s="2">
        <v>2.8719999999999999E-2</v>
      </c>
      <c r="BB1012" s="2">
        <v>2.1690000000000001E-2</v>
      </c>
      <c r="BC1012" s="2">
        <v>1.618E-2</v>
      </c>
      <c r="BD1012" s="2">
        <v>1.191E-2</v>
      </c>
      <c r="BE1012" s="2">
        <v>8.6599999999999993E-3</v>
      </c>
      <c r="BF1012" s="2">
        <v>6.2100000000000002E-3</v>
      </c>
      <c r="BG1012" s="2">
        <v>4.5300000000000002E-3</v>
      </c>
      <c r="BH1012" s="2">
        <v>3.1700000000000001E-3</v>
      </c>
      <c r="BI1012" s="2">
        <v>2.1900000000000001E-3</v>
      </c>
      <c r="BJ1012" s="2">
        <v>1.49E-3</v>
      </c>
      <c r="BK1012" s="2">
        <v>1E-3</v>
      </c>
      <c r="BL1012" s="2">
        <v>6.6E-4</v>
      </c>
      <c r="BM1012" s="2">
        <v>4.2999999999999999E-4</v>
      </c>
      <c r="BN1012" s="2">
        <v>2.7999999999999998E-4</v>
      </c>
      <c r="BO1012" s="2">
        <v>1.8000000000000001E-4</v>
      </c>
      <c r="BP1012" s="2">
        <v>1.2E-4</v>
      </c>
    </row>
    <row r="1013" spans="1:68" hidden="1" x14ac:dyDescent="0.25">
      <c r="A1013">
        <v>22400628</v>
      </c>
      <c r="B1013" t="s">
        <v>81</v>
      </c>
      <c r="C1013" t="s">
        <v>82</v>
      </c>
      <c r="D1013" s="1">
        <v>45680.916666666664</v>
      </c>
      <c r="E1013" t="str">
        <f>HYPERLINK("https://www.nba.com/stats/player/1630581/boxscores-traditional", "Josh Giddey")</f>
        <v>Josh Giddey</v>
      </c>
      <c r="F1013" t="s">
        <v>87</v>
      </c>
      <c r="G1013">
        <v>15.8</v>
      </c>
      <c r="H1013">
        <v>8.4239999999999995</v>
      </c>
      <c r="I1013" s="2">
        <v>0.96079999999999999</v>
      </c>
      <c r="J1013" s="2">
        <v>0.94950000000000001</v>
      </c>
      <c r="K1013" s="2">
        <v>0.93574000000000002</v>
      </c>
      <c r="L1013" s="2">
        <v>0.91923999999999995</v>
      </c>
      <c r="M1013" s="2">
        <v>0.89973000000000003</v>
      </c>
      <c r="N1013" s="2">
        <v>0.87697999999999998</v>
      </c>
      <c r="O1013" s="2">
        <v>0.85082999999999998</v>
      </c>
      <c r="P1013" s="2">
        <v>0.82381000000000004</v>
      </c>
      <c r="Q1013" s="2">
        <v>0.79103000000000001</v>
      </c>
      <c r="R1013" s="2">
        <v>0.75490000000000002</v>
      </c>
      <c r="S1013" s="2">
        <v>0.71565999999999996</v>
      </c>
      <c r="T1013" s="2">
        <v>0.67364000000000002</v>
      </c>
      <c r="U1013" s="2">
        <v>0.62929999999999997</v>
      </c>
      <c r="V1013" s="2">
        <v>0.58316999999999997</v>
      </c>
      <c r="W1013" s="2">
        <v>0.53586</v>
      </c>
      <c r="X1013" s="2">
        <v>0.49202000000000001</v>
      </c>
      <c r="Y1013" s="2">
        <v>0.44433</v>
      </c>
      <c r="Z1013" s="2">
        <v>0.39743000000000001</v>
      </c>
      <c r="AA1013" s="2">
        <v>0.35197000000000001</v>
      </c>
      <c r="AB1013" s="2">
        <v>0.30853999999999998</v>
      </c>
      <c r="AC1013" s="2">
        <v>0.26762999999999998</v>
      </c>
      <c r="AD1013" s="2">
        <v>0.22964999999999999</v>
      </c>
      <c r="AE1013" s="2">
        <v>0.19766</v>
      </c>
      <c r="AF1013" s="2">
        <v>0.16602</v>
      </c>
      <c r="AG1013" s="2">
        <v>0.13786000000000001</v>
      </c>
      <c r="AH1013" s="2">
        <v>0.11314</v>
      </c>
      <c r="AI1013" s="2">
        <v>9.1759999999999994E-2</v>
      </c>
      <c r="AJ1013" s="2">
        <v>7.3529999999999998E-2</v>
      </c>
      <c r="AK1013" s="2">
        <v>5.8209999999999998E-2</v>
      </c>
      <c r="AL1013" s="2">
        <v>4.5510000000000002E-2</v>
      </c>
      <c r="AM1013" s="2">
        <v>3.5929999999999997E-2</v>
      </c>
      <c r="AN1013" s="2">
        <v>2.743E-2</v>
      </c>
      <c r="AO1013" s="2">
        <v>2.068E-2</v>
      </c>
      <c r="AP1013" s="2">
        <v>1.5389999999999999E-2</v>
      </c>
      <c r="AQ1013" s="2">
        <v>1.1299999999999999E-2</v>
      </c>
      <c r="AR1013" s="2">
        <v>8.2000000000000007E-3</v>
      </c>
      <c r="AS1013" s="2">
        <v>5.8700000000000002E-3</v>
      </c>
      <c r="AT1013" s="2">
        <v>4.15E-3</v>
      </c>
      <c r="AU1013" s="2">
        <v>2.98E-3</v>
      </c>
      <c r="AV1013" s="2">
        <v>2.0500000000000002E-3</v>
      </c>
      <c r="AW1013" s="2">
        <v>1.39E-3</v>
      </c>
      <c r="AX1013" s="2">
        <v>9.3999999999999997E-4</v>
      </c>
      <c r="AY1013" s="2">
        <v>6.2E-4</v>
      </c>
      <c r="AZ1013" s="2">
        <v>4.0000000000000002E-4</v>
      </c>
      <c r="BA1013" s="2">
        <v>2.5999999999999998E-4</v>
      </c>
      <c r="BB1013" s="2">
        <v>1.7000000000000001E-4</v>
      </c>
      <c r="BC1013" s="2">
        <v>1.1E-4</v>
      </c>
      <c r="BD1013" s="2">
        <v>6.9999999999999994E-5</v>
      </c>
      <c r="BE1013" s="2">
        <v>4.0000000000000003E-5</v>
      </c>
      <c r="BF1013" s="2">
        <v>0</v>
      </c>
      <c r="BG1013" s="2">
        <v>0</v>
      </c>
      <c r="BH1013" s="2">
        <v>0</v>
      </c>
      <c r="BI1013" s="2">
        <v>0</v>
      </c>
      <c r="BJ1013" s="2">
        <v>0</v>
      </c>
      <c r="BK1013" s="2">
        <v>0</v>
      </c>
      <c r="BL1013" s="2">
        <v>0</v>
      </c>
      <c r="BM1013" s="2">
        <v>0</v>
      </c>
      <c r="BN1013" s="2">
        <v>0</v>
      </c>
      <c r="BO1013" s="2">
        <v>0</v>
      </c>
      <c r="BP1013" s="2">
        <v>0</v>
      </c>
    </row>
    <row r="1014" spans="1:68" hidden="1" x14ac:dyDescent="0.25">
      <c r="A1014">
        <v>22400629</v>
      </c>
      <c r="B1014" t="s">
        <v>83</v>
      </c>
      <c r="C1014" t="s">
        <v>84</v>
      </c>
      <c r="D1014" s="1">
        <v>45680.916666666664</v>
      </c>
      <c r="E1014" t="str">
        <f>HYPERLINK("https://www.nba.com/stats/player/1628401/boxscores-traditional", "Derrick White")</f>
        <v>Derrick White</v>
      </c>
      <c r="F1014" t="s">
        <v>87</v>
      </c>
      <c r="G1014">
        <v>17.8</v>
      </c>
      <c r="H1014">
        <v>8.5180000000000007</v>
      </c>
      <c r="I1014" s="2">
        <v>0.97558</v>
      </c>
      <c r="J1014" s="2">
        <v>0.96784000000000003</v>
      </c>
      <c r="K1014" s="2">
        <v>0.95906999999999998</v>
      </c>
      <c r="L1014" s="2">
        <v>0.94738</v>
      </c>
      <c r="M1014" s="2">
        <v>0.93318999999999996</v>
      </c>
      <c r="N1014" s="2">
        <v>0.91774</v>
      </c>
      <c r="O1014" s="2">
        <v>0.89795999999999998</v>
      </c>
      <c r="P1014" s="2">
        <v>0.87492999999999999</v>
      </c>
      <c r="Q1014" s="2">
        <v>0.84848999999999997</v>
      </c>
      <c r="R1014" s="2">
        <v>0.82121</v>
      </c>
      <c r="S1014" s="2">
        <v>0.78813999999999995</v>
      </c>
      <c r="T1014" s="2">
        <v>0.75175000000000003</v>
      </c>
      <c r="U1014" s="2">
        <v>0.71226</v>
      </c>
      <c r="V1014" s="2">
        <v>0.67364000000000002</v>
      </c>
      <c r="W1014" s="2">
        <v>0.62929999999999997</v>
      </c>
      <c r="X1014" s="2">
        <v>0.58316999999999997</v>
      </c>
      <c r="Y1014" s="2">
        <v>0.53586</v>
      </c>
      <c r="Z1014" s="2">
        <v>0.49202000000000001</v>
      </c>
      <c r="AA1014" s="2">
        <v>0.44433</v>
      </c>
      <c r="AB1014" s="2">
        <v>0.39743000000000001</v>
      </c>
      <c r="AC1014" s="2">
        <v>0.35197000000000001</v>
      </c>
      <c r="AD1014" s="2">
        <v>0.31207000000000001</v>
      </c>
      <c r="AE1014" s="2">
        <v>0.27093</v>
      </c>
      <c r="AF1014" s="2">
        <v>0.23269999999999999</v>
      </c>
      <c r="AG1014" s="2">
        <v>0.19766</v>
      </c>
      <c r="AH1014" s="2">
        <v>0.16853000000000001</v>
      </c>
      <c r="AI1014" s="2">
        <v>0.14007</v>
      </c>
      <c r="AJ1014" s="2">
        <v>0.11507000000000001</v>
      </c>
      <c r="AK1014" s="2">
        <v>9.5100000000000004E-2</v>
      </c>
      <c r="AL1014" s="2">
        <v>7.6359999999999997E-2</v>
      </c>
      <c r="AM1014" s="2">
        <v>6.0569999999999999E-2</v>
      </c>
      <c r="AN1014" s="2">
        <v>4.7460000000000002E-2</v>
      </c>
      <c r="AO1014" s="2">
        <v>3.7539999999999997E-2</v>
      </c>
      <c r="AP1014" s="2">
        <v>2.8719999999999999E-2</v>
      </c>
      <c r="AQ1014" s="2">
        <v>2.1690000000000001E-2</v>
      </c>
      <c r="AR1014" s="2">
        <v>1.618E-2</v>
      </c>
      <c r="AS1014" s="2">
        <v>1.222E-2</v>
      </c>
      <c r="AT1014" s="2">
        <v>8.8900000000000003E-3</v>
      </c>
      <c r="AU1014" s="2">
        <v>6.3899999999999998E-3</v>
      </c>
      <c r="AV1014" s="2">
        <v>4.5300000000000002E-3</v>
      </c>
      <c r="AW1014" s="2">
        <v>3.2599999999999999E-3</v>
      </c>
      <c r="AX1014" s="2">
        <v>2.2599999999999999E-3</v>
      </c>
      <c r="AY1014" s="2">
        <v>1.5399999999999999E-3</v>
      </c>
      <c r="AZ1014" s="2">
        <v>1.0399999999999999E-3</v>
      </c>
      <c r="BA1014" s="2">
        <v>7.1000000000000002E-4</v>
      </c>
      <c r="BB1014" s="2">
        <v>4.6999999999999999E-4</v>
      </c>
      <c r="BC1014" s="2">
        <v>2.9999999999999997E-4</v>
      </c>
      <c r="BD1014" s="2">
        <v>1.9000000000000001E-4</v>
      </c>
      <c r="BE1014" s="2">
        <v>1.2999999999999999E-4</v>
      </c>
      <c r="BF1014" s="2">
        <v>8.0000000000000007E-5</v>
      </c>
      <c r="BG1014" s="2">
        <v>5.0000000000000002E-5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</row>
    <row r="1015" spans="1:68" hidden="1" x14ac:dyDescent="0.25">
      <c r="A1015">
        <v>22400628</v>
      </c>
      <c r="B1015" t="s">
        <v>82</v>
      </c>
      <c r="C1015" t="s">
        <v>81</v>
      </c>
      <c r="D1015" s="1">
        <v>45680.916666666664</v>
      </c>
      <c r="E1015" t="str">
        <f>HYPERLINK("https://www.nba.com/stats/player/1630228/boxscores-traditional", "Jonathan Kuminga")</f>
        <v>Jonathan Kuminga</v>
      </c>
      <c r="F1015" t="s">
        <v>93</v>
      </c>
      <c r="G1015">
        <v>23.8</v>
      </c>
      <c r="H1015">
        <v>8.6349999999999998</v>
      </c>
      <c r="I1015" s="2">
        <v>0.99585000000000001</v>
      </c>
      <c r="J1015" s="2">
        <v>0.99412999999999996</v>
      </c>
      <c r="K1015" s="2">
        <v>0.99202000000000001</v>
      </c>
      <c r="L1015" s="2">
        <v>0.98899000000000004</v>
      </c>
      <c r="M1015" s="2">
        <v>0.98536999999999997</v>
      </c>
      <c r="N1015" s="2">
        <v>0.98029999999999995</v>
      </c>
      <c r="O1015" s="2">
        <v>0.97441</v>
      </c>
      <c r="P1015" s="2">
        <v>0.96638000000000002</v>
      </c>
      <c r="Q1015" s="2">
        <v>0.95637000000000005</v>
      </c>
      <c r="R1015" s="2">
        <v>0.94520000000000004</v>
      </c>
      <c r="S1015" s="2">
        <v>0.93056000000000005</v>
      </c>
      <c r="T1015" s="2">
        <v>0.91466000000000003</v>
      </c>
      <c r="U1015" s="2">
        <v>0.89434999999999998</v>
      </c>
      <c r="V1015" s="2">
        <v>0.87075999999999998</v>
      </c>
      <c r="W1015" s="2">
        <v>0.84614</v>
      </c>
      <c r="X1015" s="2">
        <v>0.81594</v>
      </c>
      <c r="Y1015" s="2">
        <v>0.78524000000000005</v>
      </c>
      <c r="Z1015" s="2">
        <v>0.74856999999999996</v>
      </c>
      <c r="AA1015" s="2">
        <v>0.71226</v>
      </c>
      <c r="AB1015" s="2">
        <v>0.67003000000000001</v>
      </c>
      <c r="AC1015" s="2">
        <v>0.62551999999999996</v>
      </c>
      <c r="AD1015" s="2">
        <v>0.58316999999999997</v>
      </c>
      <c r="AE1015" s="2">
        <v>0.53586</v>
      </c>
      <c r="AF1015" s="2">
        <v>0.49202000000000001</v>
      </c>
      <c r="AG1015" s="2">
        <v>0.44433</v>
      </c>
      <c r="AH1015" s="2">
        <v>0.40128999999999998</v>
      </c>
      <c r="AI1015" s="2">
        <v>0.35569000000000001</v>
      </c>
      <c r="AJ1015" s="2">
        <v>0.31207000000000001</v>
      </c>
      <c r="AK1015" s="2">
        <v>0.27424999999999999</v>
      </c>
      <c r="AL1015" s="2">
        <v>0.23576</v>
      </c>
      <c r="AM1015" s="2">
        <v>0.20327000000000001</v>
      </c>
      <c r="AN1015" s="2">
        <v>0.17105999999999999</v>
      </c>
      <c r="AO1015" s="2">
        <v>0.14230999999999999</v>
      </c>
      <c r="AP1015" s="2">
        <v>0.11899999999999999</v>
      </c>
      <c r="AQ1015" s="2">
        <v>9.6799999999999997E-2</v>
      </c>
      <c r="AR1015" s="2">
        <v>7.9269999999999993E-2</v>
      </c>
      <c r="AS1015" s="2">
        <v>6.3009999999999997E-2</v>
      </c>
      <c r="AT1015" s="2">
        <v>5.0500000000000003E-2</v>
      </c>
      <c r="AU1015" s="2">
        <v>3.9199999999999999E-2</v>
      </c>
      <c r="AV1015" s="2">
        <v>3.005E-2</v>
      </c>
      <c r="AW1015" s="2">
        <v>2.3300000000000001E-2</v>
      </c>
      <c r="AX1015" s="2">
        <v>1.7430000000000001E-2</v>
      </c>
      <c r="AY1015" s="2">
        <v>1.321E-2</v>
      </c>
      <c r="AZ1015" s="2">
        <v>9.6399999999999993E-3</v>
      </c>
      <c r="BA1015" s="2">
        <v>6.9499999999999996E-3</v>
      </c>
      <c r="BB1015" s="2">
        <v>5.0800000000000003E-3</v>
      </c>
      <c r="BC1015" s="2">
        <v>3.5699999999999998E-3</v>
      </c>
      <c r="BD1015" s="2">
        <v>2.5600000000000002E-3</v>
      </c>
      <c r="BE1015" s="2">
        <v>1.75E-3</v>
      </c>
      <c r="BF1015" s="2">
        <v>1.2199999999999999E-3</v>
      </c>
      <c r="BG1015" s="2">
        <v>8.1999999999999998E-4</v>
      </c>
      <c r="BH1015" s="2">
        <v>5.4000000000000001E-4</v>
      </c>
      <c r="BI1015" s="2">
        <v>3.6000000000000002E-4</v>
      </c>
      <c r="BJ1015" s="2">
        <v>2.3000000000000001E-4</v>
      </c>
      <c r="BK1015" s="2">
        <v>1.4999999999999999E-4</v>
      </c>
      <c r="BL1015" s="2">
        <v>1E-4</v>
      </c>
      <c r="BM1015" s="2">
        <v>6.0000000000000002E-5</v>
      </c>
      <c r="BN1015" s="2">
        <v>4.0000000000000003E-5</v>
      </c>
      <c r="BO1015" s="2">
        <v>0</v>
      </c>
      <c r="BP1015" s="2">
        <v>0</v>
      </c>
    </row>
    <row r="1016" spans="1:68" hidden="1" x14ac:dyDescent="0.25">
      <c r="A1016">
        <v>22400629</v>
      </c>
      <c r="B1016" t="s">
        <v>83</v>
      </c>
      <c r="C1016" t="s">
        <v>84</v>
      </c>
      <c r="D1016" s="1">
        <v>45680.916666666664</v>
      </c>
      <c r="E1016" t="str">
        <f>HYPERLINK("https://www.nba.com/stats/player/1628401/boxscores-traditional", "Derrick White")</f>
        <v>Derrick White</v>
      </c>
      <c r="F1016" t="s">
        <v>91</v>
      </c>
      <c r="G1016">
        <v>20.6</v>
      </c>
      <c r="H1016">
        <v>8.9580000000000002</v>
      </c>
      <c r="I1016" s="2">
        <v>0.98573999999999995</v>
      </c>
      <c r="J1016" s="2">
        <v>0.98124</v>
      </c>
      <c r="K1016" s="2">
        <v>0.97499999999999998</v>
      </c>
      <c r="L1016" s="2">
        <v>0.96784000000000003</v>
      </c>
      <c r="M1016" s="2">
        <v>0.95906999999999998</v>
      </c>
      <c r="N1016" s="2">
        <v>0.94845000000000002</v>
      </c>
      <c r="O1016" s="2">
        <v>0.93574000000000002</v>
      </c>
      <c r="P1016" s="2">
        <v>0.92073000000000005</v>
      </c>
      <c r="Q1016" s="2">
        <v>0.90146999999999999</v>
      </c>
      <c r="R1016" s="2">
        <v>0.88100000000000001</v>
      </c>
      <c r="S1016" s="2">
        <v>0.85768999999999995</v>
      </c>
      <c r="T1016" s="2">
        <v>0.83147000000000004</v>
      </c>
      <c r="U1016" s="2">
        <v>0.80234000000000005</v>
      </c>
      <c r="V1016" s="2">
        <v>0.77034999999999998</v>
      </c>
      <c r="W1016" s="2">
        <v>0.73565000000000003</v>
      </c>
      <c r="X1016" s="2">
        <v>0.69496999999999998</v>
      </c>
      <c r="Y1016" s="2">
        <v>0.65542</v>
      </c>
      <c r="Z1016" s="2">
        <v>0.61409000000000002</v>
      </c>
      <c r="AA1016" s="2">
        <v>0.57142000000000004</v>
      </c>
      <c r="AB1016" s="2">
        <v>0.52790000000000004</v>
      </c>
      <c r="AC1016" s="2">
        <v>0.48404999999999998</v>
      </c>
      <c r="AD1016" s="2">
        <v>0.43643999999999999</v>
      </c>
      <c r="AE1016" s="2">
        <v>0.39357999999999999</v>
      </c>
      <c r="AF1016" s="2">
        <v>0.35197000000000001</v>
      </c>
      <c r="AG1016" s="2">
        <v>0.31207000000000001</v>
      </c>
      <c r="AH1016" s="2">
        <v>0.27424999999999999</v>
      </c>
      <c r="AI1016" s="2">
        <v>0.23885000000000001</v>
      </c>
      <c r="AJ1016" s="2">
        <v>0.20327000000000001</v>
      </c>
      <c r="AK1016" s="2">
        <v>0.17360999999999999</v>
      </c>
      <c r="AL1016" s="2">
        <v>0.14685999999999999</v>
      </c>
      <c r="AM1016" s="2">
        <v>0.12302</v>
      </c>
      <c r="AN1016" s="2">
        <v>0.10204000000000001</v>
      </c>
      <c r="AO1016" s="2">
        <v>8.3790000000000003E-2</v>
      </c>
      <c r="AP1016" s="2">
        <v>6.6809999999999994E-2</v>
      </c>
      <c r="AQ1016" s="2">
        <v>5.3699999999999998E-2</v>
      </c>
      <c r="AR1016" s="2">
        <v>4.2720000000000001E-2</v>
      </c>
      <c r="AS1016" s="2">
        <v>3.3619999999999997E-2</v>
      </c>
      <c r="AT1016" s="2">
        <v>2.6190000000000001E-2</v>
      </c>
      <c r="AU1016" s="2">
        <v>2.018E-2</v>
      </c>
      <c r="AV1016" s="2">
        <v>1.4999999999999999E-2</v>
      </c>
      <c r="AW1016" s="2">
        <v>1.1299999999999999E-2</v>
      </c>
      <c r="AX1016" s="2">
        <v>8.4200000000000004E-3</v>
      </c>
      <c r="AY1016" s="2">
        <v>6.2100000000000002E-3</v>
      </c>
      <c r="AZ1016" s="2">
        <v>4.5300000000000002E-3</v>
      </c>
      <c r="BA1016" s="2">
        <v>3.2599999999999999E-3</v>
      </c>
      <c r="BB1016" s="2">
        <v>2.2599999999999999E-3</v>
      </c>
      <c r="BC1016" s="2">
        <v>1.5900000000000001E-3</v>
      </c>
      <c r="BD1016" s="2">
        <v>1.1100000000000001E-3</v>
      </c>
      <c r="BE1016" s="2">
        <v>7.6000000000000004E-4</v>
      </c>
      <c r="BF1016" s="2">
        <v>5.1999999999999995E-4</v>
      </c>
      <c r="BG1016" s="2">
        <v>3.5E-4</v>
      </c>
      <c r="BH1016" s="2">
        <v>2.2000000000000001E-4</v>
      </c>
      <c r="BI1016" s="2">
        <v>1.4999999999999999E-4</v>
      </c>
      <c r="BJ1016" s="2">
        <v>1E-4</v>
      </c>
      <c r="BK1016" s="2">
        <v>6.0000000000000002E-5</v>
      </c>
      <c r="BL1016" s="2">
        <v>4.0000000000000003E-5</v>
      </c>
      <c r="BM1016" s="2">
        <v>0</v>
      </c>
      <c r="BN1016" s="2">
        <v>0</v>
      </c>
      <c r="BO1016" s="2">
        <v>0</v>
      </c>
      <c r="BP1016" s="2">
        <v>0</v>
      </c>
    </row>
    <row r="1017" spans="1:68" hidden="1" x14ac:dyDescent="0.25">
      <c r="A1017">
        <v>22400628</v>
      </c>
      <c r="B1017" t="s">
        <v>82</v>
      </c>
      <c r="C1017" t="s">
        <v>81</v>
      </c>
      <c r="D1017" s="1">
        <v>45680.916666666664</v>
      </c>
      <c r="E1017" t="str">
        <f>HYPERLINK("https://www.nba.com/stats/player/203952/boxscores-traditional", "Andrew Wiggins")</f>
        <v>Andrew Wiggins</v>
      </c>
      <c r="F1017" t="s">
        <v>93</v>
      </c>
      <c r="G1017">
        <v>20.8</v>
      </c>
      <c r="H1017">
        <v>9.1080000000000005</v>
      </c>
      <c r="I1017" s="2">
        <v>0.98499999999999999</v>
      </c>
      <c r="J1017" s="2">
        <v>0.98029999999999995</v>
      </c>
      <c r="K1017" s="2">
        <v>0.97441</v>
      </c>
      <c r="L1017" s="2">
        <v>0.96711999999999998</v>
      </c>
      <c r="M1017" s="2">
        <v>0.95818000000000003</v>
      </c>
      <c r="N1017" s="2">
        <v>0.94738</v>
      </c>
      <c r="O1017" s="2">
        <v>0.93574000000000002</v>
      </c>
      <c r="P1017" s="2">
        <v>0.92073000000000005</v>
      </c>
      <c r="Q1017" s="2">
        <v>0.9032</v>
      </c>
      <c r="R1017" s="2">
        <v>0.88297999999999999</v>
      </c>
      <c r="S1017" s="2">
        <v>0.85992999999999997</v>
      </c>
      <c r="T1017" s="2">
        <v>0.83398000000000005</v>
      </c>
      <c r="U1017" s="2">
        <v>0.80510999999999999</v>
      </c>
      <c r="V1017" s="2">
        <v>0.77337</v>
      </c>
      <c r="W1017" s="2">
        <v>0.73890999999999996</v>
      </c>
      <c r="X1017" s="2">
        <v>0.70194000000000001</v>
      </c>
      <c r="Y1017" s="2">
        <v>0.66276000000000002</v>
      </c>
      <c r="Z1017" s="2">
        <v>0.62172000000000005</v>
      </c>
      <c r="AA1017" s="2">
        <v>0.57926</v>
      </c>
      <c r="AB1017" s="2">
        <v>0.53586</v>
      </c>
      <c r="AC1017" s="2">
        <v>0.49202000000000001</v>
      </c>
      <c r="AD1017" s="2">
        <v>0.44828000000000001</v>
      </c>
      <c r="AE1017" s="2">
        <v>0.40516999999999997</v>
      </c>
      <c r="AF1017" s="2">
        <v>0.36316999999999999</v>
      </c>
      <c r="AG1017" s="2">
        <v>0.32275999999999999</v>
      </c>
      <c r="AH1017" s="2">
        <v>0.28433999999999998</v>
      </c>
      <c r="AI1017" s="2">
        <v>0.24825</v>
      </c>
      <c r="AJ1017" s="2">
        <v>0.21476000000000001</v>
      </c>
      <c r="AK1017" s="2">
        <v>0.18406</v>
      </c>
      <c r="AL1017" s="2">
        <v>0.15625</v>
      </c>
      <c r="AM1017" s="2">
        <v>0.13136</v>
      </c>
      <c r="AN1017" s="2">
        <v>0.10935</v>
      </c>
      <c r="AO1017" s="2">
        <v>9.0120000000000006E-2</v>
      </c>
      <c r="AP1017" s="2">
        <v>7.3529999999999998E-2</v>
      </c>
      <c r="AQ1017" s="2">
        <v>5.9380000000000002E-2</v>
      </c>
      <c r="AR1017" s="2">
        <v>4.7460000000000002E-2</v>
      </c>
      <c r="AS1017" s="2">
        <v>3.7539999999999997E-2</v>
      </c>
      <c r="AT1017" s="2">
        <v>2.938E-2</v>
      </c>
      <c r="AU1017" s="2">
        <v>2.2749999999999999E-2</v>
      </c>
      <c r="AV1017" s="2">
        <v>1.7430000000000001E-2</v>
      </c>
      <c r="AW1017" s="2">
        <v>1.321E-2</v>
      </c>
      <c r="AX1017" s="2">
        <v>9.9000000000000008E-3</v>
      </c>
      <c r="AY1017" s="2">
        <v>7.3400000000000002E-3</v>
      </c>
      <c r="AZ1017" s="2">
        <v>5.3899999999999998E-3</v>
      </c>
      <c r="BA1017" s="2">
        <v>3.9100000000000003E-3</v>
      </c>
      <c r="BB1017" s="2">
        <v>2.8E-3</v>
      </c>
      <c r="BC1017" s="2">
        <v>1.99E-3</v>
      </c>
      <c r="BD1017" s="2">
        <v>1.39E-3</v>
      </c>
      <c r="BE1017" s="2">
        <v>9.7000000000000005E-4</v>
      </c>
      <c r="BF1017" s="2">
        <v>6.6E-4</v>
      </c>
      <c r="BG1017" s="2">
        <v>4.4999999999999999E-4</v>
      </c>
      <c r="BH1017" s="2">
        <v>2.9999999999999997E-4</v>
      </c>
      <c r="BI1017" s="2">
        <v>2.0000000000000001E-4</v>
      </c>
      <c r="BJ1017" s="2">
        <v>1.2999999999999999E-4</v>
      </c>
      <c r="BK1017" s="2">
        <v>9.0000000000000006E-5</v>
      </c>
      <c r="BL1017" s="2">
        <v>6.0000000000000002E-5</v>
      </c>
      <c r="BM1017" s="2">
        <v>4.0000000000000003E-5</v>
      </c>
      <c r="BN1017" s="2">
        <v>0</v>
      </c>
      <c r="BO1017" s="2">
        <v>0</v>
      </c>
      <c r="BP1017" s="2">
        <v>0</v>
      </c>
    </row>
    <row r="1018" spans="1:68" hidden="1" x14ac:dyDescent="0.25">
      <c r="A1018">
        <v>22400628</v>
      </c>
      <c r="B1018" t="s">
        <v>81</v>
      </c>
      <c r="C1018" t="s">
        <v>82</v>
      </c>
      <c r="D1018" s="1">
        <v>45680.916666666664</v>
      </c>
      <c r="E1018" t="str">
        <f>HYPERLINK("https://www.nba.com/stats/player/202696/boxscores-traditional", "Nikola Vucevic")</f>
        <v>Nikola Vucevic</v>
      </c>
      <c r="F1018" t="s">
        <v>92</v>
      </c>
      <c r="G1018">
        <v>25.4</v>
      </c>
      <c r="H1018">
        <v>9.1999999999999993</v>
      </c>
      <c r="I1018" s="2">
        <v>0.99597999999999998</v>
      </c>
      <c r="J1018" s="2">
        <v>0.99446000000000001</v>
      </c>
      <c r="K1018" s="2">
        <v>0.99245000000000005</v>
      </c>
      <c r="L1018" s="2">
        <v>0.99009999999999998</v>
      </c>
      <c r="M1018" s="2">
        <v>0.98678999999999994</v>
      </c>
      <c r="N1018" s="2">
        <v>0.98257000000000005</v>
      </c>
      <c r="O1018" s="2">
        <v>0.97724999999999995</v>
      </c>
      <c r="P1018" s="2">
        <v>0.97062000000000004</v>
      </c>
      <c r="Q1018" s="2">
        <v>0.96245999999999998</v>
      </c>
      <c r="R1018" s="2">
        <v>0.95254000000000005</v>
      </c>
      <c r="S1018" s="2">
        <v>0.94179000000000002</v>
      </c>
      <c r="T1018" s="2">
        <v>0.92784999999999995</v>
      </c>
      <c r="U1018" s="2">
        <v>0.91149000000000002</v>
      </c>
      <c r="V1018" s="2">
        <v>0.89251000000000003</v>
      </c>
      <c r="W1018" s="2">
        <v>0.87075999999999998</v>
      </c>
      <c r="X1018" s="2">
        <v>0.84614</v>
      </c>
      <c r="Y1018" s="2">
        <v>0.81859000000000004</v>
      </c>
      <c r="Z1018" s="2">
        <v>0.78813999999999995</v>
      </c>
      <c r="AA1018" s="2">
        <v>0.75804000000000005</v>
      </c>
      <c r="AB1018" s="2">
        <v>0.72240000000000004</v>
      </c>
      <c r="AC1018" s="2">
        <v>0.68439000000000005</v>
      </c>
      <c r="AD1018" s="2">
        <v>0.64431000000000005</v>
      </c>
      <c r="AE1018" s="2">
        <v>0.60257000000000005</v>
      </c>
      <c r="AF1018" s="2">
        <v>0.55962000000000001</v>
      </c>
      <c r="AG1018" s="2">
        <v>0.51595000000000002</v>
      </c>
      <c r="AH1018" s="2">
        <v>0.47210000000000002</v>
      </c>
      <c r="AI1018" s="2">
        <v>0.43251000000000001</v>
      </c>
      <c r="AJ1018" s="2">
        <v>0.38973999999999998</v>
      </c>
      <c r="AK1018" s="2">
        <v>0.34827000000000002</v>
      </c>
      <c r="AL1018" s="2">
        <v>0.30853999999999998</v>
      </c>
      <c r="AM1018" s="2">
        <v>0.27093</v>
      </c>
      <c r="AN1018" s="2">
        <v>0.23576</v>
      </c>
      <c r="AO1018" s="2">
        <v>0.20327000000000001</v>
      </c>
      <c r="AP1018" s="2">
        <v>0.17619000000000001</v>
      </c>
      <c r="AQ1018" s="2">
        <v>0.14917</v>
      </c>
      <c r="AR1018" s="2">
        <v>0.12506999999999999</v>
      </c>
      <c r="AS1018" s="2">
        <v>0.10383000000000001</v>
      </c>
      <c r="AT1018" s="2">
        <v>8.5339999999999999E-2</v>
      </c>
      <c r="AU1018" s="2">
        <v>6.9440000000000002E-2</v>
      </c>
      <c r="AV1018" s="2">
        <v>5.5919999999999997E-2</v>
      </c>
      <c r="AW1018" s="2">
        <v>4.4569999999999999E-2</v>
      </c>
      <c r="AX1018" s="2">
        <v>3.5929999999999997E-2</v>
      </c>
      <c r="AY1018" s="2">
        <v>2.8070000000000001E-2</v>
      </c>
      <c r="AZ1018" s="2">
        <v>2.1690000000000001E-2</v>
      </c>
      <c r="BA1018" s="2">
        <v>1.6590000000000001E-2</v>
      </c>
      <c r="BB1018" s="2">
        <v>1.255E-2</v>
      </c>
      <c r="BC1018" s="2">
        <v>9.3900000000000008E-3</v>
      </c>
      <c r="BD1018" s="2">
        <v>6.9499999999999996E-3</v>
      </c>
      <c r="BE1018" s="2">
        <v>5.0800000000000003E-3</v>
      </c>
      <c r="BF1018" s="2">
        <v>3.79E-3</v>
      </c>
      <c r="BG1018" s="2">
        <v>2.7200000000000002E-3</v>
      </c>
      <c r="BH1018" s="2">
        <v>1.9300000000000001E-3</v>
      </c>
      <c r="BI1018" s="2">
        <v>1.3500000000000001E-3</v>
      </c>
      <c r="BJ1018" s="2">
        <v>9.3999999999999997E-4</v>
      </c>
      <c r="BK1018" s="2">
        <v>6.4000000000000005E-4</v>
      </c>
      <c r="BL1018" s="2">
        <v>4.2999999999999999E-4</v>
      </c>
      <c r="BM1018" s="2">
        <v>2.9999999999999997E-4</v>
      </c>
      <c r="BN1018" s="2">
        <v>2.0000000000000001E-4</v>
      </c>
      <c r="BO1018" s="2">
        <v>1.2999999999999999E-4</v>
      </c>
      <c r="BP1018" s="2">
        <v>8.0000000000000007E-5</v>
      </c>
    </row>
    <row r="1019" spans="1:68" hidden="1" x14ac:dyDescent="0.25">
      <c r="A1019">
        <v>22400628</v>
      </c>
      <c r="B1019" t="s">
        <v>82</v>
      </c>
      <c r="C1019" t="s">
        <v>81</v>
      </c>
      <c r="D1019" s="1">
        <v>45680.916666666664</v>
      </c>
      <c r="E1019" t="str">
        <f>HYPERLINK("https://www.nba.com/stats/player/1629001/boxscores-traditional", "De'Anthony Melton")</f>
        <v>De'Anthony Melton</v>
      </c>
      <c r="F1019" t="s">
        <v>91</v>
      </c>
      <c r="G1019">
        <v>16.399999999999999</v>
      </c>
      <c r="H1019">
        <v>9.2870000000000008</v>
      </c>
      <c r="I1019" s="2">
        <v>0.95154000000000005</v>
      </c>
      <c r="J1019" s="2">
        <v>0.93942999999999999</v>
      </c>
      <c r="K1019" s="2">
        <v>0.92506999999999995</v>
      </c>
      <c r="L1019" s="2">
        <v>0.90988000000000002</v>
      </c>
      <c r="M1019" s="2">
        <v>0.89065000000000005</v>
      </c>
      <c r="N1019" s="2">
        <v>0.86863999999999997</v>
      </c>
      <c r="O1019" s="2">
        <v>0.84375</v>
      </c>
      <c r="P1019" s="2">
        <v>0.81594</v>
      </c>
      <c r="Q1019" s="2">
        <v>0.78813999999999995</v>
      </c>
      <c r="R1019" s="2">
        <v>0.75490000000000002</v>
      </c>
      <c r="S1019" s="2">
        <v>0.71904000000000001</v>
      </c>
      <c r="T1019" s="2">
        <v>0.68081999999999998</v>
      </c>
      <c r="U1019" s="2">
        <v>0.64431000000000005</v>
      </c>
      <c r="V1019" s="2">
        <v>0.60257000000000005</v>
      </c>
      <c r="W1019" s="2">
        <v>0.55962000000000001</v>
      </c>
      <c r="X1019" s="2">
        <v>0.51595000000000002</v>
      </c>
      <c r="Y1019" s="2">
        <v>0.47608</v>
      </c>
      <c r="Z1019" s="2">
        <v>0.43251000000000001</v>
      </c>
      <c r="AA1019" s="2">
        <v>0.38973999999999998</v>
      </c>
      <c r="AB1019" s="2">
        <v>0.34827000000000002</v>
      </c>
      <c r="AC1019" s="2">
        <v>0.30853999999999998</v>
      </c>
      <c r="AD1019" s="2">
        <v>0.27424999999999999</v>
      </c>
      <c r="AE1019" s="2">
        <v>0.23885000000000001</v>
      </c>
      <c r="AF1019" s="2">
        <v>0.20610999999999999</v>
      </c>
      <c r="AG1019" s="2">
        <v>0.17619000000000001</v>
      </c>
      <c r="AH1019" s="2">
        <v>0.15151000000000001</v>
      </c>
      <c r="AI1019" s="2">
        <v>0.12714</v>
      </c>
      <c r="AJ1019" s="2">
        <v>0.10564999999999999</v>
      </c>
      <c r="AK1019" s="2">
        <v>8.6910000000000001E-2</v>
      </c>
      <c r="AL1019" s="2">
        <v>7.2150000000000006E-2</v>
      </c>
      <c r="AM1019" s="2">
        <v>5.8209999999999998E-2</v>
      </c>
      <c r="AN1019" s="2">
        <v>4.648E-2</v>
      </c>
      <c r="AO1019" s="2">
        <v>3.6729999999999999E-2</v>
      </c>
      <c r="AP1019" s="2">
        <v>2.8719999999999999E-2</v>
      </c>
      <c r="AQ1019" s="2">
        <v>2.2749999999999999E-2</v>
      </c>
      <c r="AR1019" s="2">
        <v>1.7430000000000001E-2</v>
      </c>
      <c r="AS1019" s="2">
        <v>1.321E-2</v>
      </c>
      <c r="AT1019" s="2">
        <v>9.9000000000000008E-3</v>
      </c>
      <c r="AU1019" s="2">
        <v>7.5500000000000003E-3</v>
      </c>
      <c r="AV1019" s="2">
        <v>5.5399999999999998E-3</v>
      </c>
      <c r="AW1019" s="2">
        <v>4.0200000000000001E-3</v>
      </c>
      <c r="AX1019" s="2">
        <v>2.8900000000000002E-3</v>
      </c>
      <c r="AY1019" s="2">
        <v>2.1199999999999999E-3</v>
      </c>
      <c r="AZ1019" s="2">
        <v>1.49E-3</v>
      </c>
      <c r="BA1019" s="2">
        <v>1.0399999999999999E-3</v>
      </c>
      <c r="BB1019" s="2">
        <v>7.1000000000000002E-4</v>
      </c>
      <c r="BC1019" s="2">
        <v>5.0000000000000001E-4</v>
      </c>
      <c r="BD1019" s="2">
        <v>3.4000000000000002E-4</v>
      </c>
      <c r="BE1019" s="2">
        <v>2.2000000000000001E-4</v>
      </c>
      <c r="BF1019" s="2">
        <v>1.4999999999999999E-4</v>
      </c>
      <c r="BG1019" s="2">
        <v>1E-4</v>
      </c>
      <c r="BH1019" s="2">
        <v>6.0000000000000002E-5</v>
      </c>
      <c r="BI1019" s="2">
        <v>4.0000000000000003E-5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</row>
    <row r="1020" spans="1:68" hidden="1" x14ac:dyDescent="0.25">
      <c r="A1020">
        <v>22400628</v>
      </c>
      <c r="B1020" t="s">
        <v>82</v>
      </c>
      <c r="C1020" t="s">
        <v>81</v>
      </c>
      <c r="D1020" s="1">
        <v>45680.916666666664</v>
      </c>
      <c r="E1020" t="str">
        <f>HYPERLINK("https://www.nba.com/stats/player/1629001/boxscores-traditional", "De'Anthony Melton")</f>
        <v>De'Anthony Melton</v>
      </c>
      <c r="F1020" t="s">
        <v>87</v>
      </c>
      <c r="G1020">
        <v>13.8</v>
      </c>
      <c r="H1020">
        <v>9.3680000000000003</v>
      </c>
      <c r="I1020" s="2">
        <v>0.91466000000000003</v>
      </c>
      <c r="J1020" s="2">
        <v>0.89617000000000002</v>
      </c>
      <c r="K1020" s="2">
        <v>0.87492999999999999</v>
      </c>
      <c r="L1020" s="2">
        <v>0.85314000000000001</v>
      </c>
      <c r="M1020" s="2">
        <v>0.82638999999999996</v>
      </c>
      <c r="N1020" s="2">
        <v>0.79673000000000005</v>
      </c>
      <c r="O1020" s="2">
        <v>0.76729999999999998</v>
      </c>
      <c r="P1020" s="2">
        <v>0.73236999999999997</v>
      </c>
      <c r="Q1020" s="2">
        <v>0.69496999999999998</v>
      </c>
      <c r="R1020" s="2">
        <v>0.65910000000000002</v>
      </c>
      <c r="S1020" s="2">
        <v>0.61790999999999996</v>
      </c>
      <c r="T1020" s="2">
        <v>0.57535000000000003</v>
      </c>
      <c r="U1020" s="2">
        <v>0.53586</v>
      </c>
      <c r="V1020" s="2">
        <v>0.49202000000000001</v>
      </c>
      <c r="W1020" s="2">
        <v>0.44828000000000001</v>
      </c>
      <c r="X1020" s="2">
        <v>0.40905000000000002</v>
      </c>
      <c r="Y1020" s="2">
        <v>0.36692999999999998</v>
      </c>
      <c r="Z1020" s="2">
        <v>0.32635999999999998</v>
      </c>
      <c r="AA1020" s="2">
        <v>0.28774</v>
      </c>
      <c r="AB1020" s="2">
        <v>0.25463000000000002</v>
      </c>
      <c r="AC1020" s="2">
        <v>0.22065000000000001</v>
      </c>
      <c r="AD1020" s="2">
        <v>0.18942999999999999</v>
      </c>
      <c r="AE1020" s="2">
        <v>0.16353999999999999</v>
      </c>
      <c r="AF1020" s="2">
        <v>0.13786000000000001</v>
      </c>
      <c r="AG1020" s="2">
        <v>0.11507000000000001</v>
      </c>
      <c r="AH1020" s="2">
        <v>9.6799999999999997E-2</v>
      </c>
      <c r="AI1020" s="2">
        <v>7.9269999999999993E-2</v>
      </c>
      <c r="AJ1020" s="2">
        <v>6.4259999999999998E-2</v>
      </c>
      <c r="AK1020" s="2">
        <v>5.262E-2</v>
      </c>
      <c r="AL1020" s="2">
        <v>4.1820000000000003E-2</v>
      </c>
      <c r="AM1020" s="2">
        <v>3.288E-2</v>
      </c>
      <c r="AN1020" s="2">
        <v>2.6190000000000001E-2</v>
      </c>
      <c r="AO1020" s="2">
        <v>2.018E-2</v>
      </c>
      <c r="AP1020" s="2">
        <v>1.5389999999999999E-2</v>
      </c>
      <c r="AQ1020" s="2">
        <v>1.191E-2</v>
      </c>
      <c r="AR1020" s="2">
        <v>8.8900000000000003E-3</v>
      </c>
      <c r="AS1020" s="2">
        <v>6.5700000000000003E-3</v>
      </c>
      <c r="AT1020" s="2">
        <v>4.9399999999999999E-3</v>
      </c>
      <c r="AU1020" s="2">
        <v>3.5699999999999998E-3</v>
      </c>
      <c r="AV1020" s="2">
        <v>2.5600000000000002E-3</v>
      </c>
      <c r="AW1020" s="2">
        <v>1.8699999999999999E-3</v>
      </c>
      <c r="AX1020" s="2">
        <v>1.31E-3</v>
      </c>
      <c r="AY1020" s="2">
        <v>8.9999999999999998E-4</v>
      </c>
      <c r="AZ1020" s="2">
        <v>6.4000000000000005E-4</v>
      </c>
      <c r="BA1020" s="2">
        <v>4.2999999999999999E-4</v>
      </c>
      <c r="BB1020" s="2">
        <v>2.9E-4</v>
      </c>
      <c r="BC1020" s="2">
        <v>2.0000000000000001E-4</v>
      </c>
      <c r="BD1020" s="2">
        <v>1.2999999999999999E-4</v>
      </c>
      <c r="BE1020" s="2">
        <v>8.0000000000000007E-5</v>
      </c>
      <c r="BF1020" s="2">
        <v>6.0000000000000002E-5</v>
      </c>
      <c r="BG1020" s="2">
        <v>4.0000000000000003E-5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</row>
    <row r="1021" spans="1:68" hidden="1" x14ac:dyDescent="0.25">
      <c r="A1021">
        <v>22400628</v>
      </c>
      <c r="B1021" t="s">
        <v>82</v>
      </c>
      <c r="C1021" t="s">
        <v>81</v>
      </c>
      <c r="D1021" s="1">
        <v>45680.916666666664</v>
      </c>
      <c r="E1021" t="str">
        <f>HYPERLINK("https://www.nba.com/stats/player/1630228/boxscores-traditional", "Jonathan Kuminga")</f>
        <v>Jonathan Kuminga</v>
      </c>
      <c r="F1021" t="s">
        <v>92</v>
      </c>
      <c r="G1021">
        <v>27.2</v>
      </c>
      <c r="H1021">
        <v>9.3889999999999993</v>
      </c>
      <c r="I1021" s="2">
        <v>0.99736000000000002</v>
      </c>
      <c r="J1021" s="2">
        <v>0.99631999999999998</v>
      </c>
      <c r="K1021" s="2">
        <v>0.99506000000000006</v>
      </c>
      <c r="L1021" s="2">
        <v>0.99324000000000001</v>
      </c>
      <c r="M1021" s="2">
        <v>0.99085999999999996</v>
      </c>
      <c r="N1021" s="2">
        <v>0.98809000000000002</v>
      </c>
      <c r="O1021" s="2">
        <v>0.98421999999999998</v>
      </c>
      <c r="P1021" s="2">
        <v>0.97931999999999997</v>
      </c>
      <c r="Q1021" s="2">
        <v>0.97380999999999995</v>
      </c>
      <c r="R1021" s="2">
        <v>0.96638000000000002</v>
      </c>
      <c r="S1021" s="2">
        <v>0.95818000000000003</v>
      </c>
      <c r="T1021" s="2">
        <v>0.94738</v>
      </c>
      <c r="U1021" s="2">
        <v>0.93447999999999998</v>
      </c>
      <c r="V1021" s="2">
        <v>0.92073000000000005</v>
      </c>
      <c r="W1021" s="2">
        <v>0.9032</v>
      </c>
      <c r="X1021" s="2">
        <v>0.88297999999999999</v>
      </c>
      <c r="Y1021" s="2">
        <v>0.86214000000000002</v>
      </c>
      <c r="Z1021" s="2">
        <v>0.83645999999999998</v>
      </c>
      <c r="AA1021" s="2">
        <v>0.80784999999999996</v>
      </c>
      <c r="AB1021" s="2">
        <v>0.77934999999999999</v>
      </c>
      <c r="AC1021" s="2">
        <v>0.74536999999999998</v>
      </c>
      <c r="AD1021" s="2">
        <v>0.70884000000000003</v>
      </c>
      <c r="AE1021" s="2">
        <v>0.67364000000000002</v>
      </c>
      <c r="AF1021" s="2">
        <v>0.63307000000000002</v>
      </c>
      <c r="AG1021" s="2">
        <v>0.59094999999999998</v>
      </c>
      <c r="AH1021" s="2">
        <v>0.55171999999999999</v>
      </c>
      <c r="AI1021" s="2">
        <v>0.50797999999999999</v>
      </c>
      <c r="AJ1021" s="2">
        <v>0.46414</v>
      </c>
      <c r="AK1021" s="2">
        <v>0.42465000000000003</v>
      </c>
      <c r="AL1021" s="2">
        <v>0.38208999999999999</v>
      </c>
      <c r="AM1021" s="2">
        <v>0.34458</v>
      </c>
      <c r="AN1021" s="2">
        <v>0.30503000000000002</v>
      </c>
      <c r="AO1021" s="2">
        <v>0.26762999999999998</v>
      </c>
      <c r="AP1021" s="2">
        <v>0.23576</v>
      </c>
      <c r="AQ1021" s="2">
        <v>0.20327000000000001</v>
      </c>
      <c r="AR1021" s="2">
        <v>0.17360999999999999</v>
      </c>
      <c r="AS1021" s="2">
        <v>0.14917</v>
      </c>
      <c r="AT1021" s="2">
        <v>0.12506999999999999</v>
      </c>
      <c r="AU1021" s="2">
        <v>0.10383000000000001</v>
      </c>
      <c r="AV1021" s="2">
        <v>8.6910000000000001E-2</v>
      </c>
      <c r="AW1021" s="2">
        <v>7.0779999999999996E-2</v>
      </c>
      <c r="AX1021" s="2">
        <v>5.7049999999999997E-2</v>
      </c>
      <c r="AY1021" s="2">
        <v>4.648E-2</v>
      </c>
      <c r="AZ1021" s="2">
        <v>3.6729999999999999E-2</v>
      </c>
      <c r="BA1021" s="2">
        <v>2.8719999999999999E-2</v>
      </c>
      <c r="BB1021" s="2">
        <v>2.2749999999999999E-2</v>
      </c>
      <c r="BC1021" s="2">
        <v>1.7430000000000001E-2</v>
      </c>
      <c r="BD1021" s="2">
        <v>1.321E-2</v>
      </c>
      <c r="BE1021" s="2">
        <v>1.017E-2</v>
      </c>
      <c r="BF1021" s="2">
        <v>7.5500000000000003E-3</v>
      </c>
      <c r="BG1021" s="2">
        <v>5.7000000000000002E-3</v>
      </c>
      <c r="BH1021" s="2">
        <v>4.15E-3</v>
      </c>
      <c r="BI1021" s="2">
        <v>2.98E-3</v>
      </c>
      <c r="BJ1021" s="2">
        <v>2.1900000000000001E-3</v>
      </c>
      <c r="BK1021" s="2">
        <v>1.5399999999999999E-3</v>
      </c>
      <c r="BL1021" s="2">
        <v>1.07E-3</v>
      </c>
      <c r="BM1021" s="2">
        <v>7.6000000000000004E-4</v>
      </c>
      <c r="BN1021" s="2">
        <v>5.1999999999999995E-4</v>
      </c>
      <c r="BO1021" s="2">
        <v>3.5E-4</v>
      </c>
      <c r="BP1021" s="2">
        <v>2.4000000000000001E-4</v>
      </c>
    </row>
    <row r="1022" spans="1:68" hidden="1" x14ac:dyDescent="0.25">
      <c r="A1022">
        <v>22400629</v>
      </c>
      <c r="B1022" t="s">
        <v>84</v>
      </c>
      <c r="C1022" t="s">
        <v>83</v>
      </c>
      <c r="D1022" s="1">
        <v>45680.916666666664</v>
      </c>
      <c r="E1022" t="str">
        <f>HYPERLINK("https://www.nba.com/stats/player/1630559/boxscores-traditional", "Austin Reaves")</f>
        <v>Austin Reaves</v>
      </c>
      <c r="F1022" t="s">
        <v>87</v>
      </c>
      <c r="G1022">
        <v>21.8</v>
      </c>
      <c r="H1022">
        <v>9.6210000000000004</v>
      </c>
      <c r="I1022" s="2">
        <v>0.98460999999999999</v>
      </c>
      <c r="J1022" s="2">
        <v>0.98029999999999995</v>
      </c>
      <c r="K1022" s="2">
        <v>0.97441</v>
      </c>
      <c r="L1022" s="2">
        <v>0.96784000000000003</v>
      </c>
      <c r="M1022" s="2">
        <v>0.95994000000000002</v>
      </c>
      <c r="N1022" s="2">
        <v>0.94950000000000001</v>
      </c>
      <c r="O1022" s="2">
        <v>0.93822000000000005</v>
      </c>
      <c r="P1022" s="2">
        <v>0.92364000000000002</v>
      </c>
      <c r="Q1022" s="2">
        <v>0.90824000000000005</v>
      </c>
      <c r="R1022" s="2">
        <v>0.89065000000000005</v>
      </c>
      <c r="S1022" s="2">
        <v>0.86863999999999997</v>
      </c>
      <c r="T1022" s="2">
        <v>0.84614</v>
      </c>
      <c r="U1022" s="2">
        <v>0.81859000000000004</v>
      </c>
      <c r="V1022" s="2">
        <v>0.79103000000000001</v>
      </c>
      <c r="W1022" s="2">
        <v>0.76114999999999999</v>
      </c>
      <c r="X1022" s="2">
        <v>0.72575000000000001</v>
      </c>
      <c r="Y1022" s="2">
        <v>0.69145999999999996</v>
      </c>
      <c r="Z1022" s="2">
        <v>0.65173000000000003</v>
      </c>
      <c r="AA1022" s="2">
        <v>0.61409000000000002</v>
      </c>
      <c r="AB1022" s="2">
        <v>0.57535000000000003</v>
      </c>
      <c r="AC1022" s="2">
        <v>0.53188000000000002</v>
      </c>
      <c r="AD1022" s="2">
        <v>0.49202000000000001</v>
      </c>
      <c r="AE1022" s="2">
        <v>0.45223999999999998</v>
      </c>
      <c r="AF1022" s="2">
        <v>0.40905000000000002</v>
      </c>
      <c r="AG1022" s="2">
        <v>0.37069999999999997</v>
      </c>
      <c r="AH1022" s="2">
        <v>0.32996999999999999</v>
      </c>
      <c r="AI1022" s="2">
        <v>0.29459999999999997</v>
      </c>
      <c r="AJ1022" s="2">
        <v>0.26108999999999999</v>
      </c>
      <c r="AK1022" s="2">
        <v>0.22663</v>
      </c>
      <c r="AL1022" s="2">
        <v>0.19766</v>
      </c>
      <c r="AM1022" s="2">
        <v>0.16853000000000001</v>
      </c>
      <c r="AN1022" s="2">
        <v>0.14457</v>
      </c>
      <c r="AO1022" s="2">
        <v>0.12302</v>
      </c>
      <c r="AP1022" s="2">
        <v>0.10204000000000001</v>
      </c>
      <c r="AQ1022" s="2">
        <v>8.5339999999999999E-2</v>
      </c>
      <c r="AR1022" s="2">
        <v>6.9440000000000002E-2</v>
      </c>
      <c r="AS1022" s="2">
        <v>5.7049999999999997E-2</v>
      </c>
      <c r="AT1022" s="2">
        <v>4.648E-2</v>
      </c>
      <c r="AU1022" s="2">
        <v>3.6729999999999999E-2</v>
      </c>
      <c r="AV1022" s="2">
        <v>2.938E-2</v>
      </c>
      <c r="AW1022" s="2">
        <v>2.2749999999999999E-2</v>
      </c>
      <c r="AX1022" s="2">
        <v>1.7860000000000001E-2</v>
      </c>
      <c r="AY1022" s="2">
        <v>1.3899999999999999E-2</v>
      </c>
      <c r="AZ1022" s="2">
        <v>1.044E-2</v>
      </c>
      <c r="BA1022" s="2">
        <v>7.9799999999999992E-3</v>
      </c>
      <c r="BB1022" s="2">
        <v>5.8700000000000002E-3</v>
      </c>
      <c r="BC1022" s="2">
        <v>4.4000000000000003E-3</v>
      </c>
      <c r="BD1022" s="2">
        <v>3.2599999999999999E-3</v>
      </c>
      <c r="BE1022" s="2">
        <v>2.33E-3</v>
      </c>
      <c r="BF1022" s="2">
        <v>1.6900000000000001E-3</v>
      </c>
      <c r="BG1022" s="2">
        <v>1.1800000000000001E-3</v>
      </c>
      <c r="BH1022" s="2">
        <v>8.4000000000000003E-4</v>
      </c>
      <c r="BI1022" s="2">
        <v>5.9999999999999995E-4</v>
      </c>
      <c r="BJ1022" s="2">
        <v>4.0000000000000002E-4</v>
      </c>
      <c r="BK1022" s="2">
        <v>2.7999999999999998E-4</v>
      </c>
      <c r="BL1022" s="2">
        <v>1.9000000000000001E-4</v>
      </c>
      <c r="BM1022" s="2">
        <v>1.2999999999999999E-4</v>
      </c>
      <c r="BN1022" s="2">
        <v>8.0000000000000007E-5</v>
      </c>
      <c r="BO1022" s="2">
        <v>5.0000000000000002E-5</v>
      </c>
      <c r="BP1022" s="2">
        <v>4.0000000000000003E-5</v>
      </c>
    </row>
    <row r="1023" spans="1:68" hidden="1" x14ac:dyDescent="0.25">
      <c r="A1023">
        <v>22400621</v>
      </c>
      <c r="B1023" t="s">
        <v>68</v>
      </c>
      <c r="C1023" t="s">
        <v>69</v>
      </c>
      <c r="D1023" s="1">
        <v>45680.583333333336</v>
      </c>
      <c r="E1023" t="str">
        <f>HYPERLINK("https://www.nba.com/stats/player/1642264/boxscores-traditional", "Stephon Castle")</f>
        <v>Stephon Castle</v>
      </c>
      <c r="F1023" t="s">
        <v>87</v>
      </c>
      <c r="G1023">
        <v>20.8</v>
      </c>
      <c r="H1023">
        <v>7.6</v>
      </c>
      <c r="I1023">
        <v>0.99546999999999997</v>
      </c>
      <c r="J1023">
        <v>0.99324000000000001</v>
      </c>
      <c r="K1023">
        <v>0.99036000000000002</v>
      </c>
      <c r="L1023">
        <v>0.98645000000000005</v>
      </c>
      <c r="M1023">
        <v>0.98124</v>
      </c>
      <c r="N1023">
        <v>0.97441</v>
      </c>
      <c r="O1023">
        <v>0.96562000000000003</v>
      </c>
      <c r="P1023">
        <v>0.95352000000000003</v>
      </c>
      <c r="Q1023">
        <v>0.93942999999999999</v>
      </c>
      <c r="R1023">
        <v>0.92220000000000002</v>
      </c>
      <c r="S1023">
        <v>0.90146999999999999</v>
      </c>
      <c r="T1023">
        <v>0.87697999999999998</v>
      </c>
      <c r="U1023">
        <v>0.84848999999999997</v>
      </c>
      <c r="V1023">
        <v>0.81327000000000005</v>
      </c>
      <c r="W1023">
        <v>0.77637</v>
      </c>
      <c r="X1023">
        <v>0.73565000000000003</v>
      </c>
      <c r="Y1023">
        <v>0.69145999999999996</v>
      </c>
      <c r="Z1023">
        <v>0.64431000000000005</v>
      </c>
      <c r="AA1023">
        <v>0.59482999999999997</v>
      </c>
      <c r="AB1023">
        <v>0.54379999999999995</v>
      </c>
      <c r="AC1023">
        <v>0.48803000000000002</v>
      </c>
      <c r="AD1023">
        <v>0.43643999999999999</v>
      </c>
      <c r="AE1023">
        <v>0.38590999999999998</v>
      </c>
      <c r="AF1023">
        <v>0.33723999999999998</v>
      </c>
      <c r="AG1023">
        <v>0.29115999999999997</v>
      </c>
      <c r="AH1023">
        <v>0.24825</v>
      </c>
      <c r="AI1023">
        <v>0.20610999999999999</v>
      </c>
      <c r="AJ1023">
        <v>0.17105999999999999</v>
      </c>
      <c r="AK1023">
        <v>0.14007</v>
      </c>
      <c r="AL1023">
        <v>0.11314</v>
      </c>
      <c r="AM1023">
        <v>9.0120000000000006E-2</v>
      </c>
      <c r="AN1023">
        <v>7.0779999999999996E-2</v>
      </c>
      <c r="AO1023">
        <v>5.3699999999999998E-2</v>
      </c>
      <c r="AP1023">
        <v>4.0930000000000001E-2</v>
      </c>
      <c r="AQ1023">
        <v>3.074E-2</v>
      </c>
      <c r="AR1023">
        <v>2.2749999999999999E-2</v>
      </c>
      <c r="AS1023">
        <v>1.6590000000000001E-2</v>
      </c>
      <c r="AT1023">
        <v>1.191E-2</v>
      </c>
      <c r="AU1023">
        <v>8.4200000000000004E-3</v>
      </c>
      <c r="AV1023">
        <v>5.7000000000000002E-3</v>
      </c>
      <c r="AW1023">
        <v>3.9100000000000003E-3</v>
      </c>
      <c r="AX1023">
        <v>2.64E-3</v>
      </c>
      <c r="AY1023">
        <v>1.75E-3</v>
      </c>
      <c r="AZ1023">
        <v>1.14E-3</v>
      </c>
      <c r="BA1023">
        <v>7.3999999999999999E-4</v>
      </c>
      <c r="BB1023">
        <v>4.4999999999999999E-4</v>
      </c>
      <c r="BC1023">
        <v>2.7999999999999998E-4</v>
      </c>
      <c r="BD1023">
        <v>1.7000000000000001E-4</v>
      </c>
      <c r="BE1023">
        <v>1E-4</v>
      </c>
      <c r="BF1023">
        <v>6.0000000000000002E-5</v>
      </c>
      <c r="BG1023">
        <v>4.0000000000000003E-5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</row>
    <row r="1024" spans="1:68" hidden="1" x14ac:dyDescent="0.25">
      <c r="A1024">
        <v>22400629</v>
      </c>
      <c r="B1024" t="s">
        <v>84</v>
      </c>
      <c r="C1024" t="s">
        <v>83</v>
      </c>
      <c r="D1024" s="1">
        <v>45680.916666666664</v>
      </c>
      <c r="E1024" t="str">
        <f>HYPERLINK("https://www.nba.com/stats/player/1630559/boxscores-traditional", "Austin Reaves")</f>
        <v>Austin Reaves</v>
      </c>
      <c r="F1024" t="s">
        <v>93</v>
      </c>
      <c r="G1024">
        <v>18.8</v>
      </c>
      <c r="H1024">
        <v>9.6829999999999998</v>
      </c>
      <c r="I1024" s="2">
        <v>0.96711999999999998</v>
      </c>
      <c r="J1024" s="2">
        <v>0.95818000000000003</v>
      </c>
      <c r="K1024" s="2">
        <v>0.94845000000000002</v>
      </c>
      <c r="L1024" s="2">
        <v>0.93698999999999999</v>
      </c>
      <c r="M1024" s="2">
        <v>0.92364000000000002</v>
      </c>
      <c r="N1024" s="2">
        <v>0.90658000000000005</v>
      </c>
      <c r="O1024" s="2">
        <v>0.88876999999999995</v>
      </c>
      <c r="P1024" s="2">
        <v>0.86863999999999997</v>
      </c>
      <c r="Q1024" s="2">
        <v>0.84375</v>
      </c>
      <c r="R1024" s="2">
        <v>0.81859000000000004</v>
      </c>
      <c r="S1024" s="2">
        <v>0.79103000000000001</v>
      </c>
      <c r="T1024" s="2">
        <v>0.75804000000000005</v>
      </c>
      <c r="U1024" s="2">
        <v>0.72575000000000001</v>
      </c>
      <c r="V1024" s="2">
        <v>0.69145999999999996</v>
      </c>
      <c r="W1024" s="2">
        <v>0.65173000000000003</v>
      </c>
      <c r="X1024" s="2">
        <v>0.61409000000000002</v>
      </c>
      <c r="Y1024" s="2">
        <v>0.57535000000000003</v>
      </c>
      <c r="Z1024" s="2">
        <v>0.53188000000000002</v>
      </c>
      <c r="AA1024" s="2">
        <v>0.49202000000000001</v>
      </c>
      <c r="AB1024" s="2">
        <v>0.45223999999999998</v>
      </c>
      <c r="AC1024" s="2">
        <v>0.40905000000000002</v>
      </c>
      <c r="AD1024" s="2">
        <v>0.37069999999999997</v>
      </c>
      <c r="AE1024" s="2">
        <v>0.33360000000000001</v>
      </c>
      <c r="AF1024" s="2">
        <v>0.29459999999999997</v>
      </c>
      <c r="AG1024" s="2">
        <v>0.26108999999999999</v>
      </c>
      <c r="AH1024" s="2">
        <v>0.22964999999999999</v>
      </c>
      <c r="AI1024" s="2">
        <v>0.19766</v>
      </c>
      <c r="AJ1024" s="2">
        <v>0.17105999999999999</v>
      </c>
      <c r="AK1024" s="2">
        <v>0.14685999999999999</v>
      </c>
      <c r="AL1024" s="2">
        <v>0.12302</v>
      </c>
      <c r="AM1024" s="2">
        <v>0.10383000000000001</v>
      </c>
      <c r="AN1024" s="2">
        <v>8.6910000000000001E-2</v>
      </c>
      <c r="AO1024" s="2">
        <v>7.0779999999999996E-2</v>
      </c>
      <c r="AP1024" s="2">
        <v>5.8209999999999998E-2</v>
      </c>
      <c r="AQ1024" s="2">
        <v>4.7460000000000002E-2</v>
      </c>
      <c r="AR1024" s="2">
        <v>3.7539999999999997E-2</v>
      </c>
      <c r="AS1024" s="2">
        <v>3.005E-2</v>
      </c>
      <c r="AT1024" s="2">
        <v>2.385E-2</v>
      </c>
      <c r="AU1024" s="2">
        <v>1.831E-2</v>
      </c>
      <c r="AV1024" s="2">
        <v>1.426E-2</v>
      </c>
      <c r="AW1024" s="2">
        <v>1.1010000000000001E-2</v>
      </c>
      <c r="AX1024" s="2">
        <v>8.2000000000000007E-3</v>
      </c>
      <c r="AY1024" s="2">
        <v>6.2100000000000002E-3</v>
      </c>
      <c r="AZ1024" s="2">
        <v>4.6600000000000001E-3</v>
      </c>
      <c r="BA1024" s="2">
        <v>3.3600000000000001E-3</v>
      </c>
      <c r="BB1024" s="2">
        <v>2.48E-3</v>
      </c>
      <c r="BC1024" s="2">
        <v>1.81E-3</v>
      </c>
      <c r="BD1024" s="2">
        <v>1.2600000000000001E-3</v>
      </c>
      <c r="BE1024" s="2">
        <v>8.9999999999999998E-4</v>
      </c>
      <c r="BF1024" s="2">
        <v>6.4000000000000005E-4</v>
      </c>
      <c r="BG1024" s="2">
        <v>4.2999999999999999E-4</v>
      </c>
      <c r="BH1024" s="2">
        <v>2.9999999999999997E-4</v>
      </c>
      <c r="BI1024" s="2">
        <v>2.1000000000000001E-4</v>
      </c>
      <c r="BJ1024" s="2">
        <v>1.3999999999999999E-4</v>
      </c>
      <c r="BK1024" s="2">
        <v>9.0000000000000006E-5</v>
      </c>
      <c r="BL1024" s="2">
        <v>6.0000000000000002E-5</v>
      </c>
      <c r="BM1024" s="2">
        <v>4.0000000000000003E-5</v>
      </c>
      <c r="BN1024" s="2">
        <v>0</v>
      </c>
      <c r="BO1024" s="2">
        <v>0</v>
      </c>
      <c r="BP1024" s="2">
        <v>0</v>
      </c>
    </row>
    <row r="1025" spans="1:68" hidden="1" x14ac:dyDescent="0.25">
      <c r="A1025">
        <v>22400621</v>
      </c>
      <c r="B1025" t="s">
        <v>69</v>
      </c>
      <c r="C1025" t="s">
        <v>68</v>
      </c>
      <c r="D1025" s="1">
        <v>45680.583333333336</v>
      </c>
      <c r="E1025" t="str">
        <f>HYPERLINK("https://www.nba.com/stats/player/1630169/boxscores-traditional", "Tyrese Haliburton")</f>
        <v>Tyrese Haliburton</v>
      </c>
      <c r="F1025" t="s">
        <v>93</v>
      </c>
      <c r="G1025">
        <v>13.2</v>
      </c>
      <c r="H1025">
        <v>7.7050000000000001</v>
      </c>
      <c r="I1025">
        <v>0.94294999999999995</v>
      </c>
      <c r="J1025">
        <v>0.92647000000000002</v>
      </c>
      <c r="K1025">
        <v>0.90658000000000005</v>
      </c>
      <c r="L1025">
        <v>0.88297999999999999</v>
      </c>
      <c r="M1025">
        <v>0.85543000000000002</v>
      </c>
      <c r="N1025">
        <v>0.82381000000000004</v>
      </c>
      <c r="O1025">
        <v>0.78813999999999995</v>
      </c>
      <c r="P1025">
        <v>0.74856999999999996</v>
      </c>
      <c r="Q1025">
        <v>0.70884000000000003</v>
      </c>
      <c r="R1025">
        <v>0.66276000000000002</v>
      </c>
      <c r="S1025">
        <v>0.61409000000000002</v>
      </c>
      <c r="T1025">
        <v>0.56355999999999995</v>
      </c>
      <c r="U1025">
        <v>0.51197000000000004</v>
      </c>
      <c r="V1025">
        <v>0.46017000000000002</v>
      </c>
      <c r="W1025">
        <v>0.40905000000000002</v>
      </c>
      <c r="X1025">
        <v>0.35942000000000002</v>
      </c>
      <c r="Y1025">
        <v>0.31207000000000001</v>
      </c>
      <c r="Z1025">
        <v>0.26762999999999998</v>
      </c>
      <c r="AA1025">
        <v>0.22663</v>
      </c>
      <c r="AB1025">
        <v>0.18942999999999999</v>
      </c>
      <c r="AC1025">
        <v>0.15625</v>
      </c>
      <c r="AD1025">
        <v>0.12714</v>
      </c>
      <c r="AE1025">
        <v>0.10204000000000001</v>
      </c>
      <c r="AF1025">
        <v>8.0759999999999998E-2</v>
      </c>
      <c r="AG1025">
        <v>6.3009999999999997E-2</v>
      </c>
      <c r="AH1025">
        <v>4.8460000000000003E-2</v>
      </c>
      <c r="AI1025">
        <v>3.6729999999999999E-2</v>
      </c>
      <c r="AJ1025">
        <v>2.743E-2</v>
      </c>
      <c r="AK1025">
        <v>2.018E-2</v>
      </c>
      <c r="AL1025">
        <v>1.4630000000000001E-2</v>
      </c>
      <c r="AM1025">
        <v>1.044E-2</v>
      </c>
      <c r="AN1025">
        <v>7.3400000000000002E-3</v>
      </c>
      <c r="AO1025">
        <v>5.0800000000000003E-3</v>
      </c>
      <c r="AP1025">
        <v>3.47E-3</v>
      </c>
      <c r="AQ1025">
        <v>2.33E-3</v>
      </c>
      <c r="AR1025">
        <v>1.5399999999999999E-3</v>
      </c>
      <c r="AS1025">
        <v>1E-3</v>
      </c>
      <c r="AT1025">
        <v>6.4000000000000005E-4</v>
      </c>
      <c r="AU1025">
        <v>4.0000000000000002E-4</v>
      </c>
      <c r="AV1025">
        <v>2.5000000000000001E-4</v>
      </c>
      <c r="AW1025">
        <v>1.4999999999999999E-4</v>
      </c>
      <c r="AX1025">
        <v>9.0000000000000006E-5</v>
      </c>
      <c r="AY1025">
        <v>5.0000000000000002E-5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</row>
    <row r="1026" spans="1:68" hidden="1" x14ac:dyDescent="0.25">
      <c r="A1026">
        <v>22400628</v>
      </c>
      <c r="B1026" t="s">
        <v>81</v>
      </c>
      <c r="C1026" t="s">
        <v>82</v>
      </c>
      <c r="D1026" s="1">
        <v>45680.916666666664</v>
      </c>
      <c r="E1026" t="str">
        <f>HYPERLINK("https://www.nba.com/stats/player/202696/boxscores-traditional", "Nikola Vucevic")</f>
        <v>Nikola Vucevic</v>
      </c>
      <c r="F1026" t="s">
        <v>93</v>
      </c>
      <c r="G1026">
        <v>21.4</v>
      </c>
      <c r="H1026">
        <v>9.7490000000000006</v>
      </c>
      <c r="I1026" s="2">
        <v>0.98168999999999995</v>
      </c>
      <c r="J1026" s="2">
        <v>0.97670000000000001</v>
      </c>
      <c r="K1026" s="2">
        <v>0.97062000000000004</v>
      </c>
      <c r="L1026" s="2">
        <v>0.96245999999999998</v>
      </c>
      <c r="M1026" s="2">
        <v>0.95352000000000003</v>
      </c>
      <c r="N1026" s="2">
        <v>0.94294999999999995</v>
      </c>
      <c r="O1026" s="2">
        <v>0.93056000000000005</v>
      </c>
      <c r="P1026" s="2">
        <v>0.91466000000000003</v>
      </c>
      <c r="Q1026" s="2">
        <v>0.89795999999999998</v>
      </c>
      <c r="R1026" s="2">
        <v>0.879</v>
      </c>
      <c r="S1026" s="2">
        <v>0.85768999999999995</v>
      </c>
      <c r="T1026" s="2">
        <v>0.83147000000000004</v>
      </c>
      <c r="U1026" s="2">
        <v>0.80510999999999999</v>
      </c>
      <c r="V1026" s="2">
        <v>0.77637</v>
      </c>
      <c r="W1026" s="2">
        <v>0.74536999999999998</v>
      </c>
      <c r="X1026" s="2">
        <v>0.70884000000000003</v>
      </c>
      <c r="Y1026" s="2">
        <v>0.67364000000000002</v>
      </c>
      <c r="Z1026" s="2">
        <v>0.63683000000000001</v>
      </c>
      <c r="AA1026" s="2">
        <v>0.59870999999999996</v>
      </c>
      <c r="AB1026" s="2">
        <v>0.55567</v>
      </c>
      <c r="AC1026" s="2">
        <v>0.51595000000000002</v>
      </c>
      <c r="AD1026" s="2">
        <v>0.47608</v>
      </c>
      <c r="AE1026" s="2">
        <v>0.43643999999999999</v>
      </c>
      <c r="AF1026" s="2">
        <v>0.39357999999999999</v>
      </c>
      <c r="AG1026" s="2">
        <v>0.35569000000000001</v>
      </c>
      <c r="AH1026" s="2">
        <v>0.31918000000000002</v>
      </c>
      <c r="AI1026" s="2">
        <v>0.28433999999999998</v>
      </c>
      <c r="AJ1026" s="2">
        <v>0.24825</v>
      </c>
      <c r="AK1026" s="2">
        <v>0.2177</v>
      </c>
      <c r="AL1026" s="2">
        <v>0.18942999999999999</v>
      </c>
      <c r="AM1026" s="2">
        <v>0.16353999999999999</v>
      </c>
      <c r="AN1026" s="2">
        <v>0.13786000000000001</v>
      </c>
      <c r="AO1026" s="2">
        <v>0.11702</v>
      </c>
      <c r="AP1026" s="2">
        <v>9.8530000000000006E-2</v>
      </c>
      <c r="AQ1026" s="2">
        <v>8.0759999999999998E-2</v>
      </c>
      <c r="AR1026" s="2">
        <v>6.6809999999999994E-2</v>
      </c>
      <c r="AS1026" s="2">
        <v>5.4800000000000001E-2</v>
      </c>
      <c r="AT1026" s="2">
        <v>4.4569999999999999E-2</v>
      </c>
      <c r="AU1026" s="2">
        <v>3.5150000000000001E-2</v>
      </c>
      <c r="AV1026" s="2">
        <v>2.8070000000000001E-2</v>
      </c>
      <c r="AW1026" s="2">
        <v>2.222E-2</v>
      </c>
      <c r="AX1026" s="2">
        <v>1.7430000000000001E-2</v>
      </c>
      <c r="AY1026" s="2">
        <v>1.321E-2</v>
      </c>
      <c r="AZ1026" s="2">
        <v>1.017E-2</v>
      </c>
      <c r="BA1026" s="2">
        <v>7.7600000000000004E-3</v>
      </c>
      <c r="BB1026" s="2">
        <v>5.8700000000000002E-3</v>
      </c>
      <c r="BC1026" s="2">
        <v>4.2700000000000004E-3</v>
      </c>
      <c r="BD1026" s="2">
        <v>3.1700000000000001E-3</v>
      </c>
      <c r="BE1026" s="2">
        <v>2.33E-3</v>
      </c>
      <c r="BF1026" s="2">
        <v>1.6900000000000001E-3</v>
      </c>
      <c r="BG1026" s="2">
        <v>1.1800000000000001E-3</v>
      </c>
      <c r="BH1026" s="2">
        <v>8.4000000000000003E-4</v>
      </c>
      <c r="BI1026" s="2">
        <v>5.9999999999999995E-4</v>
      </c>
      <c r="BJ1026" s="2">
        <v>4.2000000000000002E-4</v>
      </c>
      <c r="BK1026" s="2">
        <v>2.7999999999999998E-4</v>
      </c>
      <c r="BL1026" s="2">
        <v>1.9000000000000001E-4</v>
      </c>
      <c r="BM1026" s="2">
        <v>1.2999999999999999E-4</v>
      </c>
      <c r="BN1026" s="2">
        <v>9.0000000000000006E-5</v>
      </c>
      <c r="BO1026" s="2">
        <v>6.0000000000000002E-5</v>
      </c>
      <c r="BP1026" s="2">
        <v>4.0000000000000003E-5</v>
      </c>
    </row>
    <row r="1027" spans="1:68" hidden="1" x14ac:dyDescent="0.25">
      <c r="A1027">
        <v>22400628</v>
      </c>
      <c r="B1027" t="s">
        <v>81</v>
      </c>
      <c r="C1027" t="s">
        <v>82</v>
      </c>
      <c r="D1027" s="1">
        <v>45680.916666666664</v>
      </c>
      <c r="E1027" t="str">
        <f>HYPERLINK("https://www.nba.com/stats/player/202696/boxscores-traditional", "Nikola Vucevic")</f>
        <v>Nikola Vucevic</v>
      </c>
      <c r="F1027" t="s">
        <v>91</v>
      </c>
      <c r="G1027">
        <v>38</v>
      </c>
      <c r="H1027">
        <v>9.94</v>
      </c>
      <c r="I1027" s="2">
        <v>0.99990000000000001</v>
      </c>
      <c r="J1027" s="2">
        <v>0.99985000000000002</v>
      </c>
      <c r="K1027" s="2">
        <v>0.99978</v>
      </c>
      <c r="L1027" s="2">
        <v>0.99968999999999997</v>
      </c>
      <c r="M1027" s="2">
        <v>0.99955000000000005</v>
      </c>
      <c r="N1027" s="2">
        <v>0.99936000000000003</v>
      </c>
      <c r="O1027" s="2">
        <v>0.99909999999999999</v>
      </c>
      <c r="P1027" s="2">
        <v>0.99873999999999996</v>
      </c>
      <c r="Q1027" s="2">
        <v>0.99824999999999997</v>
      </c>
      <c r="R1027" s="2">
        <v>0.99760000000000004</v>
      </c>
      <c r="S1027" s="2">
        <v>0.99673999999999996</v>
      </c>
      <c r="T1027" s="2">
        <v>0.99560000000000004</v>
      </c>
      <c r="U1027" s="2">
        <v>0.99412999999999996</v>
      </c>
      <c r="V1027" s="2">
        <v>0.99202000000000001</v>
      </c>
      <c r="W1027" s="2">
        <v>0.98956</v>
      </c>
      <c r="X1027" s="2">
        <v>0.98645000000000005</v>
      </c>
      <c r="Y1027" s="2">
        <v>0.98257000000000005</v>
      </c>
      <c r="Z1027" s="2">
        <v>0.97777999999999998</v>
      </c>
      <c r="AA1027" s="2">
        <v>0.97192999999999996</v>
      </c>
      <c r="AB1027" s="2">
        <v>0.96484999999999999</v>
      </c>
      <c r="AC1027" s="2">
        <v>0.95637000000000005</v>
      </c>
      <c r="AD1027" s="2">
        <v>0.94630000000000003</v>
      </c>
      <c r="AE1027" s="2">
        <v>0.93447999999999998</v>
      </c>
      <c r="AF1027" s="2">
        <v>0.92073000000000005</v>
      </c>
      <c r="AG1027" s="2">
        <v>0.90490000000000004</v>
      </c>
      <c r="AH1027" s="2">
        <v>0.88685999999999998</v>
      </c>
      <c r="AI1027" s="2">
        <v>0.86650000000000005</v>
      </c>
      <c r="AJ1027" s="2">
        <v>0.84375</v>
      </c>
      <c r="AK1027" s="2">
        <v>0.81859000000000004</v>
      </c>
      <c r="AL1027" s="2">
        <v>0.78813999999999995</v>
      </c>
      <c r="AM1027" s="2">
        <v>0.75804000000000005</v>
      </c>
      <c r="AN1027" s="2">
        <v>0.72575000000000001</v>
      </c>
      <c r="AO1027" s="2">
        <v>0.69145999999999996</v>
      </c>
      <c r="AP1027" s="2">
        <v>0.65542</v>
      </c>
      <c r="AQ1027" s="2">
        <v>0.61790999999999996</v>
      </c>
      <c r="AR1027" s="2">
        <v>0.57926</v>
      </c>
      <c r="AS1027" s="2">
        <v>0.53983000000000003</v>
      </c>
      <c r="AT1027" s="2">
        <v>0.5</v>
      </c>
      <c r="AU1027" s="2">
        <v>0.46017000000000002</v>
      </c>
      <c r="AV1027" s="2">
        <v>0.42074</v>
      </c>
      <c r="AW1027" s="2">
        <v>0.38208999999999999</v>
      </c>
      <c r="AX1027" s="2">
        <v>0.34458</v>
      </c>
      <c r="AY1027" s="2">
        <v>0.30853999999999998</v>
      </c>
      <c r="AZ1027" s="2">
        <v>0.27424999999999999</v>
      </c>
      <c r="BA1027" s="2">
        <v>0.24196000000000001</v>
      </c>
      <c r="BB1027" s="2">
        <v>0.21185999999999999</v>
      </c>
      <c r="BC1027" s="2">
        <v>0.18140999999999999</v>
      </c>
      <c r="BD1027" s="2">
        <v>0.15625</v>
      </c>
      <c r="BE1027" s="2">
        <v>0.13350000000000001</v>
      </c>
      <c r="BF1027" s="2">
        <v>0.11314</v>
      </c>
      <c r="BG1027" s="2">
        <v>9.5100000000000004E-2</v>
      </c>
      <c r="BH1027" s="2">
        <v>7.9269999999999993E-2</v>
      </c>
      <c r="BI1027" s="2">
        <v>6.5519999999999995E-2</v>
      </c>
      <c r="BJ1027" s="2">
        <v>5.3699999999999998E-2</v>
      </c>
      <c r="BK1027" s="2">
        <v>4.3630000000000002E-2</v>
      </c>
      <c r="BL1027" s="2">
        <v>3.5150000000000001E-2</v>
      </c>
      <c r="BM1027" s="2">
        <v>2.8070000000000001E-2</v>
      </c>
      <c r="BN1027" s="2">
        <v>2.222E-2</v>
      </c>
      <c r="BO1027" s="2">
        <v>1.7430000000000001E-2</v>
      </c>
      <c r="BP1027" s="2">
        <v>1.355E-2</v>
      </c>
    </row>
    <row r="1028" spans="1:68" hidden="1" x14ac:dyDescent="0.25">
      <c r="A1028">
        <v>22400628</v>
      </c>
      <c r="B1028" t="s">
        <v>82</v>
      </c>
      <c r="C1028" t="s">
        <v>81</v>
      </c>
      <c r="D1028" s="1">
        <v>45680.916666666664</v>
      </c>
      <c r="E1028" t="str">
        <f>HYPERLINK("https://www.nba.com/stats/player/203952/boxscores-traditional", "Andrew Wiggins")</f>
        <v>Andrew Wiggins</v>
      </c>
      <c r="F1028" t="s">
        <v>92</v>
      </c>
      <c r="G1028">
        <v>22.8</v>
      </c>
      <c r="H1028">
        <v>10.419</v>
      </c>
      <c r="I1028" s="2">
        <v>0.98168999999999995</v>
      </c>
      <c r="J1028" s="2">
        <v>0.97724999999999995</v>
      </c>
      <c r="K1028" s="2">
        <v>0.97128000000000003</v>
      </c>
      <c r="L1028" s="2">
        <v>0.96406999999999998</v>
      </c>
      <c r="M1028" s="2">
        <v>0.95637000000000005</v>
      </c>
      <c r="N1028" s="2">
        <v>0.94630000000000003</v>
      </c>
      <c r="O1028" s="2">
        <v>0.93574000000000002</v>
      </c>
      <c r="P1028" s="2">
        <v>0.92220000000000002</v>
      </c>
      <c r="Q1028" s="2">
        <v>0.90658000000000005</v>
      </c>
      <c r="R1028" s="2">
        <v>0.89065000000000005</v>
      </c>
      <c r="S1028" s="2">
        <v>0.87075999999999998</v>
      </c>
      <c r="T1028" s="2">
        <v>0.85082999999999998</v>
      </c>
      <c r="U1028" s="2">
        <v>0.82638999999999996</v>
      </c>
      <c r="V1028" s="2">
        <v>0.79954999999999998</v>
      </c>
      <c r="W1028" s="2">
        <v>0.77337</v>
      </c>
      <c r="X1028" s="2">
        <v>0.74214999999999998</v>
      </c>
      <c r="Y1028" s="2">
        <v>0.71226</v>
      </c>
      <c r="Z1028" s="2">
        <v>0.67723999999999995</v>
      </c>
      <c r="AA1028" s="2">
        <v>0.64058000000000004</v>
      </c>
      <c r="AB1028" s="2">
        <v>0.60641999999999996</v>
      </c>
      <c r="AC1028" s="2">
        <v>0.56749000000000005</v>
      </c>
      <c r="AD1028" s="2">
        <v>0.53188000000000002</v>
      </c>
      <c r="AE1028" s="2">
        <v>0.49202000000000001</v>
      </c>
      <c r="AF1028" s="2">
        <v>0.45223999999999998</v>
      </c>
      <c r="AG1028" s="2">
        <v>0.41682999999999998</v>
      </c>
      <c r="AH1028" s="2">
        <v>0.37828000000000001</v>
      </c>
      <c r="AI1028" s="2">
        <v>0.34458</v>
      </c>
      <c r="AJ1028" s="2">
        <v>0.30853999999999998</v>
      </c>
      <c r="AK1028" s="2">
        <v>0.27424999999999999</v>
      </c>
      <c r="AL1028" s="2">
        <v>0.24510000000000001</v>
      </c>
      <c r="AM1028" s="2">
        <v>0.21476000000000001</v>
      </c>
      <c r="AN1028" s="2">
        <v>0.18942999999999999</v>
      </c>
      <c r="AO1028" s="2">
        <v>0.16353999999999999</v>
      </c>
      <c r="AP1028" s="2">
        <v>0.14230999999999999</v>
      </c>
      <c r="AQ1028" s="2">
        <v>0.121</v>
      </c>
      <c r="AR1028" s="2">
        <v>0.10204000000000001</v>
      </c>
      <c r="AS1028" s="2">
        <v>8.6910000000000001E-2</v>
      </c>
      <c r="AT1028" s="2">
        <v>7.2150000000000006E-2</v>
      </c>
      <c r="AU1028" s="2">
        <v>6.0569999999999999E-2</v>
      </c>
      <c r="AV1028" s="2">
        <v>4.947E-2</v>
      </c>
      <c r="AW1028" s="2">
        <v>4.0059999999999998E-2</v>
      </c>
      <c r="AX1028" s="2">
        <v>3.288E-2</v>
      </c>
      <c r="AY1028" s="2">
        <v>2.6190000000000001E-2</v>
      </c>
      <c r="AZ1028" s="2">
        <v>2.1180000000000001E-2</v>
      </c>
      <c r="BA1028" s="2">
        <v>1.6590000000000001E-2</v>
      </c>
      <c r="BB1028" s="2">
        <v>1.2869999999999999E-2</v>
      </c>
      <c r="BC1028" s="2">
        <v>1.017E-2</v>
      </c>
      <c r="BD1028" s="2">
        <v>7.7600000000000004E-3</v>
      </c>
      <c r="BE1028" s="2">
        <v>6.0400000000000002E-3</v>
      </c>
      <c r="BF1028" s="2">
        <v>4.5300000000000002E-3</v>
      </c>
      <c r="BG1028" s="2">
        <v>3.3600000000000001E-3</v>
      </c>
      <c r="BH1028" s="2">
        <v>2.5600000000000002E-3</v>
      </c>
      <c r="BI1028" s="2">
        <v>1.8699999999999999E-3</v>
      </c>
      <c r="BJ1028" s="2">
        <v>1.39E-3</v>
      </c>
      <c r="BK1028" s="2">
        <v>1E-3</v>
      </c>
      <c r="BL1028" s="2">
        <v>7.1000000000000002E-4</v>
      </c>
      <c r="BM1028" s="2">
        <v>5.1999999999999995E-4</v>
      </c>
      <c r="BN1028" s="2">
        <v>3.6000000000000002E-4</v>
      </c>
      <c r="BO1028" s="2">
        <v>2.5999999999999998E-4</v>
      </c>
      <c r="BP1028" s="2">
        <v>1.8000000000000001E-4</v>
      </c>
    </row>
    <row r="1029" spans="1:68" hidden="1" x14ac:dyDescent="0.25">
      <c r="A1029">
        <v>22400628</v>
      </c>
      <c r="B1029" t="s">
        <v>81</v>
      </c>
      <c r="C1029" t="s">
        <v>82</v>
      </c>
      <c r="D1029" s="1">
        <v>45680.916666666664</v>
      </c>
      <c r="E1029" t="str">
        <f>HYPERLINK("https://www.nba.com/stats/player/202696/boxscores-traditional", "Nikola Vucevic")</f>
        <v>Nikola Vucevic</v>
      </c>
      <c r="F1029" t="s">
        <v>87</v>
      </c>
      <c r="G1029">
        <v>34</v>
      </c>
      <c r="H1029">
        <v>10.64</v>
      </c>
      <c r="I1029" s="2">
        <v>0.99902999999999997</v>
      </c>
      <c r="J1029" s="2">
        <v>0.99868999999999997</v>
      </c>
      <c r="K1029" s="2">
        <v>0.99819000000000002</v>
      </c>
      <c r="L1029" s="2">
        <v>0.99760000000000004</v>
      </c>
      <c r="M1029" s="2">
        <v>0.99682999999999999</v>
      </c>
      <c r="N1029" s="2">
        <v>0.99573</v>
      </c>
      <c r="O1029" s="2">
        <v>0.99446000000000001</v>
      </c>
      <c r="P1029" s="2">
        <v>0.99265999999999999</v>
      </c>
      <c r="Q1029" s="2">
        <v>0.99060999999999999</v>
      </c>
      <c r="R1029" s="2">
        <v>0.98809000000000002</v>
      </c>
      <c r="S1029" s="2">
        <v>0.98460999999999999</v>
      </c>
      <c r="T1029" s="2">
        <v>0.98077000000000003</v>
      </c>
      <c r="U1029" s="2">
        <v>0.97558</v>
      </c>
      <c r="V1029" s="2">
        <v>0.96994999999999998</v>
      </c>
      <c r="W1029" s="2">
        <v>0.96326999999999996</v>
      </c>
      <c r="X1029" s="2">
        <v>0.95448999999999995</v>
      </c>
      <c r="Y1029" s="2">
        <v>0.94520000000000004</v>
      </c>
      <c r="Z1029" s="2">
        <v>0.93318999999999996</v>
      </c>
      <c r="AA1029" s="2">
        <v>0.92073000000000005</v>
      </c>
      <c r="AB1029" s="2">
        <v>0.90658000000000005</v>
      </c>
      <c r="AC1029" s="2">
        <v>0.88876999999999995</v>
      </c>
      <c r="AD1029" s="2">
        <v>0.87075999999999998</v>
      </c>
      <c r="AE1029" s="2">
        <v>0.84848999999999997</v>
      </c>
      <c r="AF1029" s="2">
        <v>0.82638999999999996</v>
      </c>
      <c r="AG1029" s="2">
        <v>0.80234000000000005</v>
      </c>
      <c r="AH1029" s="2">
        <v>0.77337</v>
      </c>
      <c r="AI1029" s="2">
        <v>0.74536999999999998</v>
      </c>
      <c r="AJ1029" s="2">
        <v>0.71226</v>
      </c>
      <c r="AK1029" s="2">
        <v>0.68081999999999998</v>
      </c>
      <c r="AL1029" s="2">
        <v>0.64802999999999999</v>
      </c>
      <c r="AM1029" s="2">
        <v>0.61026000000000002</v>
      </c>
      <c r="AN1029" s="2">
        <v>0.57535000000000003</v>
      </c>
      <c r="AO1029" s="2">
        <v>0.53586</v>
      </c>
      <c r="AP1029" s="2">
        <v>0.5</v>
      </c>
      <c r="AQ1029" s="2">
        <v>0.46414</v>
      </c>
      <c r="AR1029" s="2">
        <v>0.42465000000000003</v>
      </c>
      <c r="AS1029" s="2">
        <v>0.38973999999999998</v>
      </c>
      <c r="AT1029" s="2">
        <v>0.35197000000000001</v>
      </c>
      <c r="AU1029" s="2">
        <v>0.31918000000000002</v>
      </c>
      <c r="AV1029" s="2">
        <v>0.28774</v>
      </c>
      <c r="AW1029" s="2">
        <v>0.25463000000000002</v>
      </c>
      <c r="AX1029" s="2">
        <v>0.22663</v>
      </c>
      <c r="AY1029" s="2">
        <v>0.19766</v>
      </c>
      <c r="AZ1029" s="2">
        <v>0.17360999999999999</v>
      </c>
      <c r="BA1029" s="2">
        <v>0.15151000000000001</v>
      </c>
      <c r="BB1029" s="2">
        <v>0.12923999999999999</v>
      </c>
      <c r="BC1029" s="2">
        <v>0.11123</v>
      </c>
      <c r="BD1029" s="2">
        <v>9.3420000000000003E-2</v>
      </c>
      <c r="BE1029" s="2">
        <v>7.9269999999999993E-2</v>
      </c>
      <c r="BF1029" s="2">
        <v>6.6809999999999994E-2</v>
      </c>
      <c r="BG1029" s="2">
        <v>5.4800000000000001E-2</v>
      </c>
      <c r="BH1029" s="2">
        <v>4.5510000000000002E-2</v>
      </c>
      <c r="BI1029" s="2">
        <v>3.6729999999999999E-2</v>
      </c>
      <c r="BJ1029" s="2">
        <v>3.005E-2</v>
      </c>
      <c r="BK1029" s="2">
        <v>2.4420000000000001E-2</v>
      </c>
      <c r="BL1029" s="2">
        <v>1.9230000000000001E-2</v>
      </c>
      <c r="BM1029" s="2">
        <v>1.5389999999999999E-2</v>
      </c>
      <c r="BN1029" s="2">
        <v>1.191E-2</v>
      </c>
      <c r="BO1029" s="2">
        <v>9.3900000000000008E-3</v>
      </c>
      <c r="BP1029" s="2">
        <v>7.3400000000000002E-3</v>
      </c>
    </row>
    <row r="1030" spans="1:68" hidden="1" x14ac:dyDescent="0.25">
      <c r="A1030">
        <v>22400628</v>
      </c>
      <c r="B1030" t="s">
        <v>81</v>
      </c>
      <c r="C1030" t="s">
        <v>82</v>
      </c>
      <c r="D1030" s="1">
        <v>45680.916666666664</v>
      </c>
      <c r="E1030" t="str">
        <f>HYPERLINK("https://www.nba.com/stats/player/1630581/boxscores-traditional", "Josh Giddey")</f>
        <v>Josh Giddey</v>
      </c>
      <c r="F1030" t="s">
        <v>91</v>
      </c>
      <c r="G1030">
        <v>22.4</v>
      </c>
      <c r="H1030">
        <v>10.855</v>
      </c>
      <c r="I1030" s="2">
        <v>0.97558</v>
      </c>
      <c r="J1030" s="2">
        <v>0.96994999999999998</v>
      </c>
      <c r="K1030" s="2">
        <v>0.96326999999999996</v>
      </c>
      <c r="L1030" s="2">
        <v>0.95543</v>
      </c>
      <c r="M1030" s="2">
        <v>0.94520000000000004</v>
      </c>
      <c r="N1030" s="2">
        <v>0.93447999999999998</v>
      </c>
      <c r="O1030" s="2">
        <v>0.92220000000000002</v>
      </c>
      <c r="P1030" s="2">
        <v>0.90824000000000005</v>
      </c>
      <c r="Q1030" s="2">
        <v>0.89065000000000005</v>
      </c>
      <c r="R1030" s="2">
        <v>0.87285999999999997</v>
      </c>
      <c r="S1030" s="2">
        <v>0.85314000000000001</v>
      </c>
      <c r="T1030" s="2">
        <v>0.83147000000000004</v>
      </c>
      <c r="U1030" s="2">
        <v>0.80784999999999996</v>
      </c>
      <c r="V1030" s="2">
        <v>0.77934999999999999</v>
      </c>
      <c r="W1030" s="2">
        <v>0.75175000000000003</v>
      </c>
      <c r="X1030" s="2">
        <v>0.72240000000000004</v>
      </c>
      <c r="Y1030" s="2">
        <v>0.69145999999999996</v>
      </c>
      <c r="Z1030" s="2">
        <v>0.65910000000000002</v>
      </c>
      <c r="AA1030" s="2">
        <v>0.62172000000000005</v>
      </c>
      <c r="AB1030" s="2">
        <v>0.58706000000000003</v>
      </c>
      <c r="AC1030" s="2">
        <v>0.55171999999999999</v>
      </c>
      <c r="AD1030" s="2">
        <v>0.51595000000000002</v>
      </c>
      <c r="AE1030" s="2">
        <v>0.47608</v>
      </c>
      <c r="AF1030" s="2">
        <v>0.44037999999999999</v>
      </c>
      <c r="AG1030" s="2">
        <v>0.40516999999999997</v>
      </c>
      <c r="AH1030" s="2">
        <v>0.37069999999999997</v>
      </c>
      <c r="AI1030" s="2">
        <v>0.33723999999999998</v>
      </c>
      <c r="AJ1030" s="2">
        <v>0.30153000000000002</v>
      </c>
      <c r="AK1030" s="2">
        <v>0.27093</v>
      </c>
      <c r="AL1030" s="2">
        <v>0.24196000000000001</v>
      </c>
      <c r="AM1030" s="2">
        <v>0.21476000000000001</v>
      </c>
      <c r="AN1030" s="2">
        <v>0.18942999999999999</v>
      </c>
      <c r="AO1030" s="2">
        <v>0.16353999999999999</v>
      </c>
      <c r="AP1030" s="2">
        <v>0.14230999999999999</v>
      </c>
      <c r="AQ1030" s="2">
        <v>0.12302</v>
      </c>
      <c r="AR1030" s="2">
        <v>0.10564999999999999</v>
      </c>
      <c r="AS1030" s="2">
        <v>8.8510000000000005E-2</v>
      </c>
      <c r="AT1030" s="2">
        <v>7.4929999999999997E-2</v>
      </c>
      <c r="AU1030" s="2">
        <v>6.3009999999999997E-2</v>
      </c>
      <c r="AV1030" s="2">
        <v>5.262E-2</v>
      </c>
      <c r="AW1030" s="2">
        <v>4.3630000000000002E-2</v>
      </c>
      <c r="AX1030" s="2">
        <v>3.5150000000000001E-2</v>
      </c>
      <c r="AY1030" s="2">
        <v>2.8719999999999999E-2</v>
      </c>
      <c r="AZ1030" s="2">
        <v>2.3300000000000001E-2</v>
      </c>
      <c r="BA1030" s="2">
        <v>1.8759999999999999E-2</v>
      </c>
      <c r="BB1030" s="2">
        <v>1.4999999999999999E-2</v>
      </c>
      <c r="BC1030" s="2">
        <v>1.1599999999999999E-2</v>
      </c>
      <c r="BD1030" s="2">
        <v>9.1400000000000006E-3</v>
      </c>
      <c r="BE1030" s="2">
        <v>7.1399999999999996E-3</v>
      </c>
      <c r="BF1030" s="2">
        <v>5.5399999999999998E-3</v>
      </c>
      <c r="BG1030" s="2">
        <v>4.2700000000000004E-3</v>
      </c>
      <c r="BH1030" s="2">
        <v>3.1700000000000001E-3</v>
      </c>
      <c r="BI1030" s="2">
        <v>2.3999999999999998E-3</v>
      </c>
      <c r="BJ1030" s="2">
        <v>1.81E-3</v>
      </c>
      <c r="BK1030" s="2">
        <v>1.3500000000000001E-3</v>
      </c>
      <c r="BL1030" s="2">
        <v>9.7000000000000005E-4</v>
      </c>
      <c r="BM1030" s="2">
        <v>7.1000000000000002E-4</v>
      </c>
      <c r="BN1030" s="2">
        <v>5.1999999999999995E-4</v>
      </c>
      <c r="BO1030" s="2">
        <v>3.8000000000000002E-4</v>
      </c>
      <c r="BP1030" s="2">
        <v>2.7E-4</v>
      </c>
    </row>
    <row r="1031" spans="1:68" hidden="1" x14ac:dyDescent="0.25">
      <c r="A1031">
        <v>22400628</v>
      </c>
      <c r="B1031" t="s">
        <v>82</v>
      </c>
      <c r="C1031" t="s">
        <v>81</v>
      </c>
      <c r="D1031" s="1">
        <v>45680.916666666664</v>
      </c>
      <c r="E1031" t="str">
        <f>HYPERLINK("https://www.nba.com/stats/player/1630228/boxscores-traditional", "Jonathan Kuminga")</f>
        <v>Jonathan Kuminga</v>
      </c>
      <c r="F1031" t="s">
        <v>87</v>
      </c>
      <c r="G1031">
        <v>31</v>
      </c>
      <c r="H1031">
        <v>11.082000000000001</v>
      </c>
      <c r="I1031" s="2">
        <v>0.99663999999999997</v>
      </c>
      <c r="J1031" s="2">
        <v>0.99560000000000004</v>
      </c>
      <c r="K1031" s="2">
        <v>0.99429999999999996</v>
      </c>
      <c r="L1031" s="2">
        <v>0.99265999999999999</v>
      </c>
      <c r="M1031" s="2">
        <v>0.99060999999999999</v>
      </c>
      <c r="N1031" s="2">
        <v>0.98809000000000002</v>
      </c>
      <c r="O1031" s="2">
        <v>0.98499999999999999</v>
      </c>
      <c r="P1031" s="2">
        <v>0.98124</v>
      </c>
      <c r="Q1031" s="2">
        <v>0.97670000000000001</v>
      </c>
      <c r="R1031" s="2">
        <v>0.97062000000000004</v>
      </c>
      <c r="S1031" s="2">
        <v>0.96406999999999998</v>
      </c>
      <c r="T1031" s="2">
        <v>0.95637000000000005</v>
      </c>
      <c r="U1031" s="2">
        <v>0.94738</v>
      </c>
      <c r="V1031" s="2">
        <v>0.93698999999999999</v>
      </c>
      <c r="W1031" s="2">
        <v>0.92506999999999995</v>
      </c>
      <c r="X1031" s="2">
        <v>0.91149000000000002</v>
      </c>
      <c r="Y1031" s="2">
        <v>0.89617000000000002</v>
      </c>
      <c r="Z1031" s="2">
        <v>0.879</v>
      </c>
      <c r="AA1031" s="2">
        <v>0.85992999999999997</v>
      </c>
      <c r="AB1031" s="2">
        <v>0.83891000000000004</v>
      </c>
      <c r="AC1031" s="2">
        <v>0.81594</v>
      </c>
      <c r="AD1031" s="2">
        <v>0.79103000000000001</v>
      </c>
      <c r="AE1031" s="2">
        <v>0.76424000000000003</v>
      </c>
      <c r="AF1031" s="2">
        <v>0.73565000000000003</v>
      </c>
      <c r="AG1031" s="2">
        <v>0.70540000000000003</v>
      </c>
      <c r="AH1031" s="2">
        <v>0.67364000000000002</v>
      </c>
      <c r="AI1031" s="2">
        <v>0.64058000000000004</v>
      </c>
      <c r="AJ1031" s="2">
        <v>0.60641999999999996</v>
      </c>
      <c r="AK1031" s="2">
        <v>0.57142000000000004</v>
      </c>
      <c r="AL1031" s="2">
        <v>0.53586</v>
      </c>
      <c r="AM1031" s="2">
        <v>0.5</v>
      </c>
      <c r="AN1031" s="2">
        <v>0.46414</v>
      </c>
      <c r="AO1031" s="2">
        <v>0.42858000000000002</v>
      </c>
      <c r="AP1031" s="2">
        <v>0.39357999999999999</v>
      </c>
      <c r="AQ1031" s="2">
        <v>0.35942000000000002</v>
      </c>
      <c r="AR1031" s="2">
        <v>0.32635999999999998</v>
      </c>
      <c r="AS1031" s="2">
        <v>0.29459999999999997</v>
      </c>
      <c r="AT1031" s="2">
        <v>0.26434999999999997</v>
      </c>
      <c r="AU1031" s="2">
        <v>0.23576</v>
      </c>
      <c r="AV1031" s="2">
        <v>0.20896999999999999</v>
      </c>
      <c r="AW1031" s="2">
        <v>0.18406</v>
      </c>
      <c r="AX1031" s="2">
        <v>0.16109000000000001</v>
      </c>
      <c r="AY1031" s="2">
        <v>0.14007</v>
      </c>
      <c r="AZ1031" s="2">
        <v>0.121</v>
      </c>
      <c r="BA1031" s="2">
        <v>0.10383000000000001</v>
      </c>
      <c r="BB1031" s="2">
        <v>8.8510000000000005E-2</v>
      </c>
      <c r="BC1031" s="2">
        <v>7.4929999999999997E-2</v>
      </c>
      <c r="BD1031" s="2">
        <v>6.3009999999999997E-2</v>
      </c>
      <c r="BE1031" s="2">
        <v>5.262E-2</v>
      </c>
      <c r="BF1031" s="2">
        <v>4.3630000000000002E-2</v>
      </c>
      <c r="BG1031" s="2">
        <v>3.5929999999999997E-2</v>
      </c>
      <c r="BH1031" s="2">
        <v>2.938E-2</v>
      </c>
      <c r="BI1031" s="2">
        <v>2.3300000000000001E-2</v>
      </c>
      <c r="BJ1031" s="2">
        <v>1.8759999999999999E-2</v>
      </c>
      <c r="BK1031" s="2">
        <v>1.4999999999999999E-2</v>
      </c>
      <c r="BL1031" s="2">
        <v>1.191E-2</v>
      </c>
      <c r="BM1031" s="2">
        <v>9.3900000000000008E-3</v>
      </c>
      <c r="BN1031" s="2">
        <v>7.3400000000000002E-3</v>
      </c>
      <c r="BO1031" s="2">
        <v>5.7000000000000002E-3</v>
      </c>
      <c r="BP1031" s="2">
        <v>4.4000000000000003E-3</v>
      </c>
    </row>
    <row r="1032" spans="1:68" hidden="1" x14ac:dyDescent="0.25">
      <c r="A1032">
        <v>22400628</v>
      </c>
      <c r="B1032" t="s">
        <v>82</v>
      </c>
      <c r="C1032" t="s">
        <v>81</v>
      </c>
      <c r="D1032" s="1">
        <v>45680.916666666664</v>
      </c>
      <c r="E1032" t="str">
        <f>HYPERLINK("https://www.nba.com/stats/player/203952/boxscores-traditional", "Andrew Wiggins")</f>
        <v>Andrew Wiggins</v>
      </c>
      <c r="F1032" t="s">
        <v>87</v>
      </c>
      <c r="G1032">
        <v>26.4</v>
      </c>
      <c r="H1032">
        <v>11.481999999999999</v>
      </c>
      <c r="I1032" s="2">
        <v>0.98645000000000005</v>
      </c>
      <c r="J1032" s="2">
        <v>0.98341000000000001</v>
      </c>
      <c r="K1032" s="2">
        <v>0.97931999999999997</v>
      </c>
      <c r="L1032" s="2">
        <v>0.97441</v>
      </c>
      <c r="M1032" s="2">
        <v>0.96855999999999998</v>
      </c>
      <c r="N1032" s="2">
        <v>0.96245999999999998</v>
      </c>
      <c r="O1032" s="2">
        <v>0.95448999999999995</v>
      </c>
      <c r="P1032" s="2">
        <v>0.94520000000000004</v>
      </c>
      <c r="Q1032" s="2">
        <v>0.93574000000000002</v>
      </c>
      <c r="R1032" s="2">
        <v>0.92364000000000002</v>
      </c>
      <c r="S1032" s="2">
        <v>0.90988000000000002</v>
      </c>
      <c r="T1032" s="2">
        <v>0.89434999999999998</v>
      </c>
      <c r="U1032" s="2">
        <v>0.879</v>
      </c>
      <c r="V1032" s="2">
        <v>0.85992999999999997</v>
      </c>
      <c r="W1032" s="2">
        <v>0.83891000000000004</v>
      </c>
      <c r="X1032" s="2">
        <v>0.81859000000000004</v>
      </c>
      <c r="Y1032" s="2">
        <v>0.79388999999999998</v>
      </c>
      <c r="Z1032" s="2">
        <v>0.76729999999999998</v>
      </c>
      <c r="AA1032" s="2">
        <v>0.73890999999999996</v>
      </c>
      <c r="AB1032" s="2">
        <v>0.71226</v>
      </c>
      <c r="AC1032" s="2">
        <v>0.68081999999999998</v>
      </c>
      <c r="AD1032" s="2">
        <v>0.64802999999999999</v>
      </c>
      <c r="AE1032" s="2">
        <v>0.61790999999999996</v>
      </c>
      <c r="AF1032" s="2">
        <v>0.58316999999999997</v>
      </c>
      <c r="AG1032" s="2">
        <v>0.54776000000000002</v>
      </c>
      <c r="AH1032" s="2">
        <v>0.51197000000000004</v>
      </c>
      <c r="AI1032" s="2">
        <v>0.48005999999999999</v>
      </c>
      <c r="AJ1032" s="2">
        <v>0.44433</v>
      </c>
      <c r="AK1032" s="2">
        <v>0.40905000000000002</v>
      </c>
      <c r="AL1032" s="2">
        <v>0.37828000000000001</v>
      </c>
      <c r="AM1032" s="2">
        <v>0.34458</v>
      </c>
      <c r="AN1032" s="2">
        <v>0.31207000000000001</v>
      </c>
      <c r="AO1032" s="2">
        <v>0.28433999999999998</v>
      </c>
      <c r="AP1032" s="2">
        <v>0.25463000000000002</v>
      </c>
      <c r="AQ1032" s="2">
        <v>0.22663</v>
      </c>
      <c r="AR1032" s="2">
        <v>0.20044999999999999</v>
      </c>
      <c r="AS1032" s="2">
        <v>0.17879</v>
      </c>
      <c r="AT1032" s="2">
        <v>0.15625</v>
      </c>
      <c r="AU1032" s="2">
        <v>0.13567000000000001</v>
      </c>
      <c r="AV1032" s="2">
        <v>0.11899999999999999</v>
      </c>
      <c r="AW1032" s="2">
        <v>0.10204000000000001</v>
      </c>
      <c r="AX1032" s="2">
        <v>8.6910000000000001E-2</v>
      </c>
      <c r="AY1032" s="2">
        <v>7.3529999999999998E-2</v>
      </c>
      <c r="AZ1032" s="2">
        <v>6.3009999999999997E-2</v>
      </c>
      <c r="BA1032" s="2">
        <v>5.262E-2</v>
      </c>
      <c r="BB1032" s="2">
        <v>4.3630000000000002E-2</v>
      </c>
      <c r="BC1032" s="2">
        <v>3.6729999999999999E-2</v>
      </c>
      <c r="BD1032" s="2">
        <v>3.005E-2</v>
      </c>
      <c r="BE1032" s="2">
        <v>2.4420000000000001E-2</v>
      </c>
      <c r="BF1032" s="2">
        <v>1.9699999999999999E-2</v>
      </c>
      <c r="BG1032" s="2">
        <v>1.618E-2</v>
      </c>
      <c r="BH1032" s="2">
        <v>1.2869999999999999E-2</v>
      </c>
      <c r="BI1032" s="2">
        <v>1.017E-2</v>
      </c>
      <c r="BJ1032" s="2">
        <v>8.2000000000000007E-3</v>
      </c>
      <c r="BK1032" s="2">
        <v>6.3899999999999998E-3</v>
      </c>
      <c r="BL1032" s="2">
        <v>4.9399999999999999E-3</v>
      </c>
      <c r="BM1032" s="2">
        <v>3.79E-3</v>
      </c>
      <c r="BN1032" s="2">
        <v>2.98E-3</v>
      </c>
      <c r="BO1032" s="2">
        <v>2.2599999999999999E-3</v>
      </c>
      <c r="BP1032" s="2">
        <v>1.6900000000000001E-3</v>
      </c>
    </row>
    <row r="1033" spans="1:68" hidden="1" x14ac:dyDescent="0.25">
      <c r="A1033">
        <v>22400628</v>
      </c>
      <c r="B1033" t="s">
        <v>82</v>
      </c>
      <c r="C1033" t="s">
        <v>81</v>
      </c>
      <c r="D1033" s="1">
        <v>45680.916666666664</v>
      </c>
      <c r="E1033" t="str">
        <f>HYPERLINK("https://www.nba.com/stats/player/1630228/boxscores-traditional", "Jonathan Kuminga")</f>
        <v>Jonathan Kuminga</v>
      </c>
      <c r="F1033" t="s">
        <v>91</v>
      </c>
      <c r="G1033">
        <v>34.4</v>
      </c>
      <c r="H1033">
        <v>11.741</v>
      </c>
      <c r="I1033" s="2">
        <v>0.99773999999999996</v>
      </c>
      <c r="J1033" s="2">
        <v>0.99711000000000005</v>
      </c>
      <c r="K1033" s="2">
        <v>0.99621000000000004</v>
      </c>
      <c r="L1033" s="2">
        <v>0.99519999999999997</v>
      </c>
      <c r="M1033" s="2">
        <v>0.99378999999999995</v>
      </c>
      <c r="N1033" s="2">
        <v>0.99224000000000001</v>
      </c>
      <c r="O1033" s="2">
        <v>0.99009999999999998</v>
      </c>
      <c r="P1033" s="2">
        <v>0.98777999999999999</v>
      </c>
      <c r="Q1033" s="2">
        <v>0.98460999999999999</v>
      </c>
      <c r="R1033" s="2">
        <v>0.98124</v>
      </c>
      <c r="S1033" s="2">
        <v>0.97670000000000001</v>
      </c>
      <c r="T1033" s="2">
        <v>0.97192999999999996</v>
      </c>
      <c r="U1033" s="2">
        <v>0.96562000000000003</v>
      </c>
      <c r="V1033" s="2">
        <v>0.95906999999999998</v>
      </c>
      <c r="W1033" s="2">
        <v>0.95052999999999999</v>
      </c>
      <c r="X1033" s="2">
        <v>0.94179000000000002</v>
      </c>
      <c r="Y1033" s="2">
        <v>0.93056000000000005</v>
      </c>
      <c r="Z1033" s="2">
        <v>0.91923999999999995</v>
      </c>
      <c r="AA1033" s="2">
        <v>0.90490000000000004</v>
      </c>
      <c r="AB1033" s="2">
        <v>0.89065000000000005</v>
      </c>
      <c r="AC1033" s="2">
        <v>0.87285999999999997</v>
      </c>
      <c r="AD1033" s="2">
        <v>0.85543000000000002</v>
      </c>
      <c r="AE1033" s="2">
        <v>0.83398000000000005</v>
      </c>
      <c r="AF1033" s="2">
        <v>0.81327000000000005</v>
      </c>
      <c r="AG1033" s="2">
        <v>0.78813999999999995</v>
      </c>
      <c r="AH1033" s="2">
        <v>0.76424000000000003</v>
      </c>
      <c r="AI1033" s="2">
        <v>0.73565000000000003</v>
      </c>
      <c r="AJ1033" s="2">
        <v>0.70884000000000003</v>
      </c>
      <c r="AK1033" s="2">
        <v>0.67723999999999995</v>
      </c>
      <c r="AL1033" s="2">
        <v>0.64431000000000005</v>
      </c>
      <c r="AM1033" s="2">
        <v>0.61409000000000002</v>
      </c>
      <c r="AN1033" s="2">
        <v>0.57926</v>
      </c>
      <c r="AO1033" s="2">
        <v>0.54776000000000002</v>
      </c>
      <c r="AP1033" s="2">
        <v>0.51197000000000004</v>
      </c>
      <c r="AQ1033" s="2">
        <v>0.48005999999999999</v>
      </c>
      <c r="AR1033" s="2">
        <v>0.44433</v>
      </c>
      <c r="AS1033" s="2">
        <v>0.41293999999999997</v>
      </c>
      <c r="AT1033" s="2">
        <v>0.37828000000000001</v>
      </c>
      <c r="AU1033" s="2">
        <v>0.34827000000000002</v>
      </c>
      <c r="AV1033" s="2">
        <v>0.31561</v>
      </c>
      <c r="AW1033" s="2">
        <v>0.28774</v>
      </c>
      <c r="AX1033" s="2">
        <v>0.25785000000000002</v>
      </c>
      <c r="AY1033" s="2">
        <v>0.23269999999999999</v>
      </c>
      <c r="AZ1033" s="2">
        <v>0.20610999999999999</v>
      </c>
      <c r="BA1033" s="2">
        <v>0.18406</v>
      </c>
      <c r="BB1033" s="2">
        <v>0.16109000000000001</v>
      </c>
      <c r="BC1033" s="2">
        <v>0.14230999999999999</v>
      </c>
      <c r="BD1033" s="2">
        <v>0.12302</v>
      </c>
      <c r="BE1033" s="2">
        <v>0.10749</v>
      </c>
      <c r="BF1033" s="2">
        <v>9.1759999999999994E-2</v>
      </c>
      <c r="BG1033" s="2">
        <v>7.9269999999999993E-2</v>
      </c>
      <c r="BH1033" s="2">
        <v>6.6809999999999994E-2</v>
      </c>
      <c r="BI1033" s="2">
        <v>5.7049999999999997E-2</v>
      </c>
      <c r="BJ1033" s="2">
        <v>4.7460000000000002E-2</v>
      </c>
      <c r="BK1033" s="2">
        <v>4.0059999999999998E-2</v>
      </c>
      <c r="BL1033" s="2">
        <v>3.288E-2</v>
      </c>
      <c r="BM1033" s="2">
        <v>2.743E-2</v>
      </c>
      <c r="BN1033" s="2">
        <v>2.222E-2</v>
      </c>
      <c r="BO1033" s="2">
        <v>1.7860000000000001E-2</v>
      </c>
      <c r="BP1033" s="2">
        <v>1.4630000000000001E-2</v>
      </c>
    </row>
    <row r="1034" spans="1:68" hidden="1" x14ac:dyDescent="0.25">
      <c r="A1034">
        <v>22400628</v>
      </c>
      <c r="B1034" t="s">
        <v>82</v>
      </c>
      <c r="C1034" t="s">
        <v>81</v>
      </c>
      <c r="D1034" s="1">
        <v>45680.916666666664</v>
      </c>
      <c r="E1034" t="str">
        <f>HYPERLINK("https://www.nba.com/stats/player/203952/boxscores-traditional", "Andrew Wiggins")</f>
        <v>Andrew Wiggins</v>
      </c>
      <c r="F1034" t="s">
        <v>91</v>
      </c>
      <c r="G1034">
        <v>28.4</v>
      </c>
      <c r="H1034">
        <v>12.847</v>
      </c>
      <c r="I1034" s="2">
        <v>0.98341000000000001</v>
      </c>
      <c r="J1034" s="2">
        <v>0.97982000000000002</v>
      </c>
      <c r="K1034" s="2">
        <v>0.97614999999999996</v>
      </c>
      <c r="L1034" s="2">
        <v>0.97128000000000003</v>
      </c>
      <c r="M1034" s="2">
        <v>0.96562000000000003</v>
      </c>
      <c r="N1034" s="2">
        <v>0.95906999999999998</v>
      </c>
      <c r="O1034" s="2">
        <v>0.95254000000000005</v>
      </c>
      <c r="P1034" s="2">
        <v>0.94408000000000003</v>
      </c>
      <c r="Q1034" s="2">
        <v>0.93447999999999998</v>
      </c>
      <c r="R1034" s="2">
        <v>0.92364000000000002</v>
      </c>
      <c r="S1034" s="2">
        <v>0.91149000000000002</v>
      </c>
      <c r="T1034" s="2">
        <v>0.89973000000000003</v>
      </c>
      <c r="U1034" s="2">
        <v>0.88492999999999999</v>
      </c>
      <c r="V1034" s="2">
        <v>0.86863999999999997</v>
      </c>
      <c r="W1034" s="2">
        <v>0.85082999999999998</v>
      </c>
      <c r="X1034" s="2">
        <v>0.83398000000000005</v>
      </c>
      <c r="Y1034" s="2">
        <v>0.81327000000000005</v>
      </c>
      <c r="Z1034" s="2">
        <v>0.79103000000000001</v>
      </c>
      <c r="AA1034" s="2">
        <v>0.76729999999999998</v>
      </c>
      <c r="AB1034" s="2">
        <v>0.74214999999999998</v>
      </c>
      <c r="AC1034" s="2">
        <v>0.71904000000000001</v>
      </c>
      <c r="AD1034" s="2">
        <v>0.69145999999999996</v>
      </c>
      <c r="AE1034" s="2">
        <v>0.66276000000000002</v>
      </c>
      <c r="AF1034" s="2">
        <v>0.63307000000000002</v>
      </c>
      <c r="AG1034" s="2">
        <v>0.60257000000000005</v>
      </c>
      <c r="AH1034" s="2">
        <v>0.57535000000000003</v>
      </c>
      <c r="AI1034" s="2">
        <v>0.54379999999999995</v>
      </c>
      <c r="AJ1034" s="2">
        <v>0.51197000000000004</v>
      </c>
      <c r="AK1034" s="2">
        <v>0.48005999999999999</v>
      </c>
      <c r="AL1034" s="2">
        <v>0.45223999999999998</v>
      </c>
      <c r="AM1034" s="2">
        <v>0.42074</v>
      </c>
      <c r="AN1034" s="2">
        <v>0.38973999999999998</v>
      </c>
      <c r="AO1034" s="2">
        <v>0.35942000000000002</v>
      </c>
      <c r="AP1034" s="2">
        <v>0.32996999999999999</v>
      </c>
      <c r="AQ1034" s="2">
        <v>0.30503000000000002</v>
      </c>
      <c r="AR1034" s="2">
        <v>0.27760000000000001</v>
      </c>
      <c r="AS1034" s="2">
        <v>0.25142999999999999</v>
      </c>
      <c r="AT1034" s="2">
        <v>0.22663</v>
      </c>
      <c r="AU1034" s="2">
        <v>0.20327000000000001</v>
      </c>
      <c r="AV1034" s="2">
        <v>0.18406</v>
      </c>
      <c r="AW1034" s="2">
        <v>0.16353999999999999</v>
      </c>
      <c r="AX1034" s="2">
        <v>0.14457</v>
      </c>
      <c r="AY1034" s="2">
        <v>0.12714</v>
      </c>
      <c r="AZ1034" s="2">
        <v>0.11314</v>
      </c>
      <c r="BA1034" s="2">
        <v>9.8530000000000006E-2</v>
      </c>
      <c r="BB1034" s="2">
        <v>8.5339999999999999E-2</v>
      </c>
      <c r="BC1034" s="2">
        <v>7.3529999999999998E-2</v>
      </c>
      <c r="BD1034" s="2">
        <v>6.3009999999999997E-2</v>
      </c>
      <c r="BE1034" s="2">
        <v>5.4800000000000001E-2</v>
      </c>
      <c r="BF1034" s="2">
        <v>4.648E-2</v>
      </c>
      <c r="BG1034" s="2">
        <v>3.9199999999999999E-2</v>
      </c>
      <c r="BH1034" s="2">
        <v>3.288E-2</v>
      </c>
      <c r="BI1034" s="2">
        <v>2.8070000000000001E-2</v>
      </c>
      <c r="BJ1034" s="2">
        <v>2.3300000000000001E-2</v>
      </c>
      <c r="BK1034" s="2">
        <v>1.9230000000000001E-2</v>
      </c>
      <c r="BL1034" s="2">
        <v>1.5779999999999999E-2</v>
      </c>
      <c r="BM1034" s="2">
        <v>1.2869999999999999E-2</v>
      </c>
      <c r="BN1034" s="2">
        <v>1.072E-2</v>
      </c>
      <c r="BO1034" s="2">
        <v>8.6599999999999993E-3</v>
      </c>
      <c r="BP1034" s="2">
        <v>6.9499999999999996E-3</v>
      </c>
    </row>
    <row r="1035" spans="1:68" hidden="1" x14ac:dyDescent="0.25">
      <c r="A1035">
        <v>22400983</v>
      </c>
      <c r="B1035" t="s">
        <v>85</v>
      </c>
      <c r="C1035" t="s">
        <v>86</v>
      </c>
      <c r="D1035" s="1">
        <v>45680.9375</v>
      </c>
      <c r="E1035" t="str">
        <f>HYPERLINK("https://www.nba.com/stats/player/1642267/boxscores-traditional", "Carlton Carrington")</f>
        <v>Carlton Carrington</v>
      </c>
      <c r="F1035" t="s">
        <v>73</v>
      </c>
      <c r="G1035">
        <v>2.6</v>
      </c>
      <c r="H1035">
        <v>0.49</v>
      </c>
      <c r="I1035" s="2">
        <v>0.99946000000000002</v>
      </c>
      <c r="J1035" s="2">
        <v>0.88876999999999995</v>
      </c>
      <c r="K1035" s="2">
        <v>0.20610999999999999</v>
      </c>
      <c r="L1035" s="2">
        <v>2.1199999999999999E-3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</row>
    <row r="1036" spans="1:68" hidden="1" x14ac:dyDescent="0.25">
      <c r="A1036">
        <v>22400983</v>
      </c>
      <c r="B1036" t="s">
        <v>85</v>
      </c>
      <c r="C1036" t="s">
        <v>86</v>
      </c>
      <c r="D1036" s="1">
        <v>45680.9375</v>
      </c>
      <c r="E1036" t="str">
        <f>HYPERLINK("https://www.nba.com/stats/player/1629673/boxscores-traditional", "Jordan Poole")</f>
        <v>Jordan Poole</v>
      </c>
      <c r="F1036" t="s">
        <v>73</v>
      </c>
      <c r="G1036">
        <v>3.8</v>
      </c>
      <c r="H1036">
        <v>0.748</v>
      </c>
      <c r="I1036" s="2">
        <v>0.99990999999999997</v>
      </c>
      <c r="J1036" s="2">
        <v>0.99202000000000001</v>
      </c>
      <c r="K1036" s="2">
        <v>0.85768999999999995</v>
      </c>
      <c r="L1036" s="2">
        <v>0.39357999999999999</v>
      </c>
      <c r="M1036" s="2">
        <v>5.4800000000000001E-2</v>
      </c>
      <c r="N1036" s="2">
        <v>1.64E-3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0</v>
      </c>
      <c r="AX1036" s="2">
        <v>0</v>
      </c>
      <c r="AY1036" s="2">
        <v>0</v>
      </c>
      <c r="AZ1036" s="2">
        <v>0</v>
      </c>
      <c r="BA1036" s="2">
        <v>0</v>
      </c>
      <c r="BB1036" s="2">
        <v>0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0</v>
      </c>
      <c r="BO1036" s="2">
        <v>0</v>
      </c>
      <c r="BP1036" s="2">
        <v>0</v>
      </c>
    </row>
    <row r="1037" spans="1:68" hidden="1" x14ac:dyDescent="0.25">
      <c r="A1037">
        <v>22400983</v>
      </c>
      <c r="B1037" t="s">
        <v>85</v>
      </c>
      <c r="C1037" t="s">
        <v>86</v>
      </c>
      <c r="D1037" s="1">
        <v>45680.9375</v>
      </c>
      <c r="E1037" t="str">
        <f>HYPERLINK("https://www.nba.com/stats/player/1630557/boxscores-traditional", "Corey Kispert")</f>
        <v>Corey Kispert</v>
      </c>
      <c r="F1037" t="s">
        <v>76</v>
      </c>
      <c r="G1037">
        <v>3.2</v>
      </c>
      <c r="H1037">
        <v>0.748</v>
      </c>
      <c r="I1037" s="2">
        <v>0.99836000000000003</v>
      </c>
      <c r="J1037" s="2">
        <v>0.94520000000000004</v>
      </c>
      <c r="K1037" s="2">
        <v>0.60641999999999996</v>
      </c>
      <c r="L1037" s="2">
        <v>0.14230999999999999</v>
      </c>
      <c r="M1037" s="2">
        <v>7.9799999999999992E-3</v>
      </c>
      <c r="N1037" s="2">
        <v>9.0000000000000006E-5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v>0</v>
      </c>
      <c r="AV1037" s="2">
        <v>0</v>
      </c>
      <c r="AW1037" s="2">
        <v>0</v>
      </c>
      <c r="AX1037" s="2">
        <v>0</v>
      </c>
      <c r="AY1037" s="2">
        <v>0</v>
      </c>
      <c r="AZ1037" s="2">
        <v>0</v>
      </c>
      <c r="BA1037" s="2">
        <v>0</v>
      </c>
      <c r="BB1037" s="2">
        <v>0</v>
      </c>
      <c r="BC1037" s="2">
        <v>0</v>
      </c>
      <c r="BD1037" s="2">
        <v>0</v>
      </c>
      <c r="BE1037" s="2">
        <v>0</v>
      </c>
      <c r="BF1037" s="2">
        <v>0</v>
      </c>
      <c r="BG1037" s="2">
        <v>0</v>
      </c>
      <c r="BH1037" s="2">
        <v>0</v>
      </c>
      <c r="BI1037" s="2">
        <v>0</v>
      </c>
      <c r="BJ1037" s="2">
        <v>0</v>
      </c>
      <c r="BK1037" s="2">
        <v>0</v>
      </c>
      <c r="BL1037" s="2">
        <v>0</v>
      </c>
      <c r="BM1037" s="2">
        <v>0</v>
      </c>
      <c r="BN1037" s="2">
        <v>0</v>
      </c>
      <c r="BO1037" s="2">
        <v>0</v>
      </c>
      <c r="BP1037" s="2">
        <v>0</v>
      </c>
    </row>
    <row r="1038" spans="1:68" hidden="1" x14ac:dyDescent="0.25">
      <c r="A1038">
        <v>22400983</v>
      </c>
      <c r="B1038" t="s">
        <v>85</v>
      </c>
      <c r="C1038" t="s">
        <v>86</v>
      </c>
      <c r="D1038" s="1">
        <v>45680.9375</v>
      </c>
      <c r="E1038" t="str">
        <f>HYPERLINK("https://www.nba.com/stats/player/1628398/boxscores-traditional", "Kyle Kuzma")</f>
        <v>Kyle Kuzma</v>
      </c>
      <c r="F1038" t="s">
        <v>73</v>
      </c>
      <c r="G1038">
        <v>4.4000000000000004</v>
      </c>
      <c r="H1038">
        <v>0.8</v>
      </c>
      <c r="I1038" s="2">
        <v>1</v>
      </c>
      <c r="J1038" s="2">
        <v>0.99865000000000004</v>
      </c>
      <c r="K1038" s="2">
        <v>0.95994000000000002</v>
      </c>
      <c r="L1038" s="2">
        <v>0.69145999999999996</v>
      </c>
      <c r="M1038" s="2">
        <v>0.22663</v>
      </c>
      <c r="N1038" s="2">
        <v>2.2749999999999999E-2</v>
      </c>
      <c r="O1038" s="2">
        <v>5.8E-4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0</v>
      </c>
      <c r="AX1038" s="2">
        <v>0</v>
      </c>
      <c r="AY1038" s="2">
        <v>0</v>
      </c>
      <c r="AZ1038" s="2">
        <v>0</v>
      </c>
      <c r="BA1038" s="2">
        <v>0</v>
      </c>
      <c r="BB1038" s="2">
        <v>0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</row>
    <row r="1039" spans="1:68" hidden="1" x14ac:dyDescent="0.25">
      <c r="A1039">
        <v>22400983</v>
      </c>
      <c r="B1039" t="s">
        <v>86</v>
      </c>
      <c r="C1039" t="s">
        <v>85</v>
      </c>
      <c r="D1039" s="1">
        <v>45680.9375</v>
      </c>
      <c r="E1039" t="str">
        <f>HYPERLINK("https://www.nba.com/stats/player/1629611/boxscores-traditional", "Terance Mann")</f>
        <v>Terance Mann</v>
      </c>
      <c r="F1039" t="s">
        <v>70</v>
      </c>
      <c r="G1039">
        <v>1</v>
      </c>
      <c r="H1039">
        <v>0.89400000000000002</v>
      </c>
      <c r="I1039" s="2">
        <v>0.5</v>
      </c>
      <c r="J1039" s="2">
        <v>0.13136</v>
      </c>
      <c r="K1039" s="2">
        <v>1.255E-2</v>
      </c>
      <c r="L1039" s="2">
        <v>3.8999999999999999E-4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0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</row>
    <row r="1040" spans="1:68" hidden="1" x14ac:dyDescent="0.25">
      <c r="A1040">
        <v>22400983</v>
      </c>
      <c r="B1040" t="s">
        <v>86</v>
      </c>
      <c r="C1040" t="s">
        <v>85</v>
      </c>
      <c r="D1040" s="1">
        <v>45680.9375</v>
      </c>
      <c r="E1040" t="str">
        <f>HYPERLINK("https://www.nba.com/stats/player/1626181/boxscores-traditional", "Norman Powell")</f>
        <v>Norman Powell</v>
      </c>
      <c r="F1040" t="s">
        <v>70</v>
      </c>
      <c r="G1040">
        <v>3.2</v>
      </c>
      <c r="H1040">
        <v>0.98</v>
      </c>
      <c r="I1040" s="2">
        <v>0.98745000000000005</v>
      </c>
      <c r="J1040" s="2">
        <v>0.88876999999999995</v>
      </c>
      <c r="K1040" s="2">
        <v>0.57926</v>
      </c>
      <c r="L1040" s="2">
        <v>0.20610999999999999</v>
      </c>
      <c r="M1040" s="2">
        <v>3.288E-2</v>
      </c>
      <c r="N1040" s="2">
        <v>2.1199999999999999E-3</v>
      </c>
      <c r="O1040" s="2">
        <v>5.0000000000000002E-5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0</v>
      </c>
      <c r="AX1040" s="2">
        <v>0</v>
      </c>
      <c r="AY1040" s="2">
        <v>0</v>
      </c>
      <c r="AZ1040" s="2">
        <v>0</v>
      </c>
      <c r="BA1040" s="2">
        <v>0</v>
      </c>
      <c r="BB1040" s="2">
        <v>0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</row>
    <row r="1041" spans="1:68" hidden="1" x14ac:dyDescent="0.25">
      <c r="A1041">
        <v>22400983</v>
      </c>
      <c r="B1041" t="s">
        <v>86</v>
      </c>
      <c r="C1041" t="s">
        <v>85</v>
      </c>
      <c r="D1041" s="1">
        <v>45680.9375</v>
      </c>
      <c r="E1041" t="str">
        <f>HYPERLINK("https://www.nba.com/stats/player/1627826/boxscores-traditional", "Ivica Zubac")</f>
        <v>Ivica Zubac</v>
      </c>
      <c r="F1041" t="s">
        <v>73</v>
      </c>
      <c r="G1041">
        <v>2.8</v>
      </c>
      <c r="H1041">
        <v>0.98</v>
      </c>
      <c r="I1041" s="2">
        <v>0.96711999999999998</v>
      </c>
      <c r="J1041" s="2">
        <v>0.79388999999999998</v>
      </c>
      <c r="K1041" s="2">
        <v>0.42074</v>
      </c>
      <c r="L1041" s="2">
        <v>0.11123</v>
      </c>
      <c r="M1041" s="2">
        <v>1.255E-2</v>
      </c>
      <c r="N1041" s="2">
        <v>5.4000000000000001E-4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2">
        <v>0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</row>
    <row r="1042" spans="1:68" hidden="1" x14ac:dyDescent="0.25">
      <c r="A1042">
        <v>22400621</v>
      </c>
      <c r="B1042" t="s">
        <v>68</v>
      </c>
      <c r="C1042" t="s">
        <v>69</v>
      </c>
      <c r="D1042" s="1">
        <v>45680.583333333336</v>
      </c>
      <c r="E1042" t="str">
        <f>HYPERLINK("https://www.nba.com/stats/player/1642264/boxscores-traditional", "Stephon Castle")</f>
        <v>Stephon Castle</v>
      </c>
      <c r="F1042" t="s">
        <v>91</v>
      </c>
      <c r="G1042">
        <v>23.4</v>
      </c>
      <c r="H1042">
        <v>7.99</v>
      </c>
      <c r="I1042">
        <v>0.99743999999999999</v>
      </c>
      <c r="J1042">
        <v>0.99631999999999998</v>
      </c>
      <c r="K1042">
        <v>0.99460999999999999</v>
      </c>
      <c r="L1042">
        <v>0.99245000000000005</v>
      </c>
      <c r="M1042">
        <v>0.98928000000000005</v>
      </c>
      <c r="N1042">
        <v>0.98536999999999997</v>
      </c>
      <c r="O1042">
        <v>0.97982000000000002</v>
      </c>
      <c r="P1042">
        <v>0.97319999999999995</v>
      </c>
      <c r="Q1042">
        <v>0.96406999999999998</v>
      </c>
      <c r="R1042">
        <v>0.95352000000000003</v>
      </c>
      <c r="S1042">
        <v>0.93942999999999999</v>
      </c>
      <c r="T1042">
        <v>0.92364000000000002</v>
      </c>
      <c r="U1042">
        <v>0.9032</v>
      </c>
      <c r="V1042">
        <v>0.88100000000000001</v>
      </c>
      <c r="W1042">
        <v>0.85314000000000001</v>
      </c>
      <c r="X1042">
        <v>0.82381000000000004</v>
      </c>
      <c r="Y1042">
        <v>0.78813999999999995</v>
      </c>
      <c r="Z1042">
        <v>0.75175000000000003</v>
      </c>
      <c r="AA1042">
        <v>0.70884000000000003</v>
      </c>
      <c r="AB1042">
        <v>0.66639999999999999</v>
      </c>
      <c r="AC1042">
        <v>0.61790999999999996</v>
      </c>
      <c r="AD1042">
        <v>0.57142000000000004</v>
      </c>
      <c r="AE1042">
        <v>0.51993999999999996</v>
      </c>
      <c r="AF1042">
        <v>0.46811999999999998</v>
      </c>
      <c r="AG1042">
        <v>0.42074</v>
      </c>
      <c r="AH1042">
        <v>0.37069999999999997</v>
      </c>
      <c r="AI1042">
        <v>0.32635999999999998</v>
      </c>
      <c r="AJ1042">
        <v>0.28095999999999999</v>
      </c>
      <c r="AK1042">
        <v>0.24196000000000001</v>
      </c>
      <c r="AL1042">
        <v>0.20327000000000001</v>
      </c>
      <c r="AM1042">
        <v>0.17105999999999999</v>
      </c>
      <c r="AN1042">
        <v>0.14007</v>
      </c>
      <c r="AO1042">
        <v>0.11507000000000001</v>
      </c>
      <c r="AP1042">
        <v>9.1759999999999994E-2</v>
      </c>
      <c r="AQ1042">
        <v>7.3529999999999998E-2</v>
      </c>
      <c r="AR1042">
        <v>5.7049999999999997E-2</v>
      </c>
      <c r="AS1042">
        <v>4.4569999999999999E-2</v>
      </c>
      <c r="AT1042">
        <v>3.3619999999999997E-2</v>
      </c>
      <c r="AU1042">
        <v>2.5590000000000002E-2</v>
      </c>
      <c r="AV1042">
        <v>1.8759999999999999E-2</v>
      </c>
      <c r="AW1042">
        <v>1.3899999999999999E-2</v>
      </c>
      <c r="AX1042">
        <v>9.9000000000000008E-3</v>
      </c>
      <c r="AY1042">
        <v>7.1399999999999996E-3</v>
      </c>
      <c r="AZ1042">
        <v>4.9399999999999999E-3</v>
      </c>
      <c r="BA1042">
        <v>3.47E-3</v>
      </c>
      <c r="BB1042">
        <v>2.33E-3</v>
      </c>
      <c r="BC1042">
        <v>1.5900000000000001E-3</v>
      </c>
      <c r="BD1042">
        <v>1.0399999999999999E-3</v>
      </c>
      <c r="BE1042">
        <v>6.8999999999999997E-4</v>
      </c>
      <c r="BF1042">
        <v>4.2999999999999999E-4</v>
      </c>
      <c r="BG1042">
        <v>2.7999999999999998E-4</v>
      </c>
      <c r="BH1042">
        <v>1.7000000000000001E-4</v>
      </c>
      <c r="BI1042">
        <v>1.1E-4</v>
      </c>
      <c r="BJ1042">
        <v>6.0000000000000002E-5</v>
      </c>
      <c r="BK1042">
        <v>4.0000000000000003E-5</v>
      </c>
      <c r="BL1042">
        <v>0</v>
      </c>
      <c r="BM1042">
        <v>0</v>
      </c>
      <c r="BN1042">
        <v>0</v>
      </c>
      <c r="BO1042">
        <v>0</v>
      </c>
      <c r="BP1042">
        <v>0</v>
      </c>
    </row>
    <row r="1043" spans="1:68" hidden="1" x14ac:dyDescent="0.25">
      <c r="A1043">
        <v>22400621</v>
      </c>
      <c r="B1043" t="s">
        <v>69</v>
      </c>
      <c r="C1043" t="s">
        <v>68</v>
      </c>
      <c r="D1043" s="1">
        <v>45680.583333333336</v>
      </c>
      <c r="E1043" t="str">
        <f>HYPERLINK("https://www.nba.com/stats/player/1630169/boxscores-traditional", "Tyrese Haliburton")</f>
        <v>Tyrese Haliburton</v>
      </c>
      <c r="F1043" t="s">
        <v>87</v>
      </c>
      <c r="G1043">
        <v>16</v>
      </c>
      <c r="H1043">
        <v>8</v>
      </c>
      <c r="I1043">
        <v>0.96994999999999998</v>
      </c>
      <c r="J1043">
        <v>0.95994000000000002</v>
      </c>
      <c r="K1043">
        <v>0.94845000000000002</v>
      </c>
      <c r="L1043">
        <v>0.93318999999999996</v>
      </c>
      <c r="M1043">
        <v>0.91620999999999997</v>
      </c>
      <c r="N1043">
        <v>0.89434999999999998</v>
      </c>
      <c r="O1043">
        <v>0.87075999999999998</v>
      </c>
      <c r="P1043">
        <v>0.84133999999999998</v>
      </c>
      <c r="Q1043">
        <v>0.81057000000000001</v>
      </c>
      <c r="R1043">
        <v>0.77337</v>
      </c>
      <c r="S1043">
        <v>0.73565000000000003</v>
      </c>
      <c r="T1043">
        <v>0.69145999999999996</v>
      </c>
      <c r="U1043">
        <v>0.64802999999999999</v>
      </c>
      <c r="V1043">
        <v>0.59870999999999996</v>
      </c>
      <c r="W1043">
        <v>0.55171999999999999</v>
      </c>
      <c r="X1043">
        <v>0.5</v>
      </c>
      <c r="Y1043">
        <v>0.44828000000000001</v>
      </c>
      <c r="Z1043">
        <v>0.40128999999999998</v>
      </c>
      <c r="AA1043">
        <v>0.35197000000000001</v>
      </c>
      <c r="AB1043">
        <v>0.30853999999999998</v>
      </c>
      <c r="AC1043">
        <v>0.26434999999999997</v>
      </c>
      <c r="AD1043">
        <v>0.22663</v>
      </c>
      <c r="AE1043">
        <v>0.18942999999999999</v>
      </c>
      <c r="AF1043">
        <v>0.15866</v>
      </c>
      <c r="AG1043">
        <v>0.12923999999999999</v>
      </c>
      <c r="AH1043">
        <v>0.10564999999999999</v>
      </c>
      <c r="AI1043">
        <v>8.3790000000000003E-2</v>
      </c>
      <c r="AJ1043">
        <v>6.6809999999999994E-2</v>
      </c>
      <c r="AK1043">
        <v>5.1549999999999999E-2</v>
      </c>
      <c r="AL1043">
        <v>4.0059999999999998E-2</v>
      </c>
      <c r="AM1043">
        <v>3.005E-2</v>
      </c>
      <c r="AN1043">
        <v>2.2749999999999999E-2</v>
      </c>
      <c r="AO1043">
        <v>1.6590000000000001E-2</v>
      </c>
      <c r="AP1043">
        <v>1.222E-2</v>
      </c>
      <c r="AQ1043">
        <v>8.6599999999999993E-3</v>
      </c>
      <c r="AR1043">
        <v>6.2100000000000002E-3</v>
      </c>
      <c r="AS1043">
        <v>4.2700000000000004E-3</v>
      </c>
      <c r="AT1043">
        <v>2.98E-3</v>
      </c>
      <c r="AU1043">
        <v>1.99E-3</v>
      </c>
      <c r="AV1043">
        <v>1.3500000000000001E-3</v>
      </c>
      <c r="AW1043">
        <v>8.7000000000000001E-4</v>
      </c>
      <c r="AX1043">
        <v>5.8E-4</v>
      </c>
      <c r="AY1043">
        <v>3.6000000000000002E-4</v>
      </c>
      <c r="AZ1043">
        <v>2.3000000000000001E-4</v>
      </c>
      <c r="BA1043">
        <v>1.3999999999999999E-4</v>
      </c>
      <c r="BB1043">
        <v>9.0000000000000006E-5</v>
      </c>
      <c r="BC1043">
        <v>5.0000000000000002E-5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</row>
    <row r="1044" spans="1:68" hidden="1" x14ac:dyDescent="0.25">
      <c r="A1044">
        <v>22400983</v>
      </c>
      <c r="B1044" t="s">
        <v>85</v>
      </c>
      <c r="C1044" t="s">
        <v>86</v>
      </c>
      <c r="D1044" s="1">
        <v>45680.9375</v>
      </c>
      <c r="E1044" t="str">
        <f>HYPERLINK("https://www.nba.com/stats/player/202685/boxscores-traditional", "Jonas Valanciunas")</f>
        <v>Jonas Valanciunas</v>
      </c>
      <c r="F1044" t="s">
        <v>73</v>
      </c>
      <c r="G1044">
        <v>2.4</v>
      </c>
      <c r="H1044">
        <v>1.02</v>
      </c>
      <c r="I1044" s="2">
        <v>0.91466000000000003</v>
      </c>
      <c r="J1044" s="2">
        <v>0.65173000000000003</v>
      </c>
      <c r="K1044" s="2">
        <v>0.27760000000000001</v>
      </c>
      <c r="L1044" s="2">
        <v>5.8209999999999998E-2</v>
      </c>
      <c r="M1044" s="2">
        <v>5.3899999999999998E-3</v>
      </c>
      <c r="N1044" s="2">
        <v>2.1000000000000001E-4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0</v>
      </c>
      <c r="AX1044" s="2">
        <v>0</v>
      </c>
      <c r="AY1044" s="2">
        <v>0</v>
      </c>
      <c r="AZ1044" s="2">
        <v>0</v>
      </c>
      <c r="BA1044" s="2">
        <v>0</v>
      </c>
      <c r="BB1044" s="2">
        <v>0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</row>
    <row r="1045" spans="1:68" hidden="1" x14ac:dyDescent="0.25">
      <c r="A1045">
        <v>22400983</v>
      </c>
      <c r="B1045" t="s">
        <v>86</v>
      </c>
      <c r="C1045" t="s">
        <v>85</v>
      </c>
      <c r="D1045" s="1">
        <v>45680.9375</v>
      </c>
      <c r="E1045" t="str">
        <f>HYPERLINK("https://www.nba.com/stats/player/201587/boxscores-traditional", "Nicolas Batum")</f>
        <v>Nicolas Batum</v>
      </c>
      <c r="F1045" t="s">
        <v>76</v>
      </c>
      <c r="G1045">
        <v>4.2</v>
      </c>
      <c r="H1045">
        <v>1.1659999999999999</v>
      </c>
      <c r="I1045" s="2">
        <v>0.99692999999999998</v>
      </c>
      <c r="J1045" s="2">
        <v>0.97062000000000004</v>
      </c>
      <c r="K1045" s="2">
        <v>0.84848999999999997</v>
      </c>
      <c r="L1045" s="2">
        <v>0.56749000000000005</v>
      </c>
      <c r="M1045" s="2">
        <v>0.24510000000000001</v>
      </c>
      <c r="N1045" s="2">
        <v>6.1780000000000002E-2</v>
      </c>
      <c r="O1045" s="2">
        <v>8.2000000000000007E-3</v>
      </c>
      <c r="P1045" s="2">
        <v>5.5999999999999995E-4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0</v>
      </c>
      <c r="BB1045" s="2">
        <v>0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>
        <v>0</v>
      </c>
      <c r="BI1045" s="2">
        <v>0</v>
      </c>
      <c r="BJ1045" s="2">
        <v>0</v>
      </c>
      <c r="BK1045" s="2">
        <v>0</v>
      </c>
      <c r="BL1045" s="2">
        <v>0</v>
      </c>
      <c r="BM1045" s="2">
        <v>0</v>
      </c>
      <c r="BN1045" s="2">
        <v>0</v>
      </c>
      <c r="BO1045" s="2">
        <v>0</v>
      </c>
      <c r="BP1045" s="2">
        <v>0</v>
      </c>
    </row>
    <row r="1046" spans="1:68" hidden="1" x14ac:dyDescent="0.25">
      <c r="A1046">
        <v>22400983</v>
      </c>
      <c r="B1046" t="s">
        <v>86</v>
      </c>
      <c r="C1046" t="s">
        <v>85</v>
      </c>
      <c r="D1046" s="1">
        <v>45680.9375</v>
      </c>
      <c r="E1046" t="str">
        <f>HYPERLINK("https://www.nba.com/stats/player/202695/boxscores-traditional", "Kawhi Leonard")</f>
        <v>Kawhi Leonard</v>
      </c>
      <c r="F1046" t="s">
        <v>70</v>
      </c>
      <c r="G1046">
        <v>1.2</v>
      </c>
      <c r="H1046">
        <v>1.1659999999999999</v>
      </c>
      <c r="I1046" s="2">
        <v>0.56749000000000005</v>
      </c>
      <c r="J1046" s="2">
        <v>0.24510000000000001</v>
      </c>
      <c r="K1046" s="2">
        <v>6.1780000000000002E-2</v>
      </c>
      <c r="L1046" s="2">
        <v>8.2000000000000007E-3</v>
      </c>
      <c r="M1046" s="2">
        <v>5.5999999999999995E-4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0</v>
      </c>
      <c r="BB1046" s="2">
        <v>0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>
        <v>0</v>
      </c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</row>
    <row r="1047" spans="1:68" hidden="1" x14ac:dyDescent="0.25">
      <c r="A1047">
        <v>22400983</v>
      </c>
      <c r="B1047" t="s">
        <v>85</v>
      </c>
      <c r="C1047" t="s">
        <v>86</v>
      </c>
      <c r="D1047" s="1">
        <v>45680.9375</v>
      </c>
      <c r="E1047" t="str">
        <f>HYPERLINK("https://www.nba.com/stats/player/1627763/boxscores-traditional", "Malcolm Brogdon")</f>
        <v>Malcolm Brogdon</v>
      </c>
      <c r="F1047" t="s">
        <v>76</v>
      </c>
      <c r="G1047">
        <v>3.8</v>
      </c>
      <c r="H1047">
        <v>1.1659999999999999</v>
      </c>
      <c r="I1047" s="2">
        <v>0.99180000000000001</v>
      </c>
      <c r="J1047" s="2">
        <v>0.93822000000000005</v>
      </c>
      <c r="K1047" s="2">
        <v>0.75490000000000002</v>
      </c>
      <c r="L1047" s="2">
        <v>0.43251000000000001</v>
      </c>
      <c r="M1047" s="2">
        <v>0.15151000000000001</v>
      </c>
      <c r="N1047" s="2">
        <v>2.938E-2</v>
      </c>
      <c r="O1047" s="2">
        <v>3.0699999999999998E-3</v>
      </c>
      <c r="P1047" s="2">
        <v>1.6000000000000001E-4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v>0</v>
      </c>
      <c r="AV1047" s="2">
        <v>0</v>
      </c>
      <c r="AW1047" s="2">
        <v>0</v>
      </c>
      <c r="AX1047" s="2">
        <v>0</v>
      </c>
      <c r="AY1047" s="2">
        <v>0</v>
      </c>
      <c r="AZ1047" s="2">
        <v>0</v>
      </c>
      <c r="BA1047" s="2">
        <v>0</v>
      </c>
      <c r="BB1047" s="2">
        <v>0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0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</row>
    <row r="1048" spans="1:68" hidden="1" x14ac:dyDescent="0.25">
      <c r="A1048">
        <v>22400983</v>
      </c>
      <c r="B1048" t="s">
        <v>85</v>
      </c>
      <c r="C1048" t="s">
        <v>86</v>
      </c>
      <c r="D1048" s="1">
        <v>45680.9375</v>
      </c>
      <c r="E1048" t="str">
        <f>HYPERLINK("https://www.nba.com/stats/player/1628398/boxscores-traditional", "Kyle Kuzma")</f>
        <v>Kyle Kuzma</v>
      </c>
      <c r="F1048" t="s">
        <v>70</v>
      </c>
      <c r="G1048">
        <v>1.6</v>
      </c>
      <c r="H1048">
        <v>1.2</v>
      </c>
      <c r="I1048" s="2">
        <v>0.69145999999999996</v>
      </c>
      <c r="J1048" s="2">
        <v>0.37069999999999997</v>
      </c>
      <c r="K1048" s="2">
        <v>0.121</v>
      </c>
      <c r="L1048" s="2">
        <v>2.2749999999999999E-2</v>
      </c>
      <c r="M1048" s="2">
        <v>2.33E-3</v>
      </c>
      <c r="N1048" s="2">
        <v>1.2E-4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2">
        <v>0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</row>
    <row r="1049" spans="1:68" hidden="1" x14ac:dyDescent="0.25">
      <c r="A1049">
        <v>22400983</v>
      </c>
      <c r="B1049" t="s">
        <v>85</v>
      </c>
      <c r="C1049" t="s">
        <v>86</v>
      </c>
      <c r="D1049" s="1">
        <v>45680.9375</v>
      </c>
      <c r="E1049" t="str">
        <f>HYPERLINK("https://www.nba.com/stats/player/1630557/boxscores-traditional", "Corey Kispert")</f>
        <v>Corey Kispert</v>
      </c>
      <c r="F1049" t="s">
        <v>70</v>
      </c>
      <c r="G1049">
        <v>1.4</v>
      </c>
      <c r="H1049">
        <v>1.2</v>
      </c>
      <c r="I1049" s="2">
        <v>0.62929999999999997</v>
      </c>
      <c r="J1049" s="2">
        <v>0.30853999999999998</v>
      </c>
      <c r="K1049" s="2">
        <v>9.1759999999999994E-2</v>
      </c>
      <c r="L1049" s="2">
        <v>1.4999999999999999E-2</v>
      </c>
      <c r="M1049" s="2">
        <v>1.3500000000000001E-3</v>
      </c>
      <c r="N1049" s="2">
        <v>6.0000000000000002E-5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v>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2">
        <v>0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0</v>
      </c>
      <c r="BI1049" s="2">
        <v>0</v>
      </c>
      <c r="BJ1049" s="2">
        <v>0</v>
      </c>
      <c r="BK1049" s="2">
        <v>0</v>
      </c>
      <c r="BL1049" s="2">
        <v>0</v>
      </c>
      <c r="BM1049" s="2">
        <v>0</v>
      </c>
      <c r="BN1049" s="2">
        <v>0</v>
      </c>
      <c r="BO1049" s="2">
        <v>0</v>
      </c>
      <c r="BP1049" s="2">
        <v>0</v>
      </c>
    </row>
    <row r="1050" spans="1:68" hidden="1" x14ac:dyDescent="0.25">
      <c r="A1050">
        <v>22400983</v>
      </c>
      <c r="B1050" t="s">
        <v>85</v>
      </c>
      <c r="C1050" t="s">
        <v>86</v>
      </c>
      <c r="D1050" s="1">
        <v>45680.9375</v>
      </c>
      <c r="E1050" t="str">
        <f>HYPERLINK("https://www.nba.com/stats/player/1642259/boxscores-traditional", "Alexandre Sarr")</f>
        <v>Alexandre Sarr</v>
      </c>
      <c r="F1050" t="s">
        <v>70</v>
      </c>
      <c r="G1050">
        <v>1.6</v>
      </c>
      <c r="H1050">
        <v>1.2</v>
      </c>
      <c r="I1050" s="2">
        <v>0.69145999999999996</v>
      </c>
      <c r="J1050" s="2">
        <v>0.37069999999999997</v>
      </c>
      <c r="K1050" s="2">
        <v>0.121</v>
      </c>
      <c r="L1050" s="2">
        <v>2.2749999999999999E-2</v>
      </c>
      <c r="M1050" s="2">
        <v>2.33E-3</v>
      </c>
      <c r="N1050" s="2">
        <v>1.2E-4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s="2">
        <v>0</v>
      </c>
      <c r="AY1050" s="2">
        <v>0</v>
      </c>
      <c r="AZ1050" s="2">
        <v>0</v>
      </c>
      <c r="BA1050" s="2">
        <v>0</v>
      </c>
      <c r="BB1050" s="2">
        <v>0</v>
      </c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 s="2">
        <v>0</v>
      </c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</row>
    <row r="1051" spans="1:68" hidden="1" x14ac:dyDescent="0.25">
      <c r="A1051">
        <v>22400983</v>
      </c>
      <c r="B1051" t="s">
        <v>85</v>
      </c>
      <c r="C1051" t="s">
        <v>86</v>
      </c>
      <c r="D1051" s="1">
        <v>45680.9375</v>
      </c>
      <c r="E1051" t="str">
        <f>HYPERLINK("https://www.nba.com/stats/player/1642267/boxscores-traditional", "Carlton Carrington")</f>
        <v>Carlton Carrington</v>
      </c>
      <c r="F1051" t="s">
        <v>76</v>
      </c>
      <c r="G1051">
        <v>4.2</v>
      </c>
      <c r="H1051">
        <v>1.327</v>
      </c>
      <c r="I1051" s="2">
        <v>0.99202000000000001</v>
      </c>
      <c r="J1051" s="2">
        <v>0.95154000000000005</v>
      </c>
      <c r="K1051" s="2">
        <v>0.81594</v>
      </c>
      <c r="L1051" s="2">
        <v>0.55962000000000001</v>
      </c>
      <c r="M1051" s="2">
        <v>0.27424999999999999</v>
      </c>
      <c r="N1051" s="2">
        <v>8.6910000000000001E-2</v>
      </c>
      <c r="O1051" s="2">
        <v>1.7430000000000001E-2</v>
      </c>
      <c r="P1051" s="2">
        <v>2.1199999999999999E-3</v>
      </c>
      <c r="Q1051" s="2">
        <v>1.4999999999999999E-4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s="2">
        <v>0</v>
      </c>
      <c r="AY1051" s="2">
        <v>0</v>
      </c>
      <c r="AZ1051" s="2">
        <v>0</v>
      </c>
      <c r="BA1051" s="2">
        <v>0</v>
      </c>
      <c r="BB1051" s="2">
        <v>0</v>
      </c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>
        <v>0</v>
      </c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</row>
    <row r="1052" spans="1:68" hidden="1" x14ac:dyDescent="0.25">
      <c r="A1052">
        <v>22400983</v>
      </c>
      <c r="B1052" t="s">
        <v>85</v>
      </c>
      <c r="C1052" t="s">
        <v>86</v>
      </c>
      <c r="D1052" s="1">
        <v>45680.9375</v>
      </c>
      <c r="E1052" t="str">
        <f>HYPERLINK("https://www.nba.com/stats/player/1642273/boxscores-traditional", "Kyshawn George")</f>
        <v>Kyshawn George</v>
      </c>
      <c r="F1052" t="s">
        <v>73</v>
      </c>
      <c r="G1052">
        <v>3.2</v>
      </c>
      <c r="H1052">
        <v>1.327</v>
      </c>
      <c r="I1052" s="2">
        <v>0.95154000000000005</v>
      </c>
      <c r="J1052" s="2">
        <v>0.81594</v>
      </c>
      <c r="K1052" s="2">
        <v>0.55962000000000001</v>
      </c>
      <c r="L1052" s="2">
        <v>0.27424999999999999</v>
      </c>
      <c r="M1052" s="2">
        <v>8.6910000000000001E-2</v>
      </c>
      <c r="N1052" s="2">
        <v>1.7430000000000001E-2</v>
      </c>
      <c r="O1052" s="2">
        <v>2.1199999999999999E-3</v>
      </c>
      <c r="P1052" s="2">
        <v>1.4999999999999999E-4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0</v>
      </c>
      <c r="AX1052" s="2">
        <v>0</v>
      </c>
      <c r="AY1052" s="2">
        <v>0</v>
      </c>
      <c r="AZ1052" s="2">
        <v>0</v>
      </c>
      <c r="BA1052" s="2">
        <v>0</v>
      </c>
      <c r="BB1052" s="2">
        <v>0</v>
      </c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>
        <v>0</v>
      </c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</row>
    <row r="1053" spans="1:68" hidden="1" x14ac:dyDescent="0.25">
      <c r="A1053">
        <v>22400983</v>
      </c>
      <c r="B1053" t="s">
        <v>86</v>
      </c>
      <c r="C1053" t="s">
        <v>85</v>
      </c>
      <c r="D1053" s="1">
        <v>45680.9375</v>
      </c>
      <c r="E1053" t="str">
        <f>HYPERLINK("https://www.nba.com/stats/player/201935/boxscores-traditional", "James Harden")</f>
        <v>James Harden</v>
      </c>
      <c r="F1053" t="s">
        <v>76</v>
      </c>
      <c r="G1053">
        <v>4.4000000000000004</v>
      </c>
      <c r="H1053">
        <v>1.3560000000000001</v>
      </c>
      <c r="I1053" s="2">
        <v>0.99395999999999995</v>
      </c>
      <c r="J1053" s="2">
        <v>0.96164000000000005</v>
      </c>
      <c r="K1053" s="2">
        <v>0.84848999999999997</v>
      </c>
      <c r="L1053" s="2">
        <v>0.61409000000000002</v>
      </c>
      <c r="M1053" s="2">
        <v>0.32996999999999999</v>
      </c>
      <c r="N1053" s="2">
        <v>0.11899999999999999</v>
      </c>
      <c r="O1053" s="2">
        <v>2.743E-2</v>
      </c>
      <c r="P1053" s="2">
        <v>4.0200000000000001E-3</v>
      </c>
      <c r="Q1053" s="2">
        <v>3.5E-4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0</v>
      </c>
      <c r="AX1053" s="2">
        <v>0</v>
      </c>
      <c r="AY1053" s="2">
        <v>0</v>
      </c>
      <c r="AZ1053" s="2">
        <v>0</v>
      </c>
      <c r="BA1053" s="2">
        <v>0</v>
      </c>
      <c r="BB1053" s="2">
        <v>0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</row>
    <row r="1054" spans="1:68" hidden="1" x14ac:dyDescent="0.25">
      <c r="A1054">
        <v>22400983</v>
      </c>
      <c r="B1054" t="s">
        <v>85</v>
      </c>
      <c r="C1054" t="s">
        <v>86</v>
      </c>
      <c r="D1054" s="1">
        <v>45680.9375</v>
      </c>
      <c r="E1054" t="str">
        <f>HYPERLINK("https://www.nba.com/stats/player/1642259/boxscores-traditional", "Alexandre Sarr")</f>
        <v>Alexandre Sarr</v>
      </c>
      <c r="F1054" t="s">
        <v>73</v>
      </c>
      <c r="G1054">
        <v>2.4</v>
      </c>
      <c r="H1054">
        <v>1.3560000000000001</v>
      </c>
      <c r="I1054" s="2">
        <v>0.84848999999999997</v>
      </c>
      <c r="J1054" s="2">
        <v>0.61409000000000002</v>
      </c>
      <c r="K1054" s="2">
        <v>0.32996999999999999</v>
      </c>
      <c r="L1054" s="2">
        <v>0.11899999999999999</v>
      </c>
      <c r="M1054" s="2">
        <v>2.743E-2</v>
      </c>
      <c r="N1054" s="2">
        <v>4.0200000000000001E-3</v>
      </c>
      <c r="O1054" s="2">
        <v>3.5E-4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0</v>
      </c>
      <c r="AX1054" s="2">
        <v>0</v>
      </c>
      <c r="AY1054" s="2">
        <v>0</v>
      </c>
      <c r="AZ1054" s="2">
        <v>0</v>
      </c>
      <c r="BA1054" s="2">
        <v>0</v>
      </c>
      <c r="BB1054" s="2">
        <v>0</v>
      </c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>
        <v>0</v>
      </c>
      <c r="BI1054" s="2">
        <v>0</v>
      </c>
      <c r="BJ1054" s="2">
        <v>0</v>
      </c>
      <c r="BK1054" s="2">
        <v>0</v>
      </c>
      <c r="BL1054" s="2">
        <v>0</v>
      </c>
      <c r="BM1054" s="2">
        <v>0</v>
      </c>
      <c r="BN1054" s="2">
        <v>0</v>
      </c>
      <c r="BO1054" s="2">
        <v>0</v>
      </c>
      <c r="BP1054" s="2">
        <v>0</v>
      </c>
    </row>
    <row r="1055" spans="1:68" hidden="1" x14ac:dyDescent="0.25">
      <c r="A1055">
        <v>22400983</v>
      </c>
      <c r="B1055" t="s">
        <v>85</v>
      </c>
      <c r="C1055" t="s">
        <v>86</v>
      </c>
      <c r="D1055" s="1">
        <v>45680.9375</v>
      </c>
      <c r="E1055" t="str">
        <f>HYPERLINK("https://www.nba.com/stats/player/1642267/boxscores-traditional", "Carlton Carrington")</f>
        <v>Carlton Carrington</v>
      </c>
      <c r="F1055" t="s">
        <v>70</v>
      </c>
      <c r="G1055">
        <v>1.6</v>
      </c>
      <c r="H1055">
        <v>1.3560000000000001</v>
      </c>
      <c r="I1055" s="2">
        <v>0.67003000000000001</v>
      </c>
      <c r="J1055" s="2">
        <v>0.38590999999999998</v>
      </c>
      <c r="K1055" s="2">
        <v>0.15151000000000001</v>
      </c>
      <c r="L1055" s="2">
        <v>3.8359999999999998E-2</v>
      </c>
      <c r="M1055" s="2">
        <v>6.0400000000000002E-3</v>
      </c>
      <c r="N1055" s="2">
        <v>5.9999999999999995E-4</v>
      </c>
      <c r="O1055" s="2">
        <v>3.0000000000000001E-5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s="2">
        <v>0</v>
      </c>
      <c r="AY1055" s="2">
        <v>0</v>
      </c>
      <c r="AZ1055" s="2">
        <v>0</v>
      </c>
      <c r="BA1055" s="2">
        <v>0</v>
      </c>
      <c r="BB1055" s="2">
        <v>0</v>
      </c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>
        <v>0</v>
      </c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</row>
    <row r="1056" spans="1:68" hidden="1" x14ac:dyDescent="0.25">
      <c r="A1056">
        <v>22400983</v>
      </c>
      <c r="B1056" t="s">
        <v>86</v>
      </c>
      <c r="C1056" t="s">
        <v>85</v>
      </c>
      <c r="D1056" s="1">
        <v>45680.9375</v>
      </c>
      <c r="E1056" t="str">
        <f>HYPERLINK("https://www.nba.com/stats/player/1627884/boxscores-traditional", "Derrick Jones Jr.")</f>
        <v>Derrick Jones Jr.</v>
      </c>
      <c r="F1056" t="s">
        <v>70</v>
      </c>
      <c r="G1056">
        <v>1.2</v>
      </c>
      <c r="H1056">
        <v>1.47</v>
      </c>
      <c r="I1056" s="2">
        <v>0.55567</v>
      </c>
      <c r="J1056" s="2">
        <v>0.29459999999999997</v>
      </c>
      <c r="K1056" s="2">
        <v>0.11123</v>
      </c>
      <c r="L1056" s="2">
        <v>2.8719999999999999E-2</v>
      </c>
      <c r="M1056" s="2">
        <v>4.7999999999999996E-3</v>
      </c>
      <c r="N1056" s="2">
        <v>5.4000000000000001E-4</v>
      </c>
      <c r="O1056" s="2">
        <v>4.0000000000000003E-5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s="2">
        <v>0</v>
      </c>
      <c r="AY1056" s="2">
        <v>0</v>
      </c>
      <c r="AZ1056" s="2">
        <v>0</v>
      </c>
      <c r="BA1056" s="2">
        <v>0</v>
      </c>
      <c r="BB1056" s="2">
        <v>0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</row>
    <row r="1057" spans="1:68" hidden="1" x14ac:dyDescent="0.25">
      <c r="A1057">
        <v>22400983</v>
      </c>
      <c r="B1057" t="s">
        <v>86</v>
      </c>
      <c r="C1057" t="s">
        <v>85</v>
      </c>
      <c r="D1057" s="1">
        <v>45680.9375</v>
      </c>
      <c r="E1057" t="str">
        <f>HYPERLINK("https://www.nba.com/stats/player/1627884/boxscores-traditional", "Derrick Jones Jr.")</f>
        <v>Derrick Jones Jr.</v>
      </c>
      <c r="F1057" t="s">
        <v>76</v>
      </c>
      <c r="G1057">
        <v>4.8</v>
      </c>
      <c r="H1057">
        <v>1.47</v>
      </c>
      <c r="I1057" s="2">
        <v>0.99519999999999997</v>
      </c>
      <c r="J1057" s="2">
        <v>0.97128000000000003</v>
      </c>
      <c r="K1057" s="2">
        <v>0.88876999999999995</v>
      </c>
      <c r="L1057" s="2">
        <v>0.70540000000000003</v>
      </c>
      <c r="M1057" s="2">
        <v>0.44433</v>
      </c>
      <c r="N1057" s="2">
        <v>0.20610999999999999</v>
      </c>
      <c r="O1057" s="2">
        <v>6.6809999999999994E-2</v>
      </c>
      <c r="P1057" s="2">
        <v>1.4630000000000001E-2</v>
      </c>
      <c r="Q1057" s="2">
        <v>2.1199999999999999E-3</v>
      </c>
      <c r="R1057" s="2">
        <v>2.0000000000000001E-4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0</v>
      </c>
      <c r="AX1057" s="2">
        <v>0</v>
      </c>
      <c r="AY1057" s="2">
        <v>0</v>
      </c>
      <c r="AZ1057" s="2">
        <v>0</v>
      </c>
      <c r="BA1057" s="2">
        <v>0</v>
      </c>
      <c r="BB1057" s="2">
        <v>0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0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</row>
    <row r="1058" spans="1:68" hidden="1" x14ac:dyDescent="0.25">
      <c r="A1058">
        <v>22400983</v>
      </c>
      <c r="B1058" t="s">
        <v>86</v>
      </c>
      <c r="C1058" t="s">
        <v>85</v>
      </c>
      <c r="D1058" s="1">
        <v>45680.9375</v>
      </c>
      <c r="E1058" t="str">
        <f>HYPERLINK("https://www.nba.com/stats/player/1629645/boxscores-traditional", "Kevin Porter Jr.")</f>
        <v>Kevin Porter Jr.</v>
      </c>
      <c r="F1058" t="s">
        <v>73</v>
      </c>
      <c r="G1058">
        <v>4.2</v>
      </c>
      <c r="H1058">
        <v>1.47</v>
      </c>
      <c r="I1058" s="2">
        <v>0.98536999999999997</v>
      </c>
      <c r="J1058" s="2">
        <v>0.93318999999999996</v>
      </c>
      <c r="K1058" s="2">
        <v>0.79388999999999998</v>
      </c>
      <c r="L1058" s="2">
        <v>0.55567</v>
      </c>
      <c r="M1058" s="2">
        <v>0.29459999999999997</v>
      </c>
      <c r="N1058" s="2">
        <v>0.11123</v>
      </c>
      <c r="O1058" s="2">
        <v>2.8719999999999999E-2</v>
      </c>
      <c r="P1058" s="2">
        <v>4.7999999999999996E-3</v>
      </c>
      <c r="Q1058" s="2">
        <v>5.4000000000000001E-4</v>
      </c>
      <c r="R1058" s="2">
        <v>4.0000000000000003E-5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0</v>
      </c>
      <c r="AX1058" s="2">
        <v>0</v>
      </c>
      <c r="AY1058" s="2">
        <v>0</v>
      </c>
      <c r="AZ1058" s="2">
        <v>0</v>
      </c>
      <c r="BA1058" s="2">
        <v>0</v>
      </c>
      <c r="BB1058" s="2">
        <v>0</v>
      </c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  <c r="BP1058" s="2">
        <v>0</v>
      </c>
    </row>
    <row r="1059" spans="1:68" hidden="1" x14ac:dyDescent="0.25">
      <c r="A1059">
        <v>22400983</v>
      </c>
      <c r="B1059" t="s">
        <v>85</v>
      </c>
      <c r="C1059" t="s">
        <v>86</v>
      </c>
      <c r="D1059" s="1">
        <v>45680.9375</v>
      </c>
      <c r="E1059" t="str">
        <f>HYPERLINK("https://www.nba.com/stats/player/1642259/boxscores-traditional", "Alexandre Sarr")</f>
        <v>Alexandre Sarr</v>
      </c>
      <c r="F1059" t="s">
        <v>90</v>
      </c>
      <c r="G1059">
        <v>9.1999999999999993</v>
      </c>
      <c r="H1059">
        <v>1.47</v>
      </c>
      <c r="I1059" s="2">
        <v>1</v>
      </c>
      <c r="J1059" s="2">
        <v>1</v>
      </c>
      <c r="K1059" s="2">
        <v>1</v>
      </c>
      <c r="L1059" s="2">
        <v>0.99980000000000002</v>
      </c>
      <c r="M1059" s="2">
        <v>0.99787999999999999</v>
      </c>
      <c r="N1059" s="2">
        <v>0.98536999999999997</v>
      </c>
      <c r="O1059" s="2">
        <v>0.93318999999999996</v>
      </c>
      <c r="P1059" s="2">
        <v>0.79388999999999998</v>
      </c>
      <c r="Q1059" s="2">
        <v>0.55567</v>
      </c>
      <c r="R1059" s="2">
        <v>0.29459999999999997</v>
      </c>
      <c r="S1059" s="2">
        <v>0.11123</v>
      </c>
      <c r="T1059" s="2">
        <v>2.8719999999999999E-2</v>
      </c>
      <c r="U1059" s="2">
        <v>4.7999999999999996E-3</v>
      </c>
      <c r="V1059" s="2">
        <v>5.4000000000000001E-4</v>
      </c>
      <c r="W1059" s="2">
        <v>4.0000000000000003E-5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s="2">
        <v>0</v>
      </c>
      <c r="AY1059" s="2">
        <v>0</v>
      </c>
      <c r="AZ1059" s="2">
        <v>0</v>
      </c>
      <c r="BA1059" s="2">
        <v>0</v>
      </c>
      <c r="BB1059" s="2">
        <v>0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</row>
    <row r="1060" spans="1:68" hidden="1" x14ac:dyDescent="0.25">
      <c r="A1060">
        <v>22400983</v>
      </c>
      <c r="B1060" t="s">
        <v>85</v>
      </c>
      <c r="C1060" t="s">
        <v>86</v>
      </c>
      <c r="D1060" s="1">
        <v>45680.9375</v>
      </c>
      <c r="E1060" t="str">
        <f>HYPERLINK("https://www.nba.com/stats/player/1627763/boxscores-traditional", "Malcolm Brogdon")</f>
        <v>Malcolm Brogdon</v>
      </c>
      <c r="F1060" t="s">
        <v>73</v>
      </c>
      <c r="G1060">
        <v>5.6</v>
      </c>
      <c r="H1060">
        <v>1.4970000000000001</v>
      </c>
      <c r="I1060" s="2">
        <v>0.99892999999999998</v>
      </c>
      <c r="J1060" s="2">
        <v>0.99180000000000001</v>
      </c>
      <c r="K1060" s="2">
        <v>0.95906999999999998</v>
      </c>
      <c r="L1060" s="2">
        <v>0.85768999999999995</v>
      </c>
      <c r="M1060" s="2">
        <v>0.65542</v>
      </c>
      <c r="N1060" s="2">
        <v>0.39357999999999999</v>
      </c>
      <c r="O1060" s="2">
        <v>0.17360999999999999</v>
      </c>
      <c r="P1060" s="2">
        <v>5.4800000000000001E-2</v>
      </c>
      <c r="Q1060" s="2">
        <v>1.1599999999999999E-2</v>
      </c>
      <c r="R1060" s="2">
        <v>1.64E-3</v>
      </c>
      <c r="S1060" s="2">
        <v>1.4999999999999999E-4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v>0</v>
      </c>
      <c r="AV1060" s="2">
        <v>0</v>
      </c>
      <c r="AW1060" s="2">
        <v>0</v>
      </c>
      <c r="AX1060" s="2">
        <v>0</v>
      </c>
      <c r="AY1060" s="2">
        <v>0</v>
      </c>
      <c r="AZ1060" s="2">
        <v>0</v>
      </c>
      <c r="BA1060" s="2">
        <v>0</v>
      </c>
      <c r="BB1060" s="2">
        <v>0</v>
      </c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>
        <v>0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</row>
    <row r="1061" spans="1:68" hidden="1" x14ac:dyDescent="0.25">
      <c r="A1061">
        <v>22400983</v>
      </c>
      <c r="B1061" t="s">
        <v>85</v>
      </c>
      <c r="C1061" t="s">
        <v>86</v>
      </c>
      <c r="D1061" s="1">
        <v>45680.9375</v>
      </c>
      <c r="E1061" t="str">
        <f>HYPERLINK("https://www.nba.com/stats/player/1628398/boxscores-traditional", "Kyle Kuzma")</f>
        <v>Kyle Kuzma</v>
      </c>
      <c r="F1061" t="s">
        <v>76</v>
      </c>
      <c r="G1061">
        <v>6.4</v>
      </c>
      <c r="H1061">
        <v>1.4970000000000001</v>
      </c>
      <c r="I1061" s="2">
        <v>0.99985000000000002</v>
      </c>
      <c r="J1061" s="2">
        <v>0.99836000000000003</v>
      </c>
      <c r="K1061" s="2">
        <v>0.98839999999999995</v>
      </c>
      <c r="L1061" s="2">
        <v>0.94520000000000004</v>
      </c>
      <c r="M1061" s="2">
        <v>0.82638999999999996</v>
      </c>
      <c r="N1061" s="2">
        <v>0.60641999999999996</v>
      </c>
      <c r="O1061" s="2">
        <v>0.34458</v>
      </c>
      <c r="P1061" s="2">
        <v>0.14230999999999999</v>
      </c>
      <c r="Q1061" s="2">
        <v>4.0930000000000001E-2</v>
      </c>
      <c r="R1061" s="2">
        <v>8.2000000000000007E-3</v>
      </c>
      <c r="S1061" s="2">
        <v>1.07E-3</v>
      </c>
      <c r="T1061" s="2">
        <v>9.0000000000000006E-5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>
        <v>0</v>
      </c>
      <c r="BA1061" s="2">
        <v>0</v>
      </c>
      <c r="BB1061" s="2">
        <v>0</v>
      </c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</row>
    <row r="1062" spans="1:68" hidden="1" x14ac:dyDescent="0.25">
      <c r="A1062">
        <v>22400983</v>
      </c>
      <c r="B1062" t="s">
        <v>85</v>
      </c>
      <c r="C1062" t="s">
        <v>86</v>
      </c>
      <c r="D1062" s="1">
        <v>45680.9375</v>
      </c>
      <c r="E1062" t="str">
        <f>HYPERLINK("https://www.nba.com/stats/player/1628398/boxscores-traditional", "Kyle Kuzma")</f>
        <v>Kyle Kuzma</v>
      </c>
      <c r="F1062" t="s">
        <v>90</v>
      </c>
      <c r="G1062">
        <v>10.8</v>
      </c>
      <c r="H1062">
        <v>1.6</v>
      </c>
      <c r="I1062" s="2">
        <v>1</v>
      </c>
      <c r="J1062" s="2">
        <v>1</v>
      </c>
      <c r="K1062" s="2">
        <v>1</v>
      </c>
      <c r="L1062" s="2">
        <v>1</v>
      </c>
      <c r="M1062" s="2">
        <v>0.99985999999999997</v>
      </c>
      <c r="N1062" s="2">
        <v>0.99865000000000004</v>
      </c>
      <c r="O1062" s="2">
        <v>0.99134</v>
      </c>
      <c r="P1062" s="2">
        <v>0.95994000000000002</v>
      </c>
      <c r="Q1062" s="2">
        <v>0.87075999999999998</v>
      </c>
      <c r="R1062" s="2">
        <v>0.69145999999999996</v>
      </c>
      <c r="S1062" s="2">
        <v>0.45223999999999998</v>
      </c>
      <c r="T1062" s="2">
        <v>0.22663</v>
      </c>
      <c r="U1062" s="2">
        <v>8.5339999999999999E-2</v>
      </c>
      <c r="V1062" s="2">
        <v>2.2749999999999999E-2</v>
      </c>
      <c r="W1062" s="2">
        <v>4.4000000000000003E-3</v>
      </c>
      <c r="X1062" s="2">
        <v>5.8E-4</v>
      </c>
      <c r="Y1062" s="2">
        <v>5.0000000000000002E-5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2">
        <v>0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</row>
    <row r="1063" spans="1:68" hidden="1" x14ac:dyDescent="0.25">
      <c r="A1063">
        <v>22400983</v>
      </c>
      <c r="B1063" t="s">
        <v>86</v>
      </c>
      <c r="C1063" t="s">
        <v>85</v>
      </c>
      <c r="D1063" s="1">
        <v>45680.9375</v>
      </c>
      <c r="E1063" t="str">
        <f>HYPERLINK("https://www.nba.com/stats/player/201935/boxscores-traditional", "James Harden")</f>
        <v>James Harden</v>
      </c>
      <c r="F1063" t="s">
        <v>70</v>
      </c>
      <c r="G1063">
        <v>3.4</v>
      </c>
      <c r="H1063">
        <v>1.625</v>
      </c>
      <c r="I1063" s="2">
        <v>0.93056000000000005</v>
      </c>
      <c r="J1063" s="2">
        <v>0.80510999999999999</v>
      </c>
      <c r="K1063" s="2">
        <v>0.59870999999999996</v>
      </c>
      <c r="L1063" s="2">
        <v>0.35569000000000001</v>
      </c>
      <c r="M1063" s="2">
        <v>0.16353999999999999</v>
      </c>
      <c r="N1063" s="2">
        <v>5.4800000000000001E-2</v>
      </c>
      <c r="O1063" s="2">
        <v>1.321E-2</v>
      </c>
      <c r="P1063" s="2">
        <v>2.33E-3</v>
      </c>
      <c r="Q1063" s="2">
        <v>2.7999999999999998E-4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0</v>
      </c>
      <c r="BB1063" s="2">
        <v>0</v>
      </c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</row>
    <row r="1064" spans="1:68" hidden="1" x14ac:dyDescent="0.25">
      <c r="A1064">
        <v>22400983</v>
      </c>
      <c r="B1064" t="s">
        <v>86</v>
      </c>
      <c r="C1064" t="s">
        <v>85</v>
      </c>
      <c r="D1064" s="1">
        <v>45680.9375</v>
      </c>
      <c r="E1064" t="str">
        <f>HYPERLINK("https://www.nba.com/stats/player/1629599/boxscores-traditional", "Amir Coffey")</f>
        <v>Amir Coffey</v>
      </c>
      <c r="F1064" t="s">
        <v>76</v>
      </c>
      <c r="G1064">
        <v>3</v>
      </c>
      <c r="H1064">
        <v>1.673</v>
      </c>
      <c r="I1064" s="2">
        <v>0.88492999999999999</v>
      </c>
      <c r="J1064" s="2">
        <v>0.72575000000000001</v>
      </c>
      <c r="K1064" s="2">
        <v>0.5</v>
      </c>
      <c r="L1064" s="2">
        <v>0.27424999999999999</v>
      </c>
      <c r="M1064" s="2">
        <v>0.11507000000000001</v>
      </c>
      <c r="N1064" s="2">
        <v>3.6729999999999999E-2</v>
      </c>
      <c r="O1064" s="2">
        <v>8.4200000000000004E-3</v>
      </c>
      <c r="P1064" s="2">
        <v>1.39E-3</v>
      </c>
      <c r="Q1064" s="2">
        <v>1.7000000000000001E-4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>
        <v>0</v>
      </c>
      <c r="BA1064" s="2">
        <v>0</v>
      </c>
      <c r="BB1064" s="2">
        <v>0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0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</row>
    <row r="1065" spans="1:68" hidden="1" x14ac:dyDescent="0.25">
      <c r="A1065">
        <v>22400983</v>
      </c>
      <c r="B1065" t="s">
        <v>85</v>
      </c>
      <c r="C1065" t="s">
        <v>86</v>
      </c>
      <c r="D1065" s="1">
        <v>45680.9375</v>
      </c>
      <c r="E1065" t="str">
        <f>HYPERLINK("https://www.nba.com/stats/player/202685/boxscores-traditional", "Jonas Valanciunas")</f>
        <v>Jonas Valanciunas</v>
      </c>
      <c r="F1065" t="s">
        <v>76</v>
      </c>
      <c r="G1065">
        <v>8.8000000000000007</v>
      </c>
      <c r="H1065">
        <v>1.72</v>
      </c>
      <c r="I1065" s="2">
        <v>1</v>
      </c>
      <c r="J1065" s="2">
        <v>0.99995999999999996</v>
      </c>
      <c r="K1065" s="2">
        <v>0.99961999999999995</v>
      </c>
      <c r="L1065" s="2">
        <v>0.99736000000000002</v>
      </c>
      <c r="M1065" s="2">
        <v>0.98645000000000005</v>
      </c>
      <c r="N1065" s="2">
        <v>0.94845000000000002</v>
      </c>
      <c r="O1065" s="2">
        <v>0.85314000000000001</v>
      </c>
      <c r="P1065" s="2">
        <v>0.68081999999999998</v>
      </c>
      <c r="Q1065" s="2">
        <v>0.45223999999999998</v>
      </c>
      <c r="R1065" s="2">
        <v>0.24196000000000001</v>
      </c>
      <c r="S1065" s="2">
        <v>0.10027</v>
      </c>
      <c r="T1065" s="2">
        <v>3.1440000000000003E-2</v>
      </c>
      <c r="U1065" s="2">
        <v>7.3400000000000002E-3</v>
      </c>
      <c r="V1065" s="2">
        <v>1.2600000000000001E-3</v>
      </c>
      <c r="W1065" s="2">
        <v>1.6000000000000001E-4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2">
        <v>0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0</v>
      </c>
    </row>
    <row r="1066" spans="1:68" hidden="1" x14ac:dyDescent="0.25">
      <c r="A1066">
        <v>22400983</v>
      </c>
      <c r="B1066" t="s">
        <v>85</v>
      </c>
      <c r="C1066" t="s">
        <v>86</v>
      </c>
      <c r="D1066" s="1">
        <v>45680.9375</v>
      </c>
      <c r="E1066" t="str">
        <f>HYPERLINK("https://www.nba.com/stats/player/1642273/boxscores-traditional", "Kyshawn George")</f>
        <v>Kyshawn George</v>
      </c>
      <c r="F1066" t="s">
        <v>70</v>
      </c>
      <c r="G1066">
        <v>2.6</v>
      </c>
      <c r="H1066">
        <v>1.744</v>
      </c>
      <c r="I1066" s="2">
        <v>0.82121</v>
      </c>
      <c r="J1066" s="2">
        <v>0.63307000000000002</v>
      </c>
      <c r="K1066" s="2">
        <v>0.40905000000000002</v>
      </c>
      <c r="L1066" s="2">
        <v>0.21185999999999999</v>
      </c>
      <c r="M1066" s="2">
        <v>8.3790000000000003E-2</v>
      </c>
      <c r="N1066" s="2">
        <v>2.5590000000000002E-2</v>
      </c>
      <c r="O1066" s="2">
        <v>5.8700000000000002E-3</v>
      </c>
      <c r="P1066" s="2">
        <v>9.7000000000000005E-4</v>
      </c>
      <c r="Q1066" s="2">
        <v>1.2E-4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v>0</v>
      </c>
      <c r="AV1066" s="2">
        <v>0</v>
      </c>
      <c r="AW1066" s="2">
        <v>0</v>
      </c>
      <c r="AX1066" s="2">
        <v>0</v>
      </c>
      <c r="AY1066" s="2">
        <v>0</v>
      </c>
      <c r="AZ1066" s="2">
        <v>0</v>
      </c>
      <c r="BA1066" s="2">
        <v>0</v>
      </c>
      <c r="BB1066" s="2">
        <v>0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>
        <v>0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  <c r="BP1066" s="2">
        <v>0</v>
      </c>
    </row>
    <row r="1067" spans="1:68" hidden="1" x14ac:dyDescent="0.25">
      <c r="A1067">
        <v>22400983</v>
      </c>
      <c r="B1067" t="s">
        <v>86</v>
      </c>
      <c r="C1067" t="s">
        <v>85</v>
      </c>
      <c r="D1067" s="1">
        <v>45680.9375</v>
      </c>
      <c r="E1067" t="str">
        <f>HYPERLINK("https://www.nba.com/stats/player/1626181/boxscores-traditional", "Norman Powell")</f>
        <v>Norman Powell</v>
      </c>
      <c r="F1067" t="s">
        <v>76</v>
      </c>
      <c r="G1067">
        <v>3.6</v>
      </c>
      <c r="H1067">
        <v>1.855</v>
      </c>
      <c r="I1067" s="2">
        <v>0.91923999999999995</v>
      </c>
      <c r="J1067" s="2">
        <v>0.80510999999999999</v>
      </c>
      <c r="K1067" s="2">
        <v>0.62551999999999996</v>
      </c>
      <c r="L1067" s="2">
        <v>0.41293999999999997</v>
      </c>
      <c r="M1067" s="2">
        <v>0.22663</v>
      </c>
      <c r="N1067" s="2">
        <v>9.8530000000000006E-2</v>
      </c>
      <c r="O1067" s="2">
        <v>3.3619999999999997E-2</v>
      </c>
      <c r="P1067" s="2">
        <v>8.8900000000000003E-3</v>
      </c>
      <c r="Q1067" s="2">
        <v>1.81E-3</v>
      </c>
      <c r="R1067" s="2">
        <v>2.7999999999999998E-4</v>
      </c>
      <c r="S1067" s="2">
        <v>3.0000000000000001E-5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0</v>
      </c>
      <c r="BB1067" s="2">
        <v>0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</row>
    <row r="1068" spans="1:68" hidden="1" x14ac:dyDescent="0.25">
      <c r="A1068">
        <v>22400983</v>
      </c>
      <c r="B1068" t="s">
        <v>85</v>
      </c>
      <c r="C1068" t="s">
        <v>86</v>
      </c>
      <c r="D1068" s="1">
        <v>45680.9375</v>
      </c>
      <c r="E1068" t="str">
        <f>HYPERLINK("https://www.nba.com/stats/player/1629673/boxscores-traditional", "Jordan Poole")</f>
        <v>Jordan Poole</v>
      </c>
      <c r="F1068" t="s">
        <v>70</v>
      </c>
      <c r="G1068">
        <v>4.4000000000000004</v>
      </c>
      <c r="H1068">
        <v>1.855</v>
      </c>
      <c r="I1068" s="2">
        <v>0.96638000000000002</v>
      </c>
      <c r="J1068" s="2">
        <v>0.90146999999999999</v>
      </c>
      <c r="K1068" s="2">
        <v>0.77337</v>
      </c>
      <c r="L1068" s="2">
        <v>0.58706000000000003</v>
      </c>
      <c r="M1068" s="2">
        <v>0.37447999999999998</v>
      </c>
      <c r="N1068" s="2">
        <v>0.19489000000000001</v>
      </c>
      <c r="O1068" s="2">
        <v>8.0759999999999998E-2</v>
      </c>
      <c r="P1068" s="2">
        <v>2.6190000000000001E-2</v>
      </c>
      <c r="Q1068" s="2">
        <v>6.5700000000000003E-3</v>
      </c>
      <c r="R1068" s="2">
        <v>1.2600000000000001E-3</v>
      </c>
      <c r="S1068" s="2">
        <v>1.9000000000000001E-4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2">
        <v>0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</row>
    <row r="1069" spans="1:68" hidden="1" x14ac:dyDescent="0.25">
      <c r="A1069">
        <v>22400983</v>
      </c>
      <c r="B1069" t="s">
        <v>86</v>
      </c>
      <c r="C1069" t="s">
        <v>85</v>
      </c>
      <c r="D1069" s="1">
        <v>45680.9375</v>
      </c>
      <c r="E1069" t="str">
        <f>HYPERLINK("https://www.nba.com/stats/player/1629611/boxscores-traditional", "Terance Mann")</f>
        <v>Terance Mann</v>
      </c>
      <c r="F1069" t="s">
        <v>76</v>
      </c>
      <c r="G1069">
        <v>3</v>
      </c>
      <c r="H1069">
        <v>1.897</v>
      </c>
      <c r="I1069" s="2">
        <v>0.85314000000000001</v>
      </c>
      <c r="J1069" s="2">
        <v>0.70194000000000001</v>
      </c>
      <c r="K1069" s="2">
        <v>0.5</v>
      </c>
      <c r="L1069" s="2">
        <v>0.29805999999999999</v>
      </c>
      <c r="M1069" s="2">
        <v>0.14685999999999999</v>
      </c>
      <c r="N1069" s="2">
        <v>5.7049999999999997E-2</v>
      </c>
      <c r="O1069" s="2">
        <v>1.7430000000000001E-2</v>
      </c>
      <c r="P1069" s="2">
        <v>4.15E-3</v>
      </c>
      <c r="Q1069" s="2">
        <v>7.9000000000000001E-4</v>
      </c>
      <c r="R1069" s="2">
        <v>1.1E-4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0</v>
      </c>
      <c r="BB1069" s="2">
        <v>0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0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</row>
    <row r="1070" spans="1:68" hidden="1" x14ac:dyDescent="0.25">
      <c r="A1070">
        <v>22400983</v>
      </c>
      <c r="B1070" t="s">
        <v>85</v>
      </c>
      <c r="C1070" t="s">
        <v>86</v>
      </c>
      <c r="D1070" s="1">
        <v>45680.9375</v>
      </c>
      <c r="E1070" t="str">
        <f>HYPERLINK("https://www.nba.com/stats/player/1641731/boxscores-traditional", "Bilal Coulibaly")</f>
        <v>Bilal Coulibaly</v>
      </c>
      <c r="F1070" t="s">
        <v>76</v>
      </c>
      <c r="G1070">
        <v>4</v>
      </c>
      <c r="H1070">
        <v>1.897</v>
      </c>
      <c r="I1070" s="2">
        <v>0.94294999999999995</v>
      </c>
      <c r="J1070" s="2">
        <v>0.85314000000000001</v>
      </c>
      <c r="K1070" s="2">
        <v>0.70194000000000001</v>
      </c>
      <c r="L1070" s="2">
        <v>0.5</v>
      </c>
      <c r="M1070" s="2">
        <v>0.29805999999999999</v>
      </c>
      <c r="N1070" s="2">
        <v>0.14685999999999999</v>
      </c>
      <c r="O1070" s="2">
        <v>5.7049999999999997E-2</v>
      </c>
      <c r="P1070" s="2">
        <v>1.7430000000000001E-2</v>
      </c>
      <c r="Q1070" s="2">
        <v>4.15E-3</v>
      </c>
      <c r="R1070" s="2">
        <v>7.9000000000000001E-4</v>
      </c>
      <c r="S1070" s="2">
        <v>1.1E-4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  <c r="BA1070" s="2">
        <v>0</v>
      </c>
      <c r="BB1070" s="2">
        <v>0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</row>
    <row r="1071" spans="1:68" hidden="1" x14ac:dyDescent="0.25">
      <c r="A1071">
        <v>22400983</v>
      </c>
      <c r="B1071" t="s">
        <v>86</v>
      </c>
      <c r="C1071" t="s">
        <v>85</v>
      </c>
      <c r="D1071" s="1">
        <v>45680.9375</v>
      </c>
      <c r="E1071" t="str">
        <f>HYPERLINK("https://www.nba.com/stats/player/201935/boxscores-traditional", "James Harden")</f>
        <v>James Harden</v>
      </c>
      <c r="F1071" t="s">
        <v>73</v>
      </c>
      <c r="G1071">
        <v>10</v>
      </c>
      <c r="H1071">
        <v>2.0979999999999999</v>
      </c>
      <c r="I1071" s="2">
        <v>1</v>
      </c>
      <c r="J1071" s="2">
        <v>0.99992999999999999</v>
      </c>
      <c r="K1071" s="2">
        <v>0.99958000000000002</v>
      </c>
      <c r="L1071" s="2">
        <v>0.99787999999999999</v>
      </c>
      <c r="M1071" s="2">
        <v>0.99134</v>
      </c>
      <c r="N1071" s="2">
        <v>0.97192999999999996</v>
      </c>
      <c r="O1071" s="2">
        <v>0.92364000000000002</v>
      </c>
      <c r="P1071" s="2">
        <v>0.82894000000000001</v>
      </c>
      <c r="Q1071" s="2">
        <v>0.68439000000000005</v>
      </c>
      <c r="R1071" s="2">
        <v>0.5</v>
      </c>
      <c r="S1071" s="2">
        <v>0.31561</v>
      </c>
      <c r="T1071" s="2">
        <v>0.17105999999999999</v>
      </c>
      <c r="U1071" s="2">
        <v>7.6359999999999997E-2</v>
      </c>
      <c r="V1071" s="2">
        <v>2.8070000000000001E-2</v>
      </c>
      <c r="W1071" s="2">
        <v>8.6599999999999993E-3</v>
      </c>
      <c r="X1071" s="2">
        <v>2.1199999999999999E-3</v>
      </c>
      <c r="Y1071" s="2">
        <v>4.2000000000000002E-4</v>
      </c>
      <c r="Z1071" s="2">
        <v>6.9999999999999994E-5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2">
        <v>0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</row>
    <row r="1072" spans="1:68" hidden="1" x14ac:dyDescent="0.25">
      <c r="A1072">
        <v>22400983</v>
      </c>
      <c r="B1072" t="s">
        <v>85</v>
      </c>
      <c r="C1072" t="s">
        <v>86</v>
      </c>
      <c r="D1072" s="1">
        <v>45680.9375</v>
      </c>
      <c r="E1072" t="str">
        <f>HYPERLINK("https://www.nba.com/stats/player/1629673/boxscores-traditional", "Jordan Poole")</f>
        <v>Jordan Poole</v>
      </c>
      <c r="F1072" t="s">
        <v>76</v>
      </c>
      <c r="G1072">
        <v>4.8</v>
      </c>
      <c r="H1072">
        <v>2.2269999999999999</v>
      </c>
      <c r="I1072" s="2">
        <v>0.95637000000000005</v>
      </c>
      <c r="J1072" s="2">
        <v>0.89617000000000002</v>
      </c>
      <c r="K1072" s="2">
        <v>0.79103000000000001</v>
      </c>
      <c r="L1072" s="2">
        <v>0.64058000000000004</v>
      </c>
      <c r="M1072" s="2">
        <v>0.46414</v>
      </c>
      <c r="N1072" s="2">
        <v>0.29459999999999997</v>
      </c>
      <c r="O1072" s="2">
        <v>0.16109000000000001</v>
      </c>
      <c r="P1072" s="2">
        <v>7.4929999999999997E-2</v>
      </c>
      <c r="Q1072" s="2">
        <v>2.938E-2</v>
      </c>
      <c r="R1072" s="2">
        <v>9.9000000000000008E-3</v>
      </c>
      <c r="S1072" s="2">
        <v>2.7200000000000002E-3</v>
      </c>
      <c r="T1072" s="2">
        <v>6.2E-4</v>
      </c>
      <c r="U1072" s="2">
        <v>1.2E-4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  <c r="BA1072" s="2">
        <v>0</v>
      </c>
      <c r="BB1072" s="2">
        <v>0</v>
      </c>
      <c r="BC1072" s="2">
        <v>0</v>
      </c>
      <c r="BD1072" s="2">
        <v>0</v>
      </c>
      <c r="BE1072" s="2">
        <v>0</v>
      </c>
      <c r="BF1072" s="2">
        <v>0</v>
      </c>
      <c r="BG1072" s="2">
        <v>0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0</v>
      </c>
      <c r="BO1072" s="2">
        <v>0</v>
      </c>
      <c r="BP1072" s="2">
        <v>0</v>
      </c>
    </row>
    <row r="1073" spans="1:68" hidden="1" x14ac:dyDescent="0.25">
      <c r="A1073">
        <v>22400983</v>
      </c>
      <c r="B1073" t="s">
        <v>85</v>
      </c>
      <c r="C1073" t="s">
        <v>86</v>
      </c>
      <c r="D1073" s="1">
        <v>45680.9375</v>
      </c>
      <c r="E1073" t="str">
        <f>HYPERLINK("https://www.nba.com/stats/player/1642259/boxscores-traditional", "Alexandre Sarr")</f>
        <v>Alexandre Sarr</v>
      </c>
      <c r="F1073" t="s">
        <v>76</v>
      </c>
      <c r="G1073">
        <v>6.8</v>
      </c>
      <c r="H1073">
        <v>2.2269999999999999</v>
      </c>
      <c r="I1073" s="2">
        <v>0.99534</v>
      </c>
      <c r="J1073" s="2">
        <v>0.98460999999999999</v>
      </c>
      <c r="K1073" s="2">
        <v>0.95637000000000005</v>
      </c>
      <c r="L1073" s="2">
        <v>0.89617000000000002</v>
      </c>
      <c r="M1073" s="2">
        <v>0.79103000000000001</v>
      </c>
      <c r="N1073" s="2">
        <v>0.64058000000000004</v>
      </c>
      <c r="O1073" s="2">
        <v>0.46414</v>
      </c>
      <c r="P1073" s="2">
        <v>0.29459999999999997</v>
      </c>
      <c r="Q1073" s="2">
        <v>0.16109000000000001</v>
      </c>
      <c r="R1073" s="2">
        <v>7.4929999999999997E-2</v>
      </c>
      <c r="S1073" s="2">
        <v>2.938E-2</v>
      </c>
      <c r="T1073" s="2">
        <v>9.9000000000000008E-3</v>
      </c>
      <c r="U1073" s="2">
        <v>2.7200000000000002E-3</v>
      </c>
      <c r="V1073" s="2">
        <v>6.2E-4</v>
      </c>
      <c r="W1073" s="2">
        <v>1.2E-4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  <c r="BA1073" s="2">
        <v>0</v>
      </c>
      <c r="BB1073" s="2">
        <v>0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</row>
    <row r="1074" spans="1:68" hidden="1" x14ac:dyDescent="0.25">
      <c r="A1074">
        <v>22400983</v>
      </c>
      <c r="B1074" t="s">
        <v>85</v>
      </c>
      <c r="C1074" t="s">
        <v>86</v>
      </c>
      <c r="D1074" s="1">
        <v>45680.9375</v>
      </c>
      <c r="E1074" t="str">
        <f>HYPERLINK("https://www.nba.com/stats/player/202685/boxscores-traditional", "Jonas Valanciunas")</f>
        <v>Jonas Valanciunas</v>
      </c>
      <c r="F1074" t="s">
        <v>90</v>
      </c>
      <c r="G1074">
        <v>11.2</v>
      </c>
      <c r="H1074">
        <v>2.2269999999999999</v>
      </c>
      <c r="I1074" s="2">
        <v>1</v>
      </c>
      <c r="J1074" s="2">
        <v>1</v>
      </c>
      <c r="K1074" s="2">
        <v>0.99987999999999999</v>
      </c>
      <c r="L1074" s="2">
        <v>0.99938000000000005</v>
      </c>
      <c r="M1074" s="2">
        <v>0.99728000000000006</v>
      </c>
      <c r="N1074" s="2">
        <v>0.99009999999999998</v>
      </c>
      <c r="O1074" s="2">
        <v>0.97062000000000004</v>
      </c>
      <c r="P1074" s="2">
        <v>0.92506999999999995</v>
      </c>
      <c r="Q1074" s="2">
        <v>0.83891000000000004</v>
      </c>
      <c r="R1074" s="2">
        <v>0.70540000000000003</v>
      </c>
      <c r="S1074" s="2">
        <v>0.53586</v>
      </c>
      <c r="T1074" s="2">
        <v>0.35942000000000002</v>
      </c>
      <c r="U1074" s="2">
        <v>0.20896999999999999</v>
      </c>
      <c r="V1074" s="2">
        <v>0.10383000000000001</v>
      </c>
      <c r="W1074" s="2">
        <v>4.3630000000000002E-2</v>
      </c>
      <c r="X1074" s="2">
        <v>1.5389999999999999E-2</v>
      </c>
      <c r="Y1074" s="2">
        <v>4.6600000000000001E-3</v>
      </c>
      <c r="Z1074" s="2">
        <v>1.14E-3</v>
      </c>
      <c r="AA1074" s="2">
        <v>2.3000000000000001E-4</v>
      </c>
      <c r="AB1074" s="2">
        <v>4.0000000000000003E-5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0</v>
      </c>
      <c r="BI1074" s="2">
        <v>0</v>
      </c>
      <c r="BJ1074" s="2">
        <v>0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</row>
    <row r="1075" spans="1:68" hidden="1" x14ac:dyDescent="0.25">
      <c r="A1075">
        <v>22400983</v>
      </c>
      <c r="B1075" t="s">
        <v>85</v>
      </c>
      <c r="C1075" t="s">
        <v>86</v>
      </c>
      <c r="D1075" s="1">
        <v>45680.9375</v>
      </c>
      <c r="E1075" t="str">
        <f>HYPERLINK("https://www.nba.com/stats/player/1641731/boxscores-traditional", "Bilal Coulibaly")</f>
        <v>Bilal Coulibaly</v>
      </c>
      <c r="F1075" t="s">
        <v>73</v>
      </c>
      <c r="G1075">
        <v>3.2</v>
      </c>
      <c r="H1075">
        <v>2.3149999999999999</v>
      </c>
      <c r="I1075" s="2">
        <v>0.82894000000000001</v>
      </c>
      <c r="J1075" s="2">
        <v>0.69847000000000004</v>
      </c>
      <c r="K1075" s="2">
        <v>0.53586</v>
      </c>
      <c r="L1075" s="2">
        <v>0.36316999999999999</v>
      </c>
      <c r="M1075" s="2">
        <v>0.2177</v>
      </c>
      <c r="N1075" s="2">
        <v>0.11314</v>
      </c>
      <c r="O1075" s="2">
        <v>5.0500000000000003E-2</v>
      </c>
      <c r="P1075" s="2">
        <v>1.9230000000000001E-2</v>
      </c>
      <c r="Q1075" s="2">
        <v>6.0400000000000002E-3</v>
      </c>
      <c r="R1075" s="2">
        <v>1.64E-3</v>
      </c>
      <c r="S1075" s="2">
        <v>3.8000000000000002E-4</v>
      </c>
      <c r="T1075" s="2">
        <v>6.9999999999999994E-5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0</v>
      </c>
      <c r="AX1075" s="2">
        <v>0</v>
      </c>
      <c r="AY1075" s="2">
        <v>0</v>
      </c>
      <c r="AZ1075" s="2">
        <v>0</v>
      </c>
      <c r="BA1075" s="2">
        <v>0</v>
      </c>
      <c r="BB1075" s="2">
        <v>0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>
        <v>0</v>
      </c>
      <c r="BI1075" s="2">
        <v>0</v>
      </c>
      <c r="BJ1075" s="2">
        <v>0</v>
      </c>
      <c r="BK1075" s="2">
        <v>0</v>
      </c>
      <c r="BL1075" s="2">
        <v>0</v>
      </c>
      <c r="BM1075" s="2">
        <v>0</v>
      </c>
      <c r="BN1075" s="2">
        <v>0</v>
      </c>
      <c r="BO1075" s="2">
        <v>0</v>
      </c>
      <c r="BP1075" s="2">
        <v>0</v>
      </c>
    </row>
    <row r="1076" spans="1:68" hidden="1" x14ac:dyDescent="0.25">
      <c r="A1076">
        <v>22400983</v>
      </c>
      <c r="B1076" t="s">
        <v>85</v>
      </c>
      <c r="C1076" t="s">
        <v>86</v>
      </c>
      <c r="D1076" s="1">
        <v>45680.9375</v>
      </c>
      <c r="E1076" t="str">
        <f>HYPERLINK("https://www.nba.com/stats/player/1627763/boxscores-traditional", "Malcolm Brogdon")</f>
        <v>Malcolm Brogdon</v>
      </c>
      <c r="F1076" t="s">
        <v>90</v>
      </c>
      <c r="G1076">
        <v>9.4</v>
      </c>
      <c r="H1076">
        <v>2.3319999999999999</v>
      </c>
      <c r="I1076" s="2">
        <v>0.99983999999999995</v>
      </c>
      <c r="J1076" s="2">
        <v>0.99924000000000002</v>
      </c>
      <c r="K1076" s="2">
        <v>0.99692999999999998</v>
      </c>
      <c r="L1076" s="2">
        <v>0.98982999999999999</v>
      </c>
      <c r="M1076" s="2">
        <v>0.97062000000000004</v>
      </c>
      <c r="N1076" s="2">
        <v>0.92784999999999995</v>
      </c>
      <c r="O1076" s="2">
        <v>0.84848999999999997</v>
      </c>
      <c r="P1076" s="2">
        <v>0.72575000000000001</v>
      </c>
      <c r="Q1076" s="2">
        <v>0.56749000000000005</v>
      </c>
      <c r="R1076" s="2">
        <v>0.39743000000000001</v>
      </c>
      <c r="S1076" s="2">
        <v>0.24510000000000001</v>
      </c>
      <c r="T1076" s="2">
        <v>0.13350000000000001</v>
      </c>
      <c r="U1076" s="2">
        <v>6.1780000000000002E-2</v>
      </c>
      <c r="V1076" s="2">
        <v>2.4420000000000001E-2</v>
      </c>
      <c r="W1076" s="2">
        <v>8.2000000000000007E-3</v>
      </c>
      <c r="X1076" s="2">
        <v>2.33E-3</v>
      </c>
      <c r="Y1076" s="2">
        <v>5.5999999999999995E-4</v>
      </c>
      <c r="Z1076" s="2">
        <v>1.1E-4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v>0</v>
      </c>
      <c r="AV1076" s="2">
        <v>0</v>
      </c>
      <c r="AW1076" s="2">
        <v>0</v>
      </c>
      <c r="AX1076" s="2">
        <v>0</v>
      </c>
      <c r="AY1076" s="2">
        <v>0</v>
      </c>
      <c r="AZ1076" s="2">
        <v>0</v>
      </c>
      <c r="BA1076" s="2">
        <v>0</v>
      </c>
      <c r="BB1076" s="2">
        <v>0</v>
      </c>
      <c r="BC1076" s="2">
        <v>0</v>
      </c>
      <c r="BD1076" s="2">
        <v>0</v>
      </c>
      <c r="BE1076" s="2">
        <v>0</v>
      </c>
      <c r="BF1076" s="2">
        <v>0</v>
      </c>
      <c r="BG1076" s="2">
        <v>0</v>
      </c>
      <c r="BH1076" s="2">
        <v>0</v>
      </c>
      <c r="BI1076" s="2">
        <v>0</v>
      </c>
      <c r="BJ1076" s="2">
        <v>0</v>
      </c>
      <c r="BK1076" s="2">
        <v>0</v>
      </c>
      <c r="BL1076" s="2">
        <v>0</v>
      </c>
      <c r="BM1076" s="2">
        <v>0</v>
      </c>
      <c r="BN1076" s="2">
        <v>0</v>
      </c>
      <c r="BO1076" s="2">
        <v>0</v>
      </c>
      <c r="BP1076" s="2">
        <v>0</v>
      </c>
    </row>
    <row r="1077" spans="1:68" hidden="1" x14ac:dyDescent="0.25">
      <c r="A1077">
        <v>22400983</v>
      </c>
      <c r="B1077" t="s">
        <v>85</v>
      </c>
      <c r="C1077" t="s">
        <v>86</v>
      </c>
      <c r="D1077" s="1">
        <v>45680.9375</v>
      </c>
      <c r="E1077" t="str">
        <f>HYPERLINK("https://www.nba.com/stats/player/1629673/boxscores-traditional", "Jordan Poole")</f>
        <v>Jordan Poole</v>
      </c>
      <c r="F1077" t="s">
        <v>90</v>
      </c>
      <c r="G1077">
        <v>8.6</v>
      </c>
      <c r="H1077">
        <v>2.4980000000000002</v>
      </c>
      <c r="I1077" s="2">
        <v>0.99882000000000004</v>
      </c>
      <c r="J1077" s="2">
        <v>0.99585000000000001</v>
      </c>
      <c r="K1077" s="2">
        <v>0.98745000000000005</v>
      </c>
      <c r="L1077" s="2">
        <v>0.96711999999999998</v>
      </c>
      <c r="M1077" s="2">
        <v>0.92506999999999995</v>
      </c>
      <c r="N1077" s="2">
        <v>0.85082999999999998</v>
      </c>
      <c r="O1077" s="2">
        <v>0.73890999999999996</v>
      </c>
      <c r="P1077" s="2">
        <v>0.59482999999999997</v>
      </c>
      <c r="Q1077" s="2">
        <v>0.43643999999999999</v>
      </c>
      <c r="R1077" s="2">
        <v>0.28774</v>
      </c>
      <c r="S1077" s="2">
        <v>0.16853000000000001</v>
      </c>
      <c r="T1077" s="2">
        <v>8.6910000000000001E-2</v>
      </c>
      <c r="U1077" s="2">
        <v>3.9199999999999999E-2</v>
      </c>
      <c r="V1077" s="2">
        <v>1.5389999999999999E-2</v>
      </c>
      <c r="W1077" s="2">
        <v>5.2300000000000003E-3</v>
      </c>
      <c r="X1077" s="2">
        <v>1.5399999999999999E-3</v>
      </c>
      <c r="Y1077" s="2">
        <v>3.8999999999999999E-4</v>
      </c>
      <c r="Z1077" s="2">
        <v>8.0000000000000007E-5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2">
        <v>0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</row>
    <row r="1078" spans="1:68" hidden="1" x14ac:dyDescent="0.25">
      <c r="A1078">
        <v>22400983</v>
      </c>
      <c r="B1078" t="s">
        <v>86</v>
      </c>
      <c r="C1078" t="s">
        <v>85</v>
      </c>
      <c r="D1078" s="1">
        <v>45680.9375</v>
      </c>
      <c r="E1078" t="str">
        <f>HYPERLINK("https://www.nba.com/stats/player/1627739/boxscores-traditional", "Kris Dunn")</f>
        <v>Kris Dunn</v>
      </c>
      <c r="F1078" t="s">
        <v>73</v>
      </c>
      <c r="G1078">
        <v>3</v>
      </c>
      <c r="H1078">
        <v>2.6080000000000001</v>
      </c>
      <c r="I1078" s="2">
        <v>0.77934999999999999</v>
      </c>
      <c r="J1078" s="2">
        <v>0.64802999999999999</v>
      </c>
      <c r="K1078" s="2">
        <v>0.5</v>
      </c>
      <c r="L1078" s="2">
        <v>0.35197000000000001</v>
      </c>
      <c r="M1078" s="2">
        <v>0.22065000000000001</v>
      </c>
      <c r="N1078" s="2">
        <v>0.12506999999999999</v>
      </c>
      <c r="O1078" s="2">
        <v>6.3009999999999997E-2</v>
      </c>
      <c r="P1078" s="2">
        <v>2.743E-2</v>
      </c>
      <c r="Q1078" s="2">
        <v>1.072E-2</v>
      </c>
      <c r="R1078" s="2">
        <v>3.6800000000000001E-3</v>
      </c>
      <c r="S1078" s="2">
        <v>1.07E-3</v>
      </c>
      <c r="T1078" s="2">
        <v>2.7999999999999998E-4</v>
      </c>
      <c r="U1078" s="2">
        <v>6.0000000000000002E-5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>
        <v>0</v>
      </c>
      <c r="BA1078" s="2">
        <v>0</v>
      </c>
      <c r="BB1078" s="2">
        <v>0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>
        <v>0</v>
      </c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</row>
    <row r="1079" spans="1:68" hidden="1" x14ac:dyDescent="0.25">
      <c r="A1079">
        <v>22400983</v>
      </c>
      <c r="B1079" t="s">
        <v>86</v>
      </c>
      <c r="C1079" t="s">
        <v>85</v>
      </c>
      <c r="D1079" s="1">
        <v>45680.9375</v>
      </c>
      <c r="E1079" t="str">
        <f>HYPERLINK("https://www.nba.com/stats/player/1629611/boxscores-traditional", "Terance Mann")</f>
        <v>Terance Mann</v>
      </c>
      <c r="F1079" t="s">
        <v>73</v>
      </c>
      <c r="G1079">
        <v>2</v>
      </c>
      <c r="H1079">
        <v>2.6080000000000001</v>
      </c>
      <c r="I1079" s="2">
        <v>0.64802999999999999</v>
      </c>
      <c r="J1079" s="2">
        <v>0.5</v>
      </c>
      <c r="K1079" s="2">
        <v>0.35197000000000001</v>
      </c>
      <c r="L1079" s="2">
        <v>0.22065000000000001</v>
      </c>
      <c r="M1079" s="2">
        <v>0.12506999999999999</v>
      </c>
      <c r="N1079" s="2">
        <v>6.3009999999999997E-2</v>
      </c>
      <c r="O1079" s="2">
        <v>2.743E-2</v>
      </c>
      <c r="P1079" s="2">
        <v>1.072E-2</v>
      </c>
      <c r="Q1079" s="2">
        <v>3.6800000000000001E-3</v>
      </c>
      <c r="R1079" s="2">
        <v>1.07E-3</v>
      </c>
      <c r="S1079" s="2">
        <v>2.7999999999999998E-4</v>
      </c>
      <c r="T1079" s="2">
        <v>6.0000000000000002E-5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0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0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0</v>
      </c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</row>
    <row r="1080" spans="1:68" hidden="1" x14ac:dyDescent="0.25">
      <c r="A1080">
        <v>22400983</v>
      </c>
      <c r="B1080" t="s">
        <v>86</v>
      </c>
      <c r="C1080" t="s">
        <v>85</v>
      </c>
      <c r="D1080" s="1">
        <v>45680.9375</v>
      </c>
      <c r="E1080" t="str">
        <f>HYPERLINK("https://www.nba.com/stats/player/201935/boxscores-traditional", "James Harden")</f>
        <v>James Harden</v>
      </c>
      <c r="F1080" t="s">
        <v>93</v>
      </c>
      <c r="G1080">
        <v>20.8</v>
      </c>
      <c r="H1080">
        <v>2.9929999999999999</v>
      </c>
      <c r="I1080" s="2">
        <v>1</v>
      </c>
      <c r="J1080" s="2">
        <v>1</v>
      </c>
      <c r="K1080" s="2">
        <v>1</v>
      </c>
      <c r="L1080" s="2">
        <v>1</v>
      </c>
      <c r="M1080" s="2">
        <v>1</v>
      </c>
      <c r="N1080" s="2">
        <v>1</v>
      </c>
      <c r="O1080" s="2">
        <v>1</v>
      </c>
      <c r="P1080" s="2">
        <v>1</v>
      </c>
      <c r="Q1080" s="2">
        <v>0.99995999999999996</v>
      </c>
      <c r="R1080" s="2">
        <v>0.99985000000000002</v>
      </c>
      <c r="S1080" s="2">
        <v>0.99946000000000002</v>
      </c>
      <c r="T1080" s="2">
        <v>0.99836000000000003</v>
      </c>
      <c r="U1080" s="2">
        <v>0.99546999999999997</v>
      </c>
      <c r="V1080" s="2">
        <v>0.98839999999999995</v>
      </c>
      <c r="W1080" s="2">
        <v>0.97380999999999995</v>
      </c>
      <c r="X1080" s="2">
        <v>0.94520000000000004</v>
      </c>
      <c r="Y1080" s="2">
        <v>0.89795999999999998</v>
      </c>
      <c r="Z1080" s="2">
        <v>0.82638999999999996</v>
      </c>
      <c r="AA1080" s="2">
        <v>0.72575000000000001</v>
      </c>
      <c r="AB1080" s="2">
        <v>0.60641999999999996</v>
      </c>
      <c r="AC1080" s="2">
        <v>0.47210000000000002</v>
      </c>
      <c r="AD1080" s="2">
        <v>0.34458</v>
      </c>
      <c r="AE1080" s="2">
        <v>0.22964999999999999</v>
      </c>
      <c r="AF1080" s="2">
        <v>0.14230999999999999</v>
      </c>
      <c r="AG1080" s="2">
        <v>8.0759999999999998E-2</v>
      </c>
      <c r="AH1080" s="2">
        <v>4.0930000000000001E-2</v>
      </c>
      <c r="AI1080" s="2">
        <v>1.9230000000000001E-2</v>
      </c>
      <c r="AJ1080" s="2">
        <v>7.9799999999999992E-3</v>
      </c>
      <c r="AK1080" s="2">
        <v>3.0699999999999998E-3</v>
      </c>
      <c r="AL1080" s="2">
        <v>1.07E-3</v>
      </c>
      <c r="AM1080" s="2">
        <v>3.2000000000000003E-4</v>
      </c>
      <c r="AN1080" s="2">
        <v>9.0000000000000006E-5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2">
        <v>0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0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</row>
    <row r="1081" spans="1:68" hidden="1" x14ac:dyDescent="0.25">
      <c r="A1081">
        <v>22400621</v>
      </c>
      <c r="B1081" t="s">
        <v>69</v>
      </c>
      <c r="C1081" t="s">
        <v>68</v>
      </c>
      <c r="D1081" s="1">
        <v>45680.583333333336</v>
      </c>
      <c r="E1081" t="str">
        <f>HYPERLINK("https://www.nba.com/stats/player/1630169/boxscores-traditional", "Tyrese Haliburton")</f>
        <v>Tyrese Haliburton</v>
      </c>
      <c r="F1081" t="s">
        <v>92</v>
      </c>
      <c r="G1081">
        <v>21</v>
      </c>
      <c r="H1081">
        <v>9.1430000000000007</v>
      </c>
      <c r="I1081">
        <v>0.98573999999999995</v>
      </c>
      <c r="J1081">
        <v>0.98124</v>
      </c>
      <c r="K1081">
        <v>0.97558</v>
      </c>
      <c r="L1081">
        <v>0.96855999999999998</v>
      </c>
      <c r="M1081">
        <v>0.95994000000000002</v>
      </c>
      <c r="N1081">
        <v>0.94950000000000001</v>
      </c>
      <c r="O1081">
        <v>0.93698999999999999</v>
      </c>
      <c r="P1081">
        <v>0.92220000000000002</v>
      </c>
      <c r="Q1081">
        <v>0.90490000000000004</v>
      </c>
      <c r="R1081">
        <v>0.88492999999999999</v>
      </c>
      <c r="S1081">
        <v>0.86214000000000002</v>
      </c>
      <c r="T1081">
        <v>0.83645999999999998</v>
      </c>
      <c r="U1081">
        <v>0.80784999999999996</v>
      </c>
      <c r="V1081">
        <v>0.77934999999999999</v>
      </c>
      <c r="W1081">
        <v>0.74536999999999998</v>
      </c>
      <c r="X1081">
        <v>0.70884000000000003</v>
      </c>
      <c r="Y1081">
        <v>0.67003000000000001</v>
      </c>
      <c r="Z1081">
        <v>0.62929999999999997</v>
      </c>
      <c r="AA1081">
        <v>0.58706000000000003</v>
      </c>
      <c r="AB1081">
        <v>0.54379999999999995</v>
      </c>
      <c r="AC1081">
        <v>0.5</v>
      </c>
      <c r="AD1081">
        <v>0.45619999999999999</v>
      </c>
      <c r="AE1081">
        <v>0.41293999999999997</v>
      </c>
      <c r="AF1081">
        <v>0.37069999999999997</v>
      </c>
      <c r="AG1081">
        <v>0.32996999999999999</v>
      </c>
      <c r="AH1081">
        <v>0.29115999999999997</v>
      </c>
      <c r="AI1081">
        <v>0.25463000000000002</v>
      </c>
      <c r="AJ1081">
        <v>0.22065000000000001</v>
      </c>
      <c r="AK1081">
        <v>0.19214999999999999</v>
      </c>
      <c r="AL1081">
        <v>0.16353999999999999</v>
      </c>
      <c r="AM1081">
        <v>0.13786000000000001</v>
      </c>
      <c r="AN1081">
        <v>0.11507000000000001</v>
      </c>
      <c r="AO1081">
        <v>9.5100000000000004E-2</v>
      </c>
      <c r="AP1081">
        <v>7.7799999999999994E-2</v>
      </c>
      <c r="AQ1081">
        <v>6.3009999999999997E-2</v>
      </c>
      <c r="AR1081">
        <v>5.0500000000000003E-2</v>
      </c>
      <c r="AS1081">
        <v>4.0059999999999998E-2</v>
      </c>
      <c r="AT1081">
        <v>3.1440000000000003E-2</v>
      </c>
      <c r="AU1081">
        <v>2.4420000000000001E-2</v>
      </c>
      <c r="AV1081">
        <v>1.8759999999999999E-2</v>
      </c>
      <c r="AW1081">
        <v>1.426E-2</v>
      </c>
      <c r="AX1081">
        <v>1.072E-2</v>
      </c>
      <c r="AY1081">
        <v>7.9799999999999992E-3</v>
      </c>
      <c r="AZ1081">
        <v>5.8700000000000002E-3</v>
      </c>
      <c r="BA1081">
        <v>4.4000000000000003E-3</v>
      </c>
      <c r="BB1081">
        <v>3.1700000000000001E-3</v>
      </c>
      <c r="BC1081">
        <v>2.2599999999999999E-3</v>
      </c>
      <c r="BD1081">
        <v>1.5900000000000001E-3</v>
      </c>
      <c r="BE1081">
        <v>1.1100000000000001E-3</v>
      </c>
      <c r="BF1081">
        <v>7.6000000000000004E-4</v>
      </c>
      <c r="BG1081">
        <v>5.1999999999999995E-4</v>
      </c>
      <c r="BH1081">
        <v>3.5E-4</v>
      </c>
      <c r="BI1081">
        <v>2.3000000000000001E-4</v>
      </c>
      <c r="BJ1081">
        <v>1.4999999999999999E-4</v>
      </c>
      <c r="BK1081">
        <v>1E-4</v>
      </c>
      <c r="BL1081">
        <v>6.0000000000000002E-5</v>
      </c>
      <c r="BM1081">
        <v>4.0000000000000003E-5</v>
      </c>
      <c r="BN1081">
        <v>0</v>
      </c>
      <c r="BO1081">
        <v>0</v>
      </c>
      <c r="BP1081">
        <v>0</v>
      </c>
    </row>
    <row r="1082" spans="1:68" hidden="1" x14ac:dyDescent="0.25">
      <c r="A1082">
        <v>22400983</v>
      </c>
      <c r="B1082" t="s">
        <v>86</v>
      </c>
      <c r="C1082" t="s">
        <v>85</v>
      </c>
      <c r="D1082" s="1">
        <v>45680.9375</v>
      </c>
      <c r="E1082" t="str">
        <f>HYPERLINK("https://www.nba.com/stats/player/201935/boxscores-traditional", "James Harden")</f>
        <v>James Harden</v>
      </c>
      <c r="F1082" t="s">
        <v>90</v>
      </c>
      <c r="G1082">
        <v>14.4</v>
      </c>
      <c r="H1082">
        <v>3.262</v>
      </c>
      <c r="I1082" s="2">
        <v>1</v>
      </c>
      <c r="J1082" s="2">
        <v>0.99992999999999999</v>
      </c>
      <c r="K1082" s="2">
        <v>0.99975999999999998</v>
      </c>
      <c r="L1082" s="2">
        <v>0.99929000000000001</v>
      </c>
      <c r="M1082" s="2">
        <v>0.99800999999999995</v>
      </c>
      <c r="N1082" s="2">
        <v>0.99506000000000006</v>
      </c>
      <c r="O1082" s="2">
        <v>0.98839999999999995</v>
      </c>
      <c r="P1082" s="2">
        <v>0.97499999999999998</v>
      </c>
      <c r="Q1082" s="2">
        <v>0.95154000000000005</v>
      </c>
      <c r="R1082" s="2">
        <v>0.91149000000000002</v>
      </c>
      <c r="S1082" s="2">
        <v>0.85082999999999998</v>
      </c>
      <c r="T1082" s="2">
        <v>0.77034999999999998</v>
      </c>
      <c r="U1082" s="2">
        <v>0.66639999999999999</v>
      </c>
      <c r="V1082" s="2">
        <v>0.54776000000000002</v>
      </c>
      <c r="W1082" s="2">
        <v>0.42858000000000002</v>
      </c>
      <c r="X1082" s="2">
        <v>0.31207000000000001</v>
      </c>
      <c r="Y1082" s="2">
        <v>0.21185999999999999</v>
      </c>
      <c r="Z1082" s="2">
        <v>0.13567000000000001</v>
      </c>
      <c r="AA1082" s="2">
        <v>7.9269999999999993E-2</v>
      </c>
      <c r="AB1082" s="2">
        <v>4.2720000000000001E-2</v>
      </c>
      <c r="AC1082" s="2">
        <v>2.1690000000000001E-2</v>
      </c>
      <c r="AD1082" s="2">
        <v>9.9000000000000008E-3</v>
      </c>
      <c r="AE1082" s="2">
        <v>4.15E-3</v>
      </c>
      <c r="AF1082" s="2">
        <v>1.64E-3</v>
      </c>
      <c r="AG1082" s="2">
        <v>5.8E-4</v>
      </c>
      <c r="AH1082" s="2">
        <v>1.9000000000000001E-4</v>
      </c>
      <c r="AI1082" s="2">
        <v>6.0000000000000002E-5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0</v>
      </c>
      <c r="BB1082" s="2">
        <v>0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>
        <v>0</v>
      </c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0</v>
      </c>
      <c r="BP1082" s="2">
        <v>0</v>
      </c>
    </row>
    <row r="1083" spans="1:68" hidden="1" x14ac:dyDescent="0.25">
      <c r="A1083">
        <v>22400983</v>
      </c>
      <c r="B1083" t="s">
        <v>85</v>
      </c>
      <c r="C1083" t="s">
        <v>86</v>
      </c>
      <c r="D1083" s="1">
        <v>45680.9375</v>
      </c>
      <c r="E1083" t="str">
        <f>HYPERLINK("https://www.nba.com/stats/player/1642259/boxscores-traditional", "Alexandre Sarr")</f>
        <v>Alexandre Sarr</v>
      </c>
      <c r="F1083" t="s">
        <v>93</v>
      </c>
      <c r="G1083">
        <v>11.2</v>
      </c>
      <c r="H1083">
        <v>3.3109999999999999</v>
      </c>
      <c r="I1083" s="2">
        <v>0.99895999999999996</v>
      </c>
      <c r="J1083" s="2">
        <v>0.99728000000000006</v>
      </c>
      <c r="K1083" s="2">
        <v>0.99343000000000004</v>
      </c>
      <c r="L1083" s="2">
        <v>0.98499999999999999</v>
      </c>
      <c r="M1083" s="2">
        <v>0.96926000000000001</v>
      </c>
      <c r="N1083" s="2">
        <v>0.94179000000000002</v>
      </c>
      <c r="O1083" s="2">
        <v>0.89795999999999998</v>
      </c>
      <c r="P1083" s="2">
        <v>0.83398000000000005</v>
      </c>
      <c r="Q1083" s="2">
        <v>0.74536999999999998</v>
      </c>
      <c r="R1083" s="2">
        <v>0.64058000000000004</v>
      </c>
      <c r="S1083" s="2">
        <v>0.52392000000000005</v>
      </c>
      <c r="T1083" s="2">
        <v>0.40516999999999997</v>
      </c>
      <c r="U1083" s="2">
        <v>0.29459999999999997</v>
      </c>
      <c r="V1083" s="2">
        <v>0.19766</v>
      </c>
      <c r="W1083" s="2">
        <v>0.12506999999999999</v>
      </c>
      <c r="X1083" s="2">
        <v>7.3529999999999998E-2</v>
      </c>
      <c r="Y1083" s="2">
        <v>4.0059999999999998E-2</v>
      </c>
      <c r="Z1083" s="2">
        <v>2.018E-2</v>
      </c>
      <c r="AA1083" s="2">
        <v>9.1400000000000006E-3</v>
      </c>
      <c r="AB1083" s="2">
        <v>3.9100000000000003E-3</v>
      </c>
      <c r="AC1083" s="2">
        <v>1.5399999999999999E-3</v>
      </c>
      <c r="AD1083" s="2">
        <v>5.5999999999999995E-4</v>
      </c>
      <c r="AE1083" s="2">
        <v>1.9000000000000001E-4</v>
      </c>
      <c r="AF1083" s="2">
        <v>5.0000000000000002E-5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2">
        <v>0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</row>
    <row r="1084" spans="1:68" hidden="1" x14ac:dyDescent="0.25">
      <c r="A1084">
        <v>22400983</v>
      </c>
      <c r="B1084" t="s">
        <v>86</v>
      </c>
      <c r="C1084" t="s">
        <v>85</v>
      </c>
      <c r="D1084" s="1">
        <v>45680.9375</v>
      </c>
      <c r="E1084" t="str">
        <f>HYPERLINK("https://www.nba.com/stats/player/201935/boxscores-traditional", "James Harden")</f>
        <v>James Harden</v>
      </c>
      <c r="F1084" t="s">
        <v>87</v>
      </c>
      <c r="G1084">
        <v>25.2</v>
      </c>
      <c r="H1084">
        <v>3.6</v>
      </c>
      <c r="I1084" s="2">
        <v>1</v>
      </c>
      <c r="J1084" s="2">
        <v>1</v>
      </c>
      <c r="K1084" s="2">
        <v>1</v>
      </c>
      <c r="L1084" s="2">
        <v>1</v>
      </c>
      <c r="M1084" s="2">
        <v>1</v>
      </c>
      <c r="N1084" s="2">
        <v>1</v>
      </c>
      <c r="O1084" s="2">
        <v>1</v>
      </c>
      <c r="P1084" s="2">
        <v>1</v>
      </c>
      <c r="Q1084" s="2">
        <v>1</v>
      </c>
      <c r="R1084" s="2">
        <v>1</v>
      </c>
      <c r="S1084" s="2">
        <v>0.99995999999999996</v>
      </c>
      <c r="T1084" s="2">
        <v>0.99987999999999999</v>
      </c>
      <c r="U1084" s="2">
        <v>0.99965000000000004</v>
      </c>
      <c r="V1084" s="2">
        <v>0.99905999999999995</v>
      </c>
      <c r="W1084" s="2">
        <v>0.99766999999999995</v>
      </c>
      <c r="X1084" s="2">
        <v>0.99477000000000004</v>
      </c>
      <c r="Y1084" s="2">
        <v>0.98870000000000002</v>
      </c>
      <c r="Z1084" s="2">
        <v>0.97724999999999995</v>
      </c>
      <c r="AA1084" s="2">
        <v>0.95728000000000002</v>
      </c>
      <c r="AB1084" s="2">
        <v>0.92506999999999995</v>
      </c>
      <c r="AC1084" s="2">
        <v>0.879</v>
      </c>
      <c r="AD1084" s="2">
        <v>0.81327000000000005</v>
      </c>
      <c r="AE1084" s="2">
        <v>0.72907</v>
      </c>
      <c r="AF1084" s="2">
        <v>0.62929999999999997</v>
      </c>
      <c r="AG1084" s="2">
        <v>0.52392000000000005</v>
      </c>
      <c r="AH1084" s="2">
        <v>0.41293999999999997</v>
      </c>
      <c r="AI1084" s="2">
        <v>0.30853999999999998</v>
      </c>
      <c r="AJ1084" s="2">
        <v>0.2177</v>
      </c>
      <c r="AK1084" s="2">
        <v>0.14457</v>
      </c>
      <c r="AL1084" s="2">
        <v>9.1759999999999994E-2</v>
      </c>
      <c r="AM1084" s="2">
        <v>5.3699999999999998E-2</v>
      </c>
      <c r="AN1084" s="2">
        <v>2.938E-2</v>
      </c>
      <c r="AO1084" s="2">
        <v>1.4999999999999999E-2</v>
      </c>
      <c r="AP1084" s="2">
        <v>7.3400000000000002E-3</v>
      </c>
      <c r="AQ1084" s="2">
        <v>3.2599999999999999E-3</v>
      </c>
      <c r="AR1084" s="2">
        <v>1.3500000000000001E-3</v>
      </c>
      <c r="AS1084" s="2">
        <v>5.1999999999999995E-4</v>
      </c>
      <c r="AT1084" s="2">
        <v>1.9000000000000001E-4</v>
      </c>
      <c r="AU1084" s="2">
        <v>6.0000000000000002E-5</v>
      </c>
      <c r="AV1084" s="2">
        <v>0</v>
      </c>
      <c r="AW1084" s="2">
        <v>0</v>
      </c>
      <c r="AX1084" s="2">
        <v>0</v>
      </c>
      <c r="AY1084" s="2">
        <v>0</v>
      </c>
      <c r="AZ1084" s="2">
        <v>0</v>
      </c>
      <c r="BA1084" s="2">
        <v>0</v>
      </c>
      <c r="BB1084" s="2">
        <v>0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0</v>
      </c>
      <c r="BO1084" s="2">
        <v>0</v>
      </c>
      <c r="BP1084" s="2">
        <v>0</v>
      </c>
    </row>
    <row r="1085" spans="1:68" hidden="1" x14ac:dyDescent="0.25">
      <c r="A1085">
        <v>22400983</v>
      </c>
      <c r="B1085" t="s">
        <v>86</v>
      </c>
      <c r="C1085" t="s">
        <v>85</v>
      </c>
      <c r="D1085" s="1">
        <v>45680.9375</v>
      </c>
      <c r="E1085" t="str">
        <f>HYPERLINK("https://www.nba.com/stats/player/1626181/boxscores-traditional", "Norman Powell")</f>
        <v>Norman Powell</v>
      </c>
      <c r="F1085" t="s">
        <v>92</v>
      </c>
      <c r="G1085">
        <v>25.6</v>
      </c>
      <c r="H1085">
        <v>3.72</v>
      </c>
      <c r="I1085" s="2">
        <v>1</v>
      </c>
      <c r="J1085" s="2">
        <v>1</v>
      </c>
      <c r="K1085" s="2">
        <v>1</v>
      </c>
      <c r="L1085" s="2">
        <v>1</v>
      </c>
      <c r="M1085" s="2">
        <v>1</v>
      </c>
      <c r="N1085" s="2">
        <v>1</v>
      </c>
      <c r="O1085" s="2">
        <v>1</v>
      </c>
      <c r="P1085" s="2">
        <v>1</v>
      </c>
      <c r="Q1085" s="2">
        <v>1</v>
      </c>
      <c r="R1085" s="2">
        <v>1</v>
      </c>
      <c r="S1085" s="2">
        <v>0.99995999999999996</v>
      </c>
      <c r="T1085" s="2">
        <v>0.99987000000000004</v>
      </c>
      <c r="U1085" s="2">
        <v>0.99965000000000004</v>
      </c>
      <c r="V1085" s="2">
        <v>0.99909999999999999</v>
      </c>
      <c r="W1085" s="2">
        <v>0.99780999999999997</v>
      </c>
      <c r="X1085" s="2">
        <v>0.99506000000000006</v>
      </c>
      <c r="Y1085" s="2">
        <v>0.98956</v>
      </c>
      <c r="Z1085" s="2">
        <v>0.97931999999999997</v>
      </c>
      <c r="AA1085" s="2">
        <v>0.96164000000000005</v>
      </c>
      <c r="AB1085" s="2">
        <v>0.93447999999999998</v>
      </c>
      <c r="AC1085" s="2">
        <v>0.89251000000000003</v>
      </c>
      <c r="AD1085" s="2">
        <v>0.83398000000000005</v>
      </c>
      <c r="AE1085" s="2">
        <v>0.75804000000000005</v>
      </c>
      <c r="AF1085" s="2">
        <v>0.66639999999999999</v>
      </c>
      <c r="AG1085" s="2">
        <v>0.56355999999999995</v>
      </c>
      <c r="AH1085" s="2">
        <v>0.45619999999999999</v>
      </c>
      <c r="AI1085" s="2">
        <v>0.35197000000000001</v>
      </c>
      <c r="AJ1085" s="2">
        <v>0.25785000000000002</v>
      </c>
      <c r="AK1085" s="2">
        <v>0.18140999999999999</v>
      </c>
      <c r="AL1085" s="2">
        <v>0.11899999999999999</v>
      </c>
      <c r="AM1085" s="2">
        <v>7.3529999999999998E-2</v>
      </c>
      <c r="AN1085" s="2">
        <v>4.2720000000000001E-2</v>
      </c>
      <c r="AO1085" s="2">
        <v>2.3300000000000001E-2</v>
      </c>
      <c r="AP1085" s="2">
        <v>1.191E-2</v>
      </c>
      <c r="AQ1085" s="2">
        <v>5.7000000000000002E-3</v>
      </c>
      <c r="AR1085" s="2">
        <v>2.5600000000000002E-3</v>
      </c>
      <c r="AS1085" s="2">
        <v>1.1100000000000001E-3</v>
      </c>
      <c r="AT1085" s="2">
        <v>4.2999999999999999E-4</v>
      </c>
      <c r="AU1085" s="2">
        <v>1.6000000000000001E-4</v>
      </c>
      <c r="AV1085" s="2">
        <v>5.0000000000000002E-5</v>
      </c>
      <c r="AW1085" s="2">
        <v>0</v>
      </c>
      <c r="AX1085" s="2">
        <v>0</v>
      </c>
      <c r="AY1085" s="2">
        <v>0</v>
      </c>
      <c r="AZ1085" s="2">
        <v>0</v>
      </c>
      <c r="BA1085" s="2">
        <v>0</v>
      </c>
      <c r="BB1085" s="2">
        <v>0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>
        <v>0</v>
      </c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</row>
    <row r="1086" spans="1:68" hidden="1" x14ac:dyDescent="0.25">
      <c r="A1086">
        <v>22400983</v>
      </c>
      <c r="B1086" t="s">
        <v>86</v>
      </c>
      <c r="C1086" t="s">
        <v>85</v>
      </c>
      <c r="D1086" s="1">
        <v>45680.9375</v>
      </c>
      <c r="E1086" t="str">
        <f>HYPERLINK("https://www.nba.com/stats/player/1629611/boxscores-traditional", "Terance Mann")</f>
        <v>Terance Mann</v>
      </c>
      <c r="F1086" t="s">
        <v>93</v>
      </c>
      <c r="G1086">
        <v>10.4</v>
      </c>
      <c r="H1086">
        <v>3.8260000000000001</v>
      </c>
      <c r="I1086" s="2">
        <v>0.99304999999999999</v>
      </c>
      <c r="J1086" s="2">
        <v>0.98609999999999998</v>
      </c>
      <c r="K1086" s="2">
        <v>0.97319999999999995</v>
      </c>
      <c r="L1086" s="2">
        <v>0.95254000000000005</v>
      </c>
      <c r="M1086" s="2">
        <v>0.92073000000000005</v>
      </c>
      <c r="N1086" s="2">
        <v>0.87492999999999999</v>
      </c>
      <c r="O1086" s="2">
        <v>0.81327000000000005</v>
      </c>
      <c r="P1086" s="2">
        <v>0.73565000000000003</v>
      </c>
      <c r="Q1086" s="2">
        <v>0.64431000000000005</v>
      </c>
      <c r="R1086" s="2">
        <v>0.53983000000000003</v>
      </c>
      <c r="S1086" s="2">
        <v>0.43643999999999999</v>
      </c>
      <c r="T1086" s="2">
        <v>0.33723999999999998</v>
      </c>
      <c r="U1086" s="2">
        <v>0.24825</v>
      </c>
      <c r="V1086" s="2">
        <v>0.17360999999999999</v>
      </c>
      <c r="W1086" s="2">
        <v>0.11507000000000001</v>
      </c>
      <c r="X1086" s="2">
        <v>7.2150000000000006E-2</v>
      </c>
      <c r="Y1086" s="2">
        <v>4.1820000000000003E-2</v>
      </c>
      <c r="Z1086" s="2">
        <v>2.3300000000000001E-2</v>
      </c>
      <c r="AA1086" s="2">
        <v>1.222E-2</v>
      </c>
      <c r="AB1086" s="2">
        <v>6.0400000000000002E-3</v>
      </c>
      <c r="AC1086" s="2">
        <v>2.8E-3</v>
      </c>
      <c r="AD1086" s="2">
        <v>1.2199999999999999E-3</v>
      </c>
      <c r="AE1086" s="2">
        <v>5.0000000000000001E-4</v>
      </c>
      <c r="AF1086" s="2">
        <v>1.9000000000000001E-4</v>
      </c>
      <c r="AG1086" s="2">
        <v>6.9999999999999994E-5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0</v>
      </c>
      <c r="AX1086" s="2">
        <v>0</v>
      </c>
      <c r="AY1086" s="2">
        <v>0</v>
      </c>
      <c r="AZ1086" s="2">
        <v>0</v>
      </c>
      <c r="BA1086" s="2">
        <v>0</v>
      </c>
      <c r="BB1086" s="2">
        <v>0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0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</row>
    <row r="1087" spans="1:68" hidden="1" x14ac:dyDescent="0.25">
      <c r="A1087">
        <v>22400983</v>
      </c>
      <c r="B1087" t="s">
        <v>86</v>
      </c>
      <c r="C1087" t="s">
        <v>85</v>
      </c>
      <c r="D1087" s="1">
        <v>45680.9375</v>
      </c>
      <c r="E1087" t="str">
        <f>HYPERLINK("https://www.nba.com/stats/player/1626181/boxscores-traditional", "Norman Powell")</f>
        <v>Norman Powell</v>
      </c>
      <c r="F1087" t="s">
        <v>93</v>
      </c>
      <c r="G1087">
        <v>23.8</v>
      </c>
      <c r="H1087">
        <v>3.8679999999999999</v>
      </c>
      <c r="I1087" s="2">
        <v>1</v>
      </c>
      <c r="J1087" s="2">
        <v>1</v>
      </c>
      <c r="K1087" s="2">
        <v>1</v>
      </c>
      <c r="L1087" s="2">
        <v>1</v>
      </c>
      <c r="M1087" s="2">
        <v>1</v>
      </c>
      <c r="N1087" s="2">
        <v>1</v>
      </c>
      <c r="O1087" s="2">
        <v>1</v>
      </c>
      <c r="P1087" s="2">
        <v>1</v>
      </c>
      <c r="Q1087" s="2">
        <v>0.99994000000000005</v>
      </c>
      <c r="R1087" s="2">
        <v>0.99982000000000004</v>
      </c>
      <c r="S1087" s="2">
        <v>0.99953000000000003</v>
      </c>
      <c r="T1087" s="2">
        <v>0.99885999999999997</v>
      </c>
      <c r="U1087" s="2">
        <v>0.99736000000000002</v>
      </c>
      <c r="V1087" s="2">
        <v>0.99429999999999996</v>
      </c>
      <c r="W1087" s="2">
        <v>0.98870000000000002</v>
      </c>
      <c r="X1087" s="2">
        <v>0.97831000000000001</v>
      </c>
      <c r="Y1087" s="2">
        <v>0.96079999999999999</v>
      </c>
      <c r="Z1087" s="2">
        <v>0.93318999999999996</v>
      </c>
      <c r="AA1087" s="2">
        <v>0.89251000000000003</v>
      </c>
      <c r="AB1087" s="2">
        <v>0.83645999999999998</v>
      </c>
      <c r="AC1087" s="2">
        <v>0.76424000000000003</v>
      </c>
      <c r="AD1087" s="2">
        <v>0.68081999999999998</v>
      </c>
      <c r="AE1087" s="2">
        <v>0.58316999999999997</v>
      </c>
      <c r="AF1087" s="2">
        <v>0.48005999999999999</v>
      </c>
      <c r="AG1087" s="2">
        <v>0.37828000000000001</v>
      </c>
      <c r="AH1087" s="2">
        <v>0.28433999999999998</v>
      </c>
      <c r="AI1087" s="2">
        <v>0.20327000000000001</v>
      </c>
      <c r="AJ1087" s="2">
        <v>0.13786000000000001</v>
      </c>
      <c r="AK1087" s="2">
        <v>9.0120000000000006E-2</v>
      </c>
      <c r="AL1087" s="2">
        <v>5.4800000000000001E-2</v>
      </c>
      <c r="AM1087" s="2">
        <v>3.1440000000000003E-2</v>
      </c>
      <c r="AN1087" s="2">
        <v>1.7000000000000001E-2</v>
      </c>
      <c r="AO1087" s="2">
        <v>8.6599999999999993E-3</v>
      </c>
      <c r="AP1087" s="2">
        <v>4.15E-3</v>
      </c>
      <c r="AQ1087" s="2">
        <v>1.8699999999999999E-3</v>
      </c>
      <c r="AR1087" s="2">
        <v>8.1999999999999998E-4</v>
      </c>
      <c r="AS1087" s="2">
        <v>3.2000000000000003E-4</v>
      </c>
      <c r="AT1087" s="2">
        <v>1.2E-4</v>
      </c>
      <c r="AU1087" s="2">
        <v>4.0000000000000003E-5</v>
      </c>
      <c r="AV1087" s="2">
        <v>0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2">
        <v>0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>
        <v>0</v>
      </c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</row>
    <row r="1088" spans="1:68" hidden="1" x14ac:dyDescent="0.25">
      <c r="A1088">
        <v>22400983</v>
      </c>
      <c r="B1088" t="s">
        <v>85</v>
      </c>
      <c r="C1088" t="s">
        <v>86</v>
      </c>
      <c r="D1088" s="1">
        <v>45680.9375</v>
      </c>
      <c r="E1088" t="str">
        <f>HYPERLINK("https://www.nba.com/stats/player/1641731/boxscores-traditional", "Bilal Coulibaly")</f>
        <v>Bilal Coulibaly</v>
      </c>
      <c r="F1088" t="s">
        <v>92</v>
      </c>
      <c r="G1088">
        <v>15.2</v>
      </c>
      <c r="H1088">
        <v>3.919</v>
      </c>
      <c r="I1088" s="2">
        <v>0.99985000000000002</v>
      </c>
      <c r="J1088" s="2">
        <v>0.99961999999999995</v>
      </c>
      <c r="K1088" s="2">
        <v>0.99905999999999995</v>
      </c>
      <c r="L1088" s="2">
        <v>0.99787999999999999</v>
      </c>
      <c r="M1088" s="2">
        <v>0.99534</v>
      </c>
      <c r="N1088" s="2">
        <v>0.99060999999999999</v>
      </c>
      <c r="O1088" s="2">
        <v>0.98168999999999995</v>
      </c>
      <c r="P1088" s="2">
        <v>0.96711999999999998</v>
      </c>
      <c r="Q1088" s="2">
        <v>0.94294999999999995</v>
      </c>
      <c r="R1088" s="2">
        <v>0.90824000000000005</v>
      </c>
      <c r="S1088" s="2">
        <v>0.85768999999999995</v>
      </c>
      <c r="T1088" s="2">
        <v>0.79388999999999998</v>
      </c>
      <c r="U1088" s="2">
        <v>0.71226</v>
      </c>
      <c r="V1088" s="2">
        <v>0.62172000000000005</v>
      </c>
      <c r="W1088" s="2">
        <v>0.51993999999999996</v>
      </c>
      <c r="X1088" s="2">
        <v>0.42074</v>
      </c>
      <c r="Y1088" s="2">
        <v>0.32275999999999999</v>
      </c>
      <c r="Z1088" s="2">
        <v>0.23885000000000001</v>
      </c>
      <c r="AA1088" s="2">
        <v>0.16602</v>
      </c>
      <c r="AB1088" s="2">
        <v>0.11123</v>
      </c>
      <c r="AC1088" s="2">
        <v>6.9440000000000002E-2</v>
      </c>
      <c r="AD1088" s="2">
        <v>4.0930000000000001E-2</v>
      </c>
      <c r="AE1088" s="2">
        <v>2.3300000000000001E-2</v>
      </c>
      <c r="AF1088" s="2">
        <v>1.222E-2</v>
      </c>
      <c r="AG1088" s="2">
        <v>6.2100000000000002E-3</v>
      </c>
      <c r="AH1088" s="2">
        <v>2.8900000000000002E-3</v>
      </c>
      <c r="AI1088" s="2">
        <v>1.31E-3</v>
      </c>
      <c r="AJ1088" s="2">
        <v>5.4000000000000001E-4</v>
      </c>
      <c r="AK1088" s="2">
        <v>2.2000000000000001E-4</v>
      </c>
      <c r="AL1088" s="2">
        <v>8.0000000000000007E-5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2">
        <v>0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>
        <v>0</v>
      </c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</row>
    <row r="1089" spans="1:68" hidden="1" x14ac:dyDescent="0.25">
      <c r="A1089">
        <v>22400983</v>
      </c>
      <c r="B1089" t="s">
        <v>85</v>
      </c>
      <c r="C1089" t="s">
        <v>86</v>
      </c>
      <c r="D1089" s="1">
        <v>45680.9375</v>
      </c>
      <c r="E1089" t="str">
        <f>HYPERLINK("https://www.nba.com/stats/player/1642267/boxscores-traditional", "Carlton Carrington")</f>
        <v>Carlton Carrington</v>
      </c>
      <c r="F1089" t="s">
        <v>87</v>
      </c>
      <c r="G1089">
        <v>12.2</v>
      </c>
      <c r="H1089">
        <v>3.97</v>
      </c>
      <c r="I1089" s="2">
        <v>0.99760000000000004</v>
      </c>
      <c r="J1089" s="2">
        <v>0.99492000000000003</v>
      </c>
      <c r="K1089" s="2">
        <v>0.98982999999999999</v>
      </c>
      <c r="L1089" s="2">
        <v>0.98077000000000003</v>
      </c>
      <c r="M1089" s="2">
        <v>0.96484999999999999</v>
      </c>
      <c r="N1089" s="2">
        <v>0.94062000000000001</v>
      </c>
      <c r="O1089" s="2">
        <v>0.90490000000000004</v>
      </c>
      <c r="P1089" s="2">
        <v>0.85543000000000002</v>
      </c>
      <c r="Q1089" s="2">
        <v>0.79103000000000001</v>
      </c>
      <c r="R1089" s="2">
        <v>0.70884000000000003</v>
      </c>
      <c r="S1089" s="2">
        <v>0.61790999999999996</v>
      </c>
      <c r="T1089" s="2">
        <v>0.51993999999999996</v>
      </c>
      <c r="U1089" s="2">
        <v>0.42074</v>
      </c>
      <c r="V1089" s="2">
        <v>0.32635999999999998</v>
      </c>
      <c r="W1089" s="2">
        <v>0.23885000000000001</v>
      </c>
      <c r="X1089" s="2">
        <v>0.16853000000000001</v>
      </c>
      <c r="Y1089" s="2">
        <v>0.11314</v>
      </c>
      <c r="Z1089" s="2">
        <v>7.2150000000000006E-2</v>
      </c>
      <c r="AA1089" s="2">
        <v>4.3630000000000002E-2</v>
      </c>
      <c r="AB1089" s="2">
        <v>2.5000000000000001E-2</v>
      </c>
      <c r="AC1089" s="2">
        <v>1.321E-2</v>
      </c>
      <c r="AD1089" s="2">
        <v>6.7600000000000004E-3</v>
      </c>
      <c r="AE1089" s="2">
        <v>3.2599999999999999E-3</v>
      </c>
      <c r="AF1089" s="2">
        <v>1.49E-3</v>
      </c>
      <c r="AG1089" s="2">
        <v>6.4000000000000005E-4</v>
      </c>
      <c r="AH1089" s="2">
        <v>2.5000000000000001E-4</v>
      </c>
      <c r="AI1089" s="2">
        <v>1E-4</v>
      </c>
      <c r="AJ1089" s="2">
        <v>3.0000000000000001E-5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0</v>
      </c>
      <c r="AX1089" s="2">
        <v>0</v>
      </c>
      <c r="AY1089" s="2">
        <v>0</v>
      </c>
      <c r="AZ1089" s="2">
        <v>0</v>
      </c>
      <c r="BA1089" s="2">
        <v>0</v>
      </c>
      <c r="BB1089" s="2">
        <v>0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</row>
    <row r="1090" spans="1:68" hidden="1" x14ac:dyDescent="0.25">
      <c r="A1090">
        <v>22400983</v>
      </c>
      <c r="B1090" t="s">
        <v>85</v>
      </c>
      <c r="C1090" t="s">
        <v>86</v>
      </c>
      <c r="D1090" s="1">
        <v>45680.9375</v>
      </c>
      <c r="E1090" t="str">
        <f>HYPERLINK("https://www.nba.com/stats/player/1641731/boxscores-traditional", "Bilal Coulibaly")</f>
        <v>Bilal Coulibaly</v>
      </c>
      <c r="F1090" t="s">
        <v>91</v>
      </c>
      <c r="G1090">
        <v>19.2</v>
      </c>
      <c r="H1090">
        <v>4.1180000000000003</v>
      </c>
      <c r="I1090" s="2">
        <v>1</v>
      </c>
      <c r="J1090" s="2">
        <v>1</v>
      </c>
      <c r="K1090" s="2">
        <v>0.99995999999999996</v>
      </c>
      <c r="L1090" s="2">
        <v>0.99988999999999995</v>
      </c>
      <c r="M1090" s="2">
        <v>0.99972000000000005</v>
      </c>
      <c r="N1090" s="2">
        <v>0.99934000000000001</v>
      </c>
      <c r="O1090" s="2">
        <v>0.99846000000000001</v>
      </c>
      <c r="P1090" s="2">
        <v>0.99673999999999996</v>
      </c>
      <c r="Q1090" s="2">
        <v>0.99343000000000004</v>
      </c>
      <c r="R1090" s="2">
        <v>0.98712999999999995</v>
      </c>
      <c r="S1090" s="2">
        <v>0.97670000000000001</v>
      </c>
      <c r="T1090" s="2">
        <v>0.95994000000000002</v>
      </c>
      <c r="U1090" s="2">
        <v>0.93447999999999998</v>
      </c>
      <c r="V1090" s="2">
        <v>0.89617000000000002</v>
      </c>
      <c r="W1090" s="2">
        <v>0.84614</v>
      </c>
      <c r="X1090" s="2">
        <v>0.7823</v>
      </c>
      <c r="Y1090" s="2">
        <v>0.70194000000000001</v>
      </c>
      <c r="Z1090" s="2">
        <v>0.61409000000000002</v>
      </c>
      <c r="AA1090" s="2">
        <v>0.51993999999999996</v>
      </c>
      <c r="AB1090" s="2">
        <v>0.42465000000000003</v>
      </c>
      <c r="AC1090" s="2">
        <v>0.32996999999999999</v>
      </c>
      <c r="AD1090" s="2">
        <v>0.24825</v>
      </c>
      <c r="AE1090" s="2">
        <v>0.17879</v>
      </c>
      <c r="AF1090" s="2">
        <v>0.121</v>
      </c>
      <c r="AG1090" s="2">
        <v>7.9269999999999993E-2</v>
      </c>
      <c r="AH1090" s="2">
        <v>4.947E-2</v>
      </c>
      <c r="AI1090" s="2">
        <v>2.938E-2</v>
      </c>
      <c r="AJ1090" s="2">
        <v>1.618E-2</v>
      </c>
      <c r="AK1090" s="2">
        <v>8.6599999999999993E-3</v>
      </c>
      <c r="AL1090" s="2">
        <v>4.4000000000000003E-3</v>
      </c>
      <c r="AM1090" s="2">
        <v>2.0500000000000002E-3</v>
      </c>
      <c r="AN1090" s="2">
        <v>9.3999999999999997E-4</v>
      </c>
      <c r="AO1090" s="2">
        <v>4.0000000000000002E-4</v>
      </c>
      <c r="AP1090" s="2">
        <v>1.7000000000000001E-4</v>
      </c>
      <c r="AQ1090" s="2">
        <v>6.0000000000000002E-5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0</v>
      </c>
      <c r="AX1090" s="2">
        <v>0</v>
      </c>
      <c r="AY1090" s="2">
        <v>0</v>
      </c>
      <c r="AZ1090" s="2">
        <v>0</v>
      </c>
      <c r="BA1090" s="2">
        <v>0</v>
      </c>
      <c r="BB1090" s="2">
        <v>0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>
        <v>0</v>
      </c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</row>
    <row r="1091" spans="1:68" hidden="1" x14ac:dyDescent="0.25">
      <c r="A1091">
        <v>22400983</v>
      </c>
      <c r="B1091" t="s">
        <v>85</v>
      </c>
      <c r="C1091" t="s">
        <v>86</v>
      </c>
      <c r="D1091" s="1">
        <v>45680.9375</v>
      </c>
      <c r="E1091" t="str">
        <f>HYPERLINK("https://www.nba.com/stats/player/1642259/boxscores-traditional", "Alexandre Sarr")</f>
        <v>Alexandre Sarr</v>
      </c>
      <c r="F1091" t="s">
        <v>92</v>
      </c>
      <c r="G1091">
        <v>13.6</v>
      </c>
      <c r="H1091">
        <v>4.1280000000000001</v>
      </c>
      <c r="I1091" s="2">
        <v>0.99885999999999997</v>
      </c>
      <c r="J1091" s="2">
        <v>0.99751999999999996</v>
      </c>
      <c r="K1091" s="2">
        <v>0.99492000000000003</v>
      </c>
      <c r="L1091" s="2">
        <v>0.99009999999999998</v>
      </c>
      <c r="M1091" s="2">
        <v>0.98124</v>
      </c>
      <c r="N1091" s="2">
        <v>0.96711999999999998</v>
      </c>
      <c r="O1091" s="2">
        <v>0.94520000000000004</v>
      </c>
      <c r="P1091" s="2">
        <v>0.91308999999999996</v>
      </c>
      <c r="Q1091" s="2">
        <v>0.86650000000000005</v>
      </c>
      <c r="R1091" s="2">
        <v>0.80784999999999996</v>
      </c>
      <c r="S1091" s="2">
        <v>0.73565000000000003</v>
      </c>
      <c r="T1091" s="2">
        <v>0.65173000000000003</v>
      </c>
      <c r="U1091" s="2">
        <v>0.55962000000000001</v>
      </c>
      <c r="V1091" s="2">
        <v>0.46017000000000002</v>
      </c>
      <c r="W1091" s="2">
        <v>0.36692999999999998</v>
      </c>
      <c r="X1091" s="2">
        <v>0.28095999999999999</v>
      </c>
      <c r="Y1091" s="2">
        <v>0.20610999999999999</v>
      </c>
      <c r="Z1091" s="2">
        <v>0.14230999999999999</v>
      </c>
      <c r="AA1091" s="2">
        <v>9.5100000000000004E-2</v>
      </c>
      <c r="AB1091" s="2">
        <v>6.0569999999999999E-2</v>
      </c>
      <c r="AC1091" s="2">
        <v>3.6729999999999999E-2</v>
      </c>
      <c r="AD1091" s="2">
        <v>2.1180000000000001E-2</v>
      </c>
      <c r="AE1091" s="2">
        <v>1.1299999999999999E-2</v>
      </c>
      <c r="AF1091" s="2">
        <v>5.8700000000000002E-3</v>
      </c>
      <c r="AG1091" s="2">
        <v>2.8900000000000002E-3</v>
      </c>
      <c r="AH1091" s="2">
        <v>1.3500000000000001E-3</v>
      </c>
      <c r="AI1091" s="2">
        <v>5.8E-4</v>
      </c>
      <c r="AJ1091" s="2">
        <v>2.4000000000000001E-4</v>
      </c>
      <c r="AK1091" s="2">
        <v>1E-4</v>
      </c>
      <c r="AL1091" s="2">
        <v>4.0000000000000003E-5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>
        <v>0</v>
      </c>
      <c r="BA1091" s="2">
        <v>0</v>
      </c>
      <c r="BB1091" s="2">
        <v>0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>
        <v>0</v>
      </c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</row>
    <row r="1092" spans="1:68" hidden="1" x14ac:dyDescent="0.25">
      <c r="A1092">
        <v>22400983</v>
      </c>
      <c r="B1092" t="s">
        <v>85</v>
      </c>
      <c r="C1092" t="s">
        <v>86</v>
      </c>
      <c r="D1092" s="1">
        <v>45680.9375</v>
      </c>
      <c r="E1092" t="str">
        <f>HYPERLINK("https://www.nba.com/stats/player/1641731/boxscores-traditional", "Bilal Coulibaly")</f>
        <v>Bilal Coulibaly</v>
      </c>
      <c r="F1092" t="s">
        <v>87</v>
      </c>
      <c r="G1092">
        <v>16</v>
      </c>
      <c r="H1092">
        <v>4.1470000000000002</v>
      </c>
      <c r="I1092" s="2">
        <v>0.99985000000000002</v>
      </c>
      <c r="J1092" s="2">
        <v>0.99963999999999997</v>
      </c>
      <c r="K1092" s="2">
        <v>0.99912999999999996</v>
      </c>
      <c r="L1092" s="2">
        <v>0.99807000000000001</v>
      </c>
      <c r="M1092" s="2">
        <v>0.99597999999999998</v>
      </c>
      <c r="N1092" s="2">
        <v>0.99202000000000001</v>
      </c>
      <c r="O1092" s="2">
        <v>0.98499999999999999</v>
      </c>
      <c r="P1092" s="2">
        <v>0.97319999999999995</v>
      </c>
      <c r="Q1092" s="2">
        <v>0.95448999999999995</v>
      </c>
      <c r="R1092" s="2">
        <v>0.92647000000000002</v>
      </c>
      <c r="S1092" s="2">
        <v>0.88685999999999998</v>
      </c>
      <c r="T1092" s="2">
        <v>0.83147000000000004</v>
      </c>
      <c r="U1092" s="2">
        <v>0.76424000000000003</v>
      </c>
      <c r="V1092" s="2">
        <v>0.68439000000000005</v>
      </c>
      <c r="W1092" s="2">
        <v>0.59482999999999997</v>
      </c>
      <c r="X1092" s="2">
        <v>0.5</v>
      </c>
      <c r="Y1092" s="2">
        <v>0.40516999999999997</v>
      </c>
      <c r="Z1092" s="2">
        <v>0.31561</v>
      </c>
      <c r="AA1092" s="2">
        <v>0.23576</v>
      </c>
      <c r="AB1092" s="2">
        <v>0.16853000000000001</v>
      </c>
      <c r="AC1092" s="2">
        <v>0.11314</v>
      </c>
      <c r="AD1092" s="2">
        <v>7.3529999999999998E-2</v>
      </c>
      <c r="AE1092" s="2">
        <v>4.5510000000000002E-2</v>
      </c>
      <c r="AF1092" s="2">
        <v>2.6800000000000001E-2</v>
      </c>
      <c r="AG1092" s="2">
        <v>1.4999999999999999E-2</v>
      </c>
      <c r="AH1092" s="2">
        <v>7.9799999999999992E-3</v>
      </c>
      <c r="AI1092" s="2">
        <v>4.0200000000000001E-3</v>
      </c>
      <c r="AJ1092" s="2">
        <v>1.9300000000000001E-3</v>
      </c>
      <c r="AK1092" s="2">
        <v>8.7000000000000001E-4</v>
      </c>
      <c r="AL1092" s="2">
        <v>3.6000000000000002E-4</v>
      </c>
      <c r="AM1092" s="2">
        <v>1.4999999999999999E-4</v>
      </c>
      <c r="AN1092" s="2">
        <v>6.0000000000000002E-5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v>0</v>
      </c>
      <c r="AV1092" s="2">
        <v>0</v>
      </c>
      <c r="AW1092" s="2">
        <v>0</v>
      </c>
      <c r="AX1092" s="2">
        <v>0</v>
      </c>
      <c r="AY1092" s="2">
        <v>0</v>
      </c>
      <c r="AZ1092" s="2">
        <v>0</v>
      </c>
      <c r="BA1092" s="2">
        <v>0</v>
      </c>
      <c r="BB1092" s="2">
        <v>0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0</v>
      </c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0</v>
      </c>
      <c r="BO1092" s="2">
        <v>0</v>
      </c>
      <c r="BP1092" s="2">
        <v>0</v>
      </c>
    </row>
    <row r="1093" spans="1:68" hidden="1" x14ac:dyDescent="0.25">
      <c r="A1093">
        <v>22400983</v>
      </c>
      <c r="B1093" t="s">
        <v>85</v>
      </c>
      <c r="C1093" t="s">
        <v>86</v>
      </c>
      <c r="D1093" s="1">
        <v>45680.9375</v>
      </c>
      <c r="E1093" t="str">
        <f>HYPERLINK("https://www.nba.com/stats/player/1642259/boxscores-traditional", "Alexandre Sarr")</f>
        <v>Alexandre Sarr</v>
      </c>
      <c r="F1093" t="s">
        <v>87</v>
      </c>
      <c r="G1093">
        <v>18</v>
      </c>
      <c r="H1093">
        <v>4.1470000000000002</v>
      </c>
      <c r="I1093" s="2">
        <v>1</v>
      </c>
      <c r="J1093" s="2">
        <v>0.99994000000000005</v>
      </c>
      <c r="K1093" s="2">
        <v>0.99985000000000002</v>
      </c>
      <c r="L1093" s="2">
        <v>0.99963999999999997</v>
      </c>
      <c r="M1093" s="2">
        <v>0.99912999999999996</v>
      </c>
      <c r="N1093" s="2">
        <v>0.99807000000000001</v>
      </c>
      <c r="O1093" s="2">
        <v>0.99597999999999998</v>
      </c>
      <c r="P1093" s="2">
        <v>0.99202000000000001</v>
      </c>
      <c r="Q1093" s="2">
        <v>0.98499999999999999</v>
      </c>
      <c r="R1093" s="2">
        <v>0.97319999999999995</v>
      </c>
      <c r="S1093" s="2">
        <v>0.95448999999999995</v>
      </c>
      <c r="T1093" s="2">
        <v>0.92647000000000002</v>
      </c>
      <c r="U1093" s="2">
        <v>0.88685999999999998</v>
      </c>
      <c r="V1093" s="2">
        <v>0.83147000000000004</v>
      </c>
      <c r="W1093" s="2">
        <v>0.76424000000000003</v>
      </c>
      <c r="X1093" s="2">
        <v>0.68439000000000005</v>
      </c>
      <c r="Y1093" s="2">
        <v>0.59482999999999997</v>
      </c>
      <c r="Z1093" s="2">
        <v>0.5</v>
      </c>
      <c r="AA1093" s="2">
        <v>0.40516999999999997</v>
      </c>
      <c r="AB1093" s="2">
        <v>0.31561</v>
      </c>
      <c r="AC1093" s="2">
        <v>0.23576</v>
      </c>
      <c r="AD1093" s="2">
        <v>0.16853000000000001</v>
      </c>
      <c r="AE1093" s="2">
        <v>0.11314</v>
      </c>
      <c r="AF1093" s="2">
        <v>7.3529999999999998E-2</v>
      </c>
      <c r="AG1093" s="2">
        <v>4.5510000000000002E-2</v>
      </c>
      <c r="AH1093" s="2">
        <v>2.6800000000000001E-2</v>
      </c>
      <c r="AI1093" s="2">
        <v>1.4999999999999999E-2</v>
      </c>
      <c r="AJ1093" s="2">
        <v>7.9799999999999992E-3</v>
      </c>
      <c r="AK1093" s="2">
        <v>4.0200000000000001E-3</v>
      </c>
      <c r="AL1093" s="2">
        <v>1.9300000000000001E-3</v>
      </c>
      <c r="AM1093" s="2">
        <v>8.7000000000000001E-4</v>
      </c>
      <c r="AN1093" s="2">
        <v>3.6000000000000002E-4</v>
      </c>
      <c r="AO1093" s="2">
        <v>1.4999999999999999E-4</v>
      </c>
      <c r="AP1093" s="2">
        <v>6.0000000000000002E-5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>
        <v>0</v>
      </c>
      <c r="BA1093" s="2">
        <v>0</v>
      </c>
      <c r="BB1093" s="2">
        <v>0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>
        <v>0</v>
      </c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</row>
    <row r="1094" spans="1:68" hidden="1" x14ac:dyDescent="0.25">
      <c r="A1094">
        <v>22400983</v>
      </c>
      <c r="B1094" t="s">
        <v>85</v>
      </c>
      <c r="C1094" t="s">
        <v>86</v>
      </c>
      <c r="D1094" s="1">
        <v>45680.9375</v>
      </c>
      <c r="E1094" t="str">
        <f>HYPERLINK("https://www.nba.com/stats/player/1642267/boxscores-traditional", "Carlton Carrington")</f>
        <v>Carlton Carrington</v>
      </c>
      <c r="F1094" t="s">
        <v>91</v>
      </c>
      <c r="G1094">
        <v>14.8</v>
      </c>
      <c r="H1094">
        <v>4.2140000000000004</v>
      </c>
      <c r="I1094" s="2">
        <v>0.99946000000000002</v>
      </c>
      <c r="J1094" s="2">
        <v>0.99882000000000004</v>
      </c>
      <c r="K1094" s="2">
        <v>0.99743999999999999</v>
      </c>
      <c r="L1094" s="2">
        <v>0.99477000000000004</v>
      </c>
      <c r="M1094" s="2">
        <v>0.99009999999999998</v>
      </c>
      <c r="N1094" s="2">
        <v>0.98168999999999995</v>
      </c>
      <c r="O1094" s="2">
        <v>0.96784000000000003</v>
      </c>
      <c r="P1094" s="2">
        <v>0.94630000000000003</v>
      </c>
      <c r="Q1094" s="2">
        <v>0.91620999999999997</v>
      </c>
      <c r="R1094" s="2">
        <v>0.87285999999999997</v>
      </c>
      <c r="S1094" s="2">
        <v>0.81594</v>
      </c>
      <c r="T1094" s="2">
        <v>0.74536999999999998</v>
      </c>
      <c r="U1094" s="2">
        <v>0.66639999999999999</v>
      </c>
      <c r="V1094" s="2">
        <v>0.57535000000000003</v>
      </c>
      <c r="W1094" s="2">
        <v>0.48005999999999999</v>
      </c>
      <c r="X1094" s="2">
        <v>0.38973999999999998</v>
      </c>
      <c r="Y1094" s="2">
        <v>0.30153000000000002</v>
      </c>
      <c r="Z1094" s="2">
        <v>0.22363</v>
      </c>
      <c r="AA1094" s="2">
        <v>0.15866</v>
      </c>
      <c r="AB1094" s="2">
        <v>0.10935</v>
      </c>
      <c r="AC1094" s="2">
        <v>7.0779999999999996E-2</v>
      </c>
      <c r="AD1094" s="2">
        <v>4.3630000000000002E-2</v>
      </c>
      <c r="AE1094" s="2">
        <v>2.5590000000000002E-2</v>
      </c>
      <c r="AF1094" s="2">
        <v>1.4630000000000001E-2</v>
      </c>
      <c r="AG1094" s="2">
        <v>7.7600000000000004E-3</v>
      </c>
      <c r="AH1094" s="2">
        <v>3.9100000000000003E-3</v>
      </c>
      <c r="AI1094" s="2">
        <v>1.8699999999999999E-3</v>
      </c>
      <c r="AJ1094" s="2">
        <v>8.7000000000000001E-4</v>
      </c>
      <c r="AK1094" s="2">
        <v>3.8000000000000002E-4</v>
      </c>
      <c r="AL1094" s="2">
        <v>1.4999999999999999E-4</v>
      </c>
      <c r="AM1094" s="2">
        <v>6.0000000000000002E-5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0</v>
      </c>
      <c r="AV1094" s="2">
        <v>0</v>
      </c>
      <c r="AW1094" s="2">
        <v>0</v>
      </c>
      <c r="AX1094" s="2">
        <v>0</v>
      </c>
      <c r="AY1094" s="2">
        <v>0</v>
      </c>
      <c r="AZ1094" s="2">
        <v>0</v>
      </c>
      <c r="BA1094" s="2">
        <v>0</v>
      </c>
      <c r="BB1094" s="2">
        <v>0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0</v>
      </c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</row>
    <row r="1095" spans="1:68" hidden="1" x14ac:dyDescent="0.25">
      <c r="A1095">
        <v>22400983</v>
      </c>
      <c r="B1095" t="s">
        <v>86</v>
      </c>
      <c r="C1095" t="s">
        <v>85</v>
      </c>
      <c r="D1095" s="1">
        <v>45680.9375</v>
      </c>
      <c r="E1095" t="str">
        <f>HYPERLINK("https://www.nba.com/stats/player/201935/boxscores-traditional", "James Harden")</f>
        <v>James Harden</v>
      </c>
      <c r="F1095" t="s">
        <v>92</v>
      </c>
      <c r="G1095">
        <v>30.8</v>
      </c>
      <c r="H1095">
        <v>4.3079999999999998</v>
      </c>
      <c r="I1095" s="2">
        <v>1</v>
      </c>
      <c r="J1095" s="2">
        <v>1</v>
      </c>
      <c r="K1095" s="2">
        <v>1</v>
      </c>
      <c r="L1095" s="2">
        <v>1</v>
      </c>
      <c r="M1095" s="2">
        <v>1</v>
      </c>
      <c r="N1095" s="2">
        <v>1</v>
      </c>
      <c r="O1095" s="2">
        <v>1</v>
      </c>
      <c r="P1095" s="2">
        <v>1</v>
      </c>
      <c r="Q1095" s="2">
        <v>1</v>
      </c>
      <c r="R1095" s="2">
        <v>1</v>
      </c>
      <c r="S1095" s="2">
        <v>1</v>
      </c>
      <c r="T1095" s="2">
        <v>1</v>
      </c>
      <c r="U1095" s="2">
        <v>1</v>
      </c>
      <c r="V1095" s="2">
        <v>0.99995000000000001</v>
      </c>
      <c r="W1095" s="2">
        <v>0.99987999999999999</v>
      </c>
      <c r="X1095" s="2">
        <v>0.99970999999999999</v>
      </c>
      <c r="Y1095" s="2">
        <v>0.99931000000000003</v>
      </c>
      <c r="Z1095" s="2">
        <v>0.99851000000000001</v>
      </c>
      <c r="AA1095" s="2">
        <v>0.99692999999999998</v>
      </c>
      <c r="AB1095" s="2">
        <v>0.99395999999999995</v>
      </c>
      <c r="AC1095" s="2">
        <v>0.98839999999999995</v>
      </c>
      <c r="AD1095" s="2">
        <v>0.97931999999999997</v>
      </c>
      <c r="AE1095" s="2">
        <v>0.96484999999999999</v>
      </c>
      <c r="AF1095" s="2">
        <v>0.94294999999999995</v>
      </c>
      <c r="AG1095" s="2">
        <v>0.91149000000000002</v>
      </c>
      <c r="AH1095" s="2">
        <v>0.86650000000000005</v>
      </c>
      <c r="AI1095" s="2">
        <v>0.81057000000000001</v>
      </c>
      <c r="AJ1095" s="2">
        <v>0.74214999999999998</v>
      </c>
      <c r="AK1095" s="2">
        <v>0.66276000000000002</v>
      </c>
      <c r="AL1095" s="2">
        <v>0.57535000000000003</v>
      </c>
      <c r="AM1095" s="2">
        <v>0.48005999999999999</v>
      </c>
      <c r="AN1095" s="2">
        <v>0.38973999999999998</v>
      </c>
      <c r="AO1095" s="2">
        <v>0.30503000000000002</v>
      </c>
      <c r="AP1095" s="2">
        <v>0.22964999999999999</v>
      </c>
      <c r="AQ1095" s="2">
        <v>0.16602</v>
      </c>
      <c r="AR1095" s="2">
        <v>0.11314</v>
      </c>
      <c r="AS1095" s="2">
        <v>7.4929999999999997E-2</v>
      </c>
      <c r="AT1095" s="2">
        <v>4.7460000000000002E-2</v>
      </c>
      <c r="AU1095" s="2">
        <v>2.8719999999999999E-2</v>
      </c>
      <c r="AV1095" s="2">
        <v>1.618E-2</v>
      </c>
      <c r="AW1095" s="2">
        <v>8.8900000000000003E-3</v>
      </c>
      <c r="AX1095" s="2">
        <v>4.6600000000000001E-3</v>
      </c>
      <c r="AY1095" s="2">
        <v>2.33E-3</v>
      </c>
      <c r="AZ1095" s="2">
        <v>1.1100000000000001E-3</v>
      </c>
      <c r="BA1095" s="2">
        <v>4.8000000000000001E-4</v>
      </c>
      <c r="BB1095" s="2">
        <v>2.1000000000000001E-4</v>
      </c>
      <c r="BC1095" s="2">
        <v>8.0000000000000007E-5</v>
      </c>
      <c r="BD1095" s="2">
        <v>3.0000000000000001E-5</v>
      </c>
      <c r="BE1095" s="2">
        <v>0</v>
      </c>
      <c r="BF1095" s="2">
        <v>0</v>
      </c>
      <c r="BG1095" s="2">
        <v>0</v>
      </c>
      <c r="BH1095" s="2">
        <v>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</row>
    <row r="1096" spans="1:68" hidden="1" x14ac:dyDescent="0.25">
      <c r="A1096">
        <v>22400983</v>
      </c>
      <c r="B1096" t="s">
        <v>85</v>
      </c>
      <c r="C1096" t="s">
        <v>86</v>
      </c>
      <c r="D1096" s="1">
        <v>45680.9375</v>
      </c>
      <c r="E1096" t="str">
        <f>HYPERLINK("https://www.nba.com/stats/player/1642259/boxscores-traditional", "Alexandre Sarr")</f>
        <v>Alexandre Sarr</v>
      </c>
      <c r="F1096" t="s">
        <v>91</v>
      </c>
      <c r="G1096">
        <v>20.399999999999999</v>
      </c>
      <c r="H1096">
        <v>4.3170000000000002</v>
      </c>
      <c r="I1096" s="2">
        <v>1</v>
      </c>
      <c r="J1096" s="2">
        <v>1</v>
      </c>
      <c r="K1096" s="2">
        <v>1</v>
      </c>
      <c r="L1096" s="2">
        <v>0.99992999999999999</v>
      </c>
      <c r="M1096" s="2">
        <v>0.99982000000000004</v>
      </c>
      <c r="N1096" s="2">
        <v>0.99958000000000002</v>
      </c>
      <c r="O1096" s="2">
        <v>0.99902999999999997</v>
      </c>
      <c r="P1096" s="2">
        <v>0.99795</v>
      </c>
      <c r="Q1096" s="2">
        <v>0.99585000000000001</v>
      </c>
      <c r="R1096" s="2">
        <v>0.99202000000000001</v>
      </c>
      <c r="S1096" s="2">
        <v>0.98536999999999997</v>
      </c>
      <c r="T1096" s="2">
        <v>0.97441</v>
      </c>
      <c r="U1096" s="2">
        <v>0.95637000000000005</v>
      </c>
      <c r="V1096" s="2">
        <v>0.93056000000000005</v>
      </c>
      <c r="W1096" s="2">
        <v>0.89434999999999998</v>
      </c>
      <c r="X1096" s="2">
        <v>0.84614</v>
      </c>
      <c r="Y1096" s="2">
        <v>0.78524000000000005</v>
      </c>
      <c r="Z1096" s="2">
        <v>0.71226</v>
      </c>
      <c r="AA1096" s="2">
        <v>0.62551999999999996</v>
      </c>
      <c r="AB1096" s="2">
        <v>0.53586</v>
      </c>
      <c r="AC1096" s="2">
        <v>0.44433</v>
      </c>
      <c r="AD1096" s="2">
        <v>0.35569000000000001</v>
      </c>
      <c r="AE1096" s="2">
        <v>0.27424999999999999</v>
      </c>
      <c r="AF1096" s="2">
        <v>0.20327000000000001</v>
      </c>
      <c r="AG1096" s="2">
        <v>0.14230999999999999</v>
      </c>
      <c r="AH1096" s="2">
        <v>9.6799999999999997E-2</v>
      </c>
      <c r="AI1096" s="2">
        <v>6.3009999999999997E-2</v>
      </c>
      <c r="AJ1096" s="2">
        <v>3.9199999999999999E-2</v>
      </c>
      <c r="AK1096" s="2">
        <v>2.3300000000000001E-2</v>
      </c>
      <c r="AL1096" s="2">
        <v>1.321E-2</v>
      </c>
      <c r="AM1096" s="2">
        <v>6.9499999999999996E-3</v>
      </c>
      <c r="AN1096" s="2">
        <v>3.5699999999999998E-3</v>
      </c>
      <c r="AO1096" s="2">
        <v>1.75E-3</v>
      </c>
      <c r="AP1096" s="2">
        <v>8.1999999999999998E-4</v>
      </c>
      <c r="AQ1096" s="2">
        <v>3.6000000000000002E-4</v>
      </c>
      <c r="AR1096" s="2">
        <v>1.4999999999999999E-4</v>
      </c>
      <c r="AS1096" s="2">
        <v>6.0000000000000002E-5</v>
      </c>
      <c r="AT1096" s="2">
        <v>0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>
        <v>0</v>
      </c>
      <c r="BA1096" s="2">
        <v>0</v>
      </c>
      <c r="BB1096" s="2">
        <v>0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>
        <v>0</v>
      </c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</row>
    <row r="1097" spans="1:68" hidden="1" x14ac:dyDescent="0.25">
      <c r="A1097">
        <v>22400621</v>
      </c>
      <c r="B1097" t="s">
        <v>69</v>
      </c>
      <c r="C1097" t="s">
        <v>68</v>
      </c>
      <c r="D1097" s="1">
        <v>45680.583333333336</v>
      </c>
      <c r="E1097" t="str">
        <f>HYPERLINK("https://www.nba.com/stats/player/1630169/boxscores-traditional", "Tyrese Haliburton")</f>
        <v>Tyrese Haliburton</v>
      </c>
      <c r="F1097" t="s">
        <v>91</v>
      </c>
      <c r="G1097">
        <v>23.8</v>
      </c>
      <c r="H1097">
        <v>9.5370000000000008</v>
      </c>
      <c r="I1097">
        <v>0.99158000000000002</v>
      </c>
      <c r="J1097">
        <v>0.98899000000000004</v>
      </c>
      <c r="K1097">
        <v>0.98536999999999997</v>
      </c>
      <c r="L1097">
        <v>0.98124</v>
      </c>
      <c r="M1097">
        <v>0.97558</v>
      </c>
      <c r="N1097">
        <v>0.96926000000000001</v>
      </c>
      <c r="O1097">
        <v>0.96079999999999999</v>
      </c>
      <c r="P1097">
        <v>0.95154000000000005</v>
      </c>
      <c r="Q1097">
        <v>0.93942999999999999</v>
      </c>
      <c r="R1097">
        <v>0.92647000000000002</v>
      </c>
      <c r="S1097">
        <v>0.90988000000000002</v>
      </c>
      <c r="T1097">
        <v>0.89251000000000003</v>
      </c>
      <c r="U1097">
        <v>0.87075999999999998</v>
      </c>
      <c r="V1097">
        <v>0.84848999999999997</v>
      </c>
      <c r="W1097">
        <v>0.82121</v>
      </c>
      <c r="X1097">
        <v>0.79388999999999998</v>
      </c>
      <c r="Y1097">
        <v>0.76114999999999999</v>
      </c>
      <c r="Z1097">
        <v>0.72907</v>
      </c>
      <c r="AA1097">
        <v>0.69145999999999996</v>
      </c>
      <c r="AB1097">
        <v>0.65542</v>
      </c>
      <c r="AC1097">
        <v>0.61409000000000002</v>
      </c>
      <c r="AD1097">
        <v>0.57535000000000003</v>
      </c>
      <c r="AE1097">
        <v>0.53188000000000002</v>
      </c>
      <c r="AF1097">
        <v>0.49202000000000001</v>
      </c>
      <c r="AG1097">
        <v>0.44828000000000001</v>
      </c>
      <c r="AH1097">
        <v>0.40905000000000002</v>
      </c>
      <c r="AI1097">
        <v>0.36692999999999998</v>
      </c>
      <c r="AJ1097">
        <v>0.32996999999999999</v>
      </c>
      <c r="AK1097">
        <v>0.29115999999999997</v>
      </c>
      <c r="AL1097">
        <v>0.25785000000000002</v>
      </c>
      <c r="AM1097">
        <v>0.22663</v>
      </c>
      <c r="AN1097">
        <v>0.19489000000000001</v>
      </c>
      <c r="AO1097">
        <v>0.16853000000000001</v>
      </c>
      <c r="AP1097">
        <v>0.14230999999999999</v>
      </c>
      <c r="AQ1097">
        <v>0.121</v>
      </c>
      <c r="AR1097">
        <v>0.10027</v>
      </c>
      <c r="AS1097">
        <v>8.3790000000000003E-2</v>
      </c>
      <c r="AT1097">
        <v>6.8110000000000004E-2</v>
      </c>
      <c r="AU1097">
        <v>5.5919999999999997E-2</v>
      </c>
      <c r="AV1097">
        <v>4.4569999999999999E-2</v>
      </c>
      <c r="AW1097">
        <v>3.5929999999999997E-2</v>
      </c>
      <c r="AX1097">
        <v>2.8070000000000001E-2</v>
      </c>
      <c r="AY1097">
        <v>2.222E-2</v>
      </c>
      <c r="AZ1097">
        <v>1.7000000000000001E-2</v>
      </c>
      <c r="BA1097">
        <v>1.321E-2</v>
      </c>
      <c r="BB1097">
        <v>9.9000000000000008E-3</v>
      </c>
      <c r="BC1097">
        <v>7.5500000000000003E-3</v>
      </c>
      <c r="BD1097">
        <v>5.5399999999999998E-3</v>
      </c>
      <c r="BE1097">
        <v>4.15E-3</v>
      </c>
      <c r="BF1097">
        <v>2.98E-3</v>
      </c>
      <c r="BG1097">
        <v>2.1900000000000001E-3</v>
      </c>
      <c r="BH1097">
        <v>1.5399999999999999E-3</v>
      </c>
      <c r="BI1097">
        <v>1.1100000000000001E-3</v>
      </c>
      <c r="BJ1097">
        <v>7.6000000000000004E-4</v>
      </c>
      <c r="BK1097">
        <v>5.4000000000000001E-4</v>
      </c>
      <c r="BL1097">
        <v>3.6000000000000002E-4</v>
      </c>
      <c r="BM1097">
        <v>2.5000000000000001E-4</v>
      </c>
      <c r="BN1097">
        <v>1.7000000000000001E-4</v>
      </c>
      <c r="BO1097">
        <v>1.1E-4</v>
      </c>
      <c r="BP1097">
        <v>6.9999999999999994E-5</v>
      </c>
    </row>
    <row r="1098" spans="1:68" hidden="1" x14ac:dyDescent="0.25">
      <c r="A1098">
        <v>22400983</v>
      </c>
      <c r="B1098" t="s">
        <v>85</v>
      </c>
      <c r="C1098" t="s">
        <v>86</v>
      </c>
      <c r="D1098" s="1">
        <v>45680.9375</v>
      </c>
      <c r="E1098" t="str">
        <f>HYPERLINK("https://www.nba.com/stats/player/1641731/boxscores-traditional", "Bilal Coulibaly")</f>
        <v>Bilal Coulibaly</v>
      </c>
      <c r="F1098" t="s">
        <v>93</v>
      </c>
      <c r="G1098">
        <v>12</v>
      </c>
      <c r="H1098">
        <v>4.4720000000000004</v>
      </c>
      <c r="I1098" s="2">
        <v>0.99304999999999999</v>
      </c>
      <c r="J1098" s="2">
        <v>0.98745000000000005</v>
      </c>
      <c r="K1098" s="2">
        <v>0.97777999999999998</v>
      </c>
      <c r="L1098" s="2">
        <v>0.96326999999999996</v>
      </c>
      <c r="M1098" s="2">
        <v>0.94179000000000002</v>
      </c>
      <c r="N1098" s="2">
        <v>0.90988000000000002</v>
      </c>
      <c r="O1098" s="2">
        <v>0.86863999999999997</v>
      </c>
      <c r="P1098" s="2">
        <v>0.81327000000000005</v>
      </c>
      <c r="Q1098" s="2">
        <v>0.74856999999999996</v>
      </c>
      <c r="R1098" s="2">
        <v>0.67364000000000002</v>
      </c>
      <c r="S1098" s="2">
        <v>0.58706000000000003</v>
      </c>
      <c r="T1098" s="2">
        <v>0.5</v>
      </c>
      <c r="U1098" s="2">
        <v>0.41293999999999997</v>
      </c>
      <c r="V1098" s="2">
        <v>0.32635999999999998</v>
      </c>
      <c r="W1098" s="2">
        <v>0.25142999999999999</v>
      </c>
      <c r="X1098" s="2">
        <v>0.18673000000000001</v>
      </c>
      <c r="Y1098" s="2">
        <v>0.13136</v>
      </c>
      <c r="Z1098" s="2">
        <v>9.0120000000000006E-2</v>
      </c>
      <c r="AA1098" s="2">
        <v>5.8209999999999998E-2</v>
      </c>
      <c r="AB1098" s="2">
        <v>3.6729999999999999E-2</v>
      </c>
      <c r="AC1098" s="2">
        <v>2.222E-2</v>
      </c>
      <c r="AD1098" s="2">
        <v>1.255E-2</v>
      </c>
      <c r="AE1098" s="2">
        <v>6.9499999999999996E-3</v>
      </c>
      <c r="AF1098" s="2">
        <v>3.6800000000000001E-3</v>
      </c>
      <c r="AG1098" s="2">
        <v>1.81E-3</v>
      </c>
      <c r="AH1098" s="2">
        <v>8.7000000000000001E-4</v>
      </c>
      <c r="AI1098" s="2">
        <v>4.0000000000000002E-4</v>
      </c>
      <c r="AJ1098" s="2">
        <v>1.7000000000000001E-4</v>
      </c>
      <c r="AK1098" s="2">
        <v>6.9999999999999994E-5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0</v>
      </c>
      <c r="AV1098" s="2">
        <v>0</v>
      </c>
      <c r="AW1098" s="2">
        <v>0</v>
      </c>
      <c r="AX1098" s="2">
        <v>0</v>
      </c>
      <c r="AY1098" s="2">
        <v>0</v>
      </c>
      <c r="AZ1098" s="2">
        <v>0</v>
      </c>
      <c r="BA1098" s="2">
        <v>0</v>
      </c>
      <c r="BB1098" s="2">
        <v>0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</row>
    <row r="1099" spans="1:68" hidden="1" x14ac:dyDescent="0.25">
      <c r="A1099">
        <v>22400983</v>
      </c>
      <c r="B1099" t="s">
        <v>86</v>
      </c>
      <c r="C1099" t="s">
        <v>85</v>
      </c>
      <c r="D1099" s="1">
        <v>45680.9375</v>
      </c>
      <c r="E1099" t="str">
        <f>HYPERLINK("https://www.nba.com/stats/player/1627826/boxscores-traditional", "Ivica Zubac")</f>
        <v>Ivica Zubac</v>
      </c>
      <c r="F1099" t="s">
        <v>92</v>
      </c>
      <c r="G1099">
        <v>17.399999999999999</v>
      </c>
      <c r="H1099">
        <v>4.673</v>
      </c>
      <c r="I1099" s="2">
        <v>0.99978</v>
      </c>
      <c r="J1099" s="2">
        <v>0.99951999999999996</v>
      </c>
      <c r="K1099" s="2">
        <v>0.99895999999999996</v>
      </c>
      <c r="L1099" s="2">
        <v>0.99795</v>
      </c>
      <c r="M1099" s="2">
        <v>0.99597999999999998</v>
      </c>
      <c r="N1099" s="2">
        <v>0.99265999999999999</v>
      </c>
      <c r="O1099" s="2">
        <v>0.98712999999999995</v>
      </c>
      <c r="P1099" s="2">
        <v>0.97777999999999998</v>
      </c>
      <c r="Q1099" s="2">
        <v>0.96406999999999998</v>
      </c>
      <c r="R1099" s="2">
        <v>0.94294999999999995</v>
      </c>
      <c r="S1099" s="2">
        <v>0.91466000000000003</v>
      </c>
      <c r="T1099" s="2">
        <v>0.87697999999999998</v>
      </c>
      <c r="U1099" s="2">
        <v>0.82638999999999996</v>
      </c>
      <c r="V1099" s="2">
        <v>0.76729999999999998</v>
      </c>
      <c r="W1099" s="2">
        <v>0.69496999999999998</v>
      </c>
      <c r="X1099" s="2">
        <v>0.61790999999999996</v>
      </c>
      <c r="Y1099" s="2">
        <v>0.53586</v>
      </c>
      <c r="Z1099" s="2">
        <v>0.44828000000000001</v>
      </c>
      <c r="AA1099" s="2">
        <v>0.36692999999999998</v>
      </c>
      <c r="AB1099" s="2">
        <v>0.28774</v>
      </c>
      <c r="AC1099" s="2">
        <v>0.22065000000000001</v>
      </c>
      <c r="AD1099" s="2">
        <v>0.16353999999999999</v>
      </c>
      <c r="AE1099" s="2">
        <v>0.11507000000000001</v>
      </c>
      <c r="AF1099" s="2">
        <v>7.9269999999999993E-2</v>
      </c>
      <c r="AG1099" s="2">
        <v>5.1549999999999999E-2</v>
      </c>
      <c r="AH1099" s="2">
        <v>3.288E-2</v>
      </c>
      <c r="AI1099" s="2">
        <v>2.018E-2</v>
      </c>
      <c r="AJ1099" s="2">
        <v>1.1599999999999999E-2</v>
      </c>
      <c r="AK1099" s="2">
        <v>6.5700000000000003E-3</v>
      </c>
      <c r="AL1099" s="2">
        <v>3.47E-3</v>
      </c>
      <c r="AM1099" s="2">
        <v>1.81E-3</v>
      </c>
      <c r="AN1099" s="2">
        <v>8.9999999999999998E-4</v>
      </c>
      <c r="AO1099" s="2">
        <v>4.2000000000000002E-4</v>
      </c>
      <c r="AP1099" s="2">
        <v>1.9000000000000001E-4</v>
      </c>
      <c r="AQ1099" s="2">
        <v>8.0000000000000007E-5</v>
      </c>
      <c r="AR1099" s="2">
        <v>3.0000000000000001E-5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s="2">
        <v>0</v>
      </c>
      <c r="AY1099" s="2">
        <v>0</v>
      </c>
      <c r="AZ1099" s="2">
        <v>0</v>
      </c>
      <c r="BA1099" s="2">
        <v>0</v>
      </c>
      <c r="BB1099" s="2">
        <v>0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</row>
    <row r="1100" spans="1:68" hidden="1" x14ac:dyDescent="0.25">
      <c r="A1100">
        <v>22400983</v>
      </c>
      <c r="B1100" t="s">
        <v>85</v>
      </c>
      <c r="C1100" t="s">
        <v>86</v>
      </c>
      <c r="D1100" s="1">
        <v>45680.9375</v>
      </c>
      <c r="E1100" t="str">
        <f>HYPERLINK("https://www.nba.com/stats/player/1642267/boxscores-traditional", "Carlton Carrington")</f>
        <v>Carlton Carrington</v>
      </c>
      <c r="F1100" t="s">
        <v>93</v>
      </c>
      <c r="G1100">
        <v>8</v>
      </c>
      <c r="H1100">
        <v>4.7750000000000004</v>
      </c>
      <c r="I1100" s="2">
        <v>0.92922000000000005</v>
      </c>
      <c r="J1100" s="2">
        <v>0.89617000000000002</v>
      </c>
      <c r="K1100" s="2">
        <v>0.85314000000000001</v>
      </c>
      <c r="L1100" s="2">
        <v>0.79954999999999998</v>
      </c>
      <c r="M1100" s="2">
        <v>0.73565000000000003</v>
      </c>
      <c r="N1100" s="2">
        <v>0.66276000000000002</v>
      </c>
      <c r="O1100" s="2">
        <v>0.58316999999999997</v>
      </c>
      <c r="P1100" s="2">
        <v>0.5</v>
      </c>
      <c r="Q1100" s="2">
        <v>0.41682999999999998</v>
      </c>
      <c r="R1100" s="2">
        <v>0.33723999999999998</v>
      </c>
      <c r="S1100" s="2">
        <v>0.26434999999999997</v>
      </c>
      <c r="T1100" s="2">
        <v>0.20044999999999999</v>
      </c>
      <c r="U1100" s="2">
        <v>0.14685999999999999</v>
      </c>
      <c r="V1100" s="2">
        <v>0.10383000000000001</v>
      </c>
      <c r="W1100" s="2">
        <v>7.0779999999999996E-2</v>
      </c>
      <c r="X1100" s="2">
        <v>4.648E-2</v>
      </c>
      <c r="Y1100" s="2">
        <v>3.005E-2</v>
      </c>
      <c r="Z1100" s="2">
        <v>1.831E-2</v>
      </c>
      <c r="AA1100" s="2">
        <v>1.072E-2</v>
      </c>
      <c r="AB1100" s="2">
        <v>6.0400000000000002E-3</v>
      </c>
      <c r="AC1100" s="2">
        <v>3.2599999999999999E-3</v>
      </c>
      <c r="AD1100" s="2">
        <v>1.6900000000000001E-3</v>
      </c>
      <c r="AE1100" s="2">
        <v>8.4000000000000003E-4</v>
      </c>
      <c r="AF1100" s="2">
        <v>4.0000000000000002E-4</v>
      </c>
      <c r="AG1100" s="2">
        <v>1.9000000000000001E-4</v>
      </c>
      <c r="AH1100" s="2">
        <v>8.0000000000000007E-5</v>
      </c>
      <c r="AI1100" s="2">
        <v>3.0000000000000001E-5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0</v>
      </c>
      <c r="AX1100" s="2">
        <v>0</v>
      </c>
      <c r="AY1100" s="2">
        <v>0</v>
      </c>
      <c r="AZ1100" s="2">
        <v>0</v>
      </c>
      <c r="BA1100" s="2">
        <v>0</v>
      </c>
      <c r="BB1100" s="2">
        <v>0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>
        <v>0</v>
      </c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</row>
    <row r="1101" spans="1:68" hidden="1" x14ac:dyDescent="0.25">
      <c r="A1101">
        <v>22400983</v>
      </c>
      <c r="B1101" t="s">
        <v>85</v>
      </c>
      <c r="C1101" t="s">
        <v>86</v>
      </c>
      <c r="D1101" s="1">
        <v>45680.9375</v>
      </c>
      <c r="E1101" t="str">
        <f>HYPERLINK("https://www.nba.com/stats/player/1630557/boxscores-traditional", "Corey Kispert")</f>
        <v>Corey Kispert</v>
      </c>
      <c r="F1101" t="s">
        <v>93</v>
      </c>
      <c r="G1101">
        <v>11</v>
      </c>
      <c r="H1101">
        <v>4.8170000000000002</v>
      </c>
      <c r="I1101" s="2">
        <v>0.98124</v>
      </c>
      <c r="J1101" s="2">
        <v>0.96926000000000001</v>
      </c>
      <c r="K1101" s="2">
        <v>0.95154000000000005</v>
      </c>
      <c r="L1101" s="2">
        <v>0.92647000000000002</v>
      </c>
      <c r="M1101" s="2">
        <v>0.89434999999999998</v>
      </c>
      <c r="N1101" s="2">
        <v>0.85082999999999998</v>
      </c>
      <c r="O1101" s="2">
        <v>0.79673000000000005</v>
      </c>
      <c r="P1101" s="2">
        <v>0.73236999999999997</v>
      </c>
      <c r="Q1101" s="2">
        <v>0.66276000000000002</v>
      </c>
      <c r="R1101" s="2">
        <v>0.58316999999999997</v>
      </c>
      <c r="S1101" s="2">
        <v>0.5</v>
      </c>
      <c r="T1101" s="2">
        <v>0.41682999999999998</v>
      </c>
      <c r="U1101" s="2">
        <v>0.33723999999999998</v>
      </c>
      <c r="V1101" s="2">
        <v>0.26762999999999998</v>
      </c>
      <c r="W1101" s="2">
        <v>0.20327000000000001</v>
      </c>
      <c r="X1101" s="2">
        <v>0.14917</v>
      </c>
      <c r="Y1101" s="2">
        <v>0.10564999999999999</v>
      </c>
      <c r="Z1101" s="2">
        <v>7.3529999999999998E-2</v>
      </c>
      <c r="AA1101" s="2">
        <v>4.8460000000000003E-2</v>
      </c>
      <c r="AB1101" s="2">
        <v>3.074E-2</v>
      </c>
      <c r="AC1101" s="2">
        <v>1.8759999999999999E-2</v>
      </c>
      <c r="AD1101" s="2">
        <v>1.1299999999999999E-2</v>
      </c>
      <c r="AE1101" s="2">
        <v>6.3899999999999998E-3</v>
      </c>
      <c r="AF1101" s="2">
        <v>3.47E-3</v>
      </c>
      <c r="AG1101" s="2">
        <v>1.81E-3</v>
      </c>
      <c r="AH1101" s="2">
        <v>9.3999999999999997E-4</v>
      </c>
      <c r="AI1101" s="2">
        <v>4.4999999999999999E-4</v>
      </c>
      <c r="AJ1101" s="2">
        <v>2.1000000000000001E-4</v>
      </c>
      <c r="AK1101" s="2">
        <v>9.0000000000000006E-5</v>
      </c>
      <c r="AL1101" s="2">
        <v>4.0000000000000003E-5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2">
        <v>0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0</v>
      </c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0</v>
      </c>
    </row>
    <row r="1102" spans="1:68" hidden="1" x14ac:dyDescent="0.25">
      <c r="A1102">
        <v>22400983</v>
      </c>
      <c r="B1102" t="s">
        <v>86</v>
      </c>
      <c r="C1102" t="s">
        <v>85</v>
      </c>
      <c r="D1102" s="1">
        <v>45680.9375</v>
      </c>
      <c r="E1102" t="str">
        <f>HYPERLINK("https://www.nba.com/stats/player/1627826/boxscores-traditional", "Ivica Zubac")</f>
        <v>Ivica Zubac</v>
      </c>
      <c r="F1102" t="s">
        <v>90</v>
      </c>
      <c r="G1102">
        <v>15.6</v>
      </c>
      <c r="H1102">
        <v>4.883</v>
      </c>
      <c r="I1102" s="2">
        <v>0.99861</v>
      </c>
      <c r="J1102" s="2">
        <v>0.99736000000000002</v>
      </c>
      <c r="K1102" s="2">
        <v>0.99506000000000006</v>
      </c>
      <c r="L1102" s="2">
        <v>0.99134</v>
      </c>
      <c r="M1102" s="2">
        <v>0.98499999999999999</v>
      </c>
      <c r="N1102" s="2">
        <v>0.97558</v>
      </c>
      <c r="O1102" s="2">
        <v>0.96079999999999999</v>
      </c>
      <c r="P1102" s="2">
        <v>0.94062000000000001</v>
      </c>
      <c r="Q1102" s="2">
        <v>0.91149000000000002</v>
      </c>
      <c r="R1102" s="2">
        <v>0.87492999999999999</v>
      </c>
      <c r="S1102" s="2">
        <v>0.82638999999999996</v>
      </c>
      <c r="T1102" s="2">
        <v>0.77034999999999998</v>
      </c>
      <c r="U1102" s="2">
        <v>0.70194000000000001</v>
      </c>
      <c r="V1102" s="2">
        <v>0.62929999999999997</v>
      </c>
      <c r="W1102" s="2">
        <v>0.54776000000000002</v>
      </c>
      <c r="X1102" s="2">
        <v>0.46811999999999998</v>
      </c>
      <c r="Y1102" s="2">
        <v>0.38590999999999998</v>
      </c>
      <c r="Z1102" s="2">
        <v>0.31207000000000001</v>
      </c>
      <c r="AA1102" s="2">
        <v>0.24196000000000001</v>
      </c>
      <c r="AB1102" s="2">
        <v>0.18406</v>
      </c>
      <c r="AC1102" s="2">
        <v>0.13350000000000001</v>
      </c>
      <c r="AD1102" s="2">
        <v>9.5100000000000004E-2</v>
      </c>
      <c r="AE1102" s="2">
        <v>6.4259999999999998E-2</v>
      </c>
      <c r="AF1102" s="2">
        <v>4.2720000000000001E-2</v>
      </c>
      <c r="AG1102" s="2">
        <v>2.6800000000000001E-2</v>
      </c>
      <c r="AH1102" s="2">
        <v>1.6590000000000001E-2</v>
      </c>
      <c r="AI1102" s="2">
        <v>9.9000000000000008E-3</v>
      </c>
      <c r="AJ1102" s="2">
        <v>5.5399999999999998E-3</v>
      </c>
      <c r="AK1102" s="2">
        <v>3.0699999999999998E-3</v>
      </c>
      <c r="AL1102" s="2">
        <v>1.5900000000000001E-3</v>
      </c>
      <c r="AM1102" s="2">
        <v>8.1999999999999998E-4</v>
      </c>
      <c r="AN1102" s="2">
        <v>3.8999999999999999E-4</v>
      </c>
      <c r="AO1102" s="2">
        <v>1.9000000000000001E-4</v>
      </c>
      <c r="AP1102" s="2">
        <v>8.0000000000000007E-5</v>
      </c>
      <c r="AQ1102" s="2">
        <v>4.0000000000000003E-5</v>
      </c>
      <c r="AR1102" s="2">
        <v>0</v>
      </c>
      <c r="AS1102" s="2">
        <v>0</v>
      </c>
      <c r="AT1102" s="2">
        <v>0</v>
      </c>
      <c r="AU1102" s="2">
        <v>0</v>
      </c>
      <c r="AV1102" s="2">
        <v>0</v>
      </c>
      <c r="AW1102" s="2">
        <v>0</v>
      </c>
      <c r="AX1102" s="2">
        <v>0</v>
      </c>
      <c r="AY1102" s="2">
        <v>0</v>
      </c>
      <c r="AZ1102" s="2">
        <v>0</v>
      </c>
      <c r="BA1102" s="2">
        <v>0</v>
      </c>
      <c r="BB1102" s="2">
        <v>0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>
        <v>0</v>
      </c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</row>
    <row r="1103" spans="1:68" hidden="1" x14ac:dyDescent="0.25">
      <c r="A1103">
        <v>22400983</v>
      </c>
      <c r="B1103" t="s">
        <v>86</v>
      </c>
      <c r="C1103" t="s">
        <v>85</v>
      </c>
      <c r="D1103" s="1">
        <v>45680.9375</v>
      </c>
      <c r="E1103" t="str">
        <f>HYPERLINK("https://www.nba.com/stats/player/1626181/boxscores-traditional", "Norman Powell")</f>
        <v>Norman Powell</v>
      </c>
      <c r="F1103" t="s">
        <v>91</v>
      </c>
      <c r="G1103">
        <v>29.2</v>
      </c>
      <c r="H1103">
        <v>4.9960000000000004</v>
      </c>
      <c r="I1103" s="2">
        <v>1</v>
      </c>
      <c r="J1103" s="2">
        <v>1</v>
      </c>
      <c r="K1103" s="2">
        <v>1</v>
      </c>
      <c r="L1103" s="2">
        <v>1</v>
      </c>
      <c r="M1103" s="2">
        <v>1</v>
      </c>
      <c r="N1103" s="2">
        <v>1</v>
      </c>
      <c r="O1103" s="2">
        <v>1</v>
      </c>
      <c r="P1103" s="2">
        <v>1</v>
      </c>
      <c r="Q1103" s="2">
        <v>1</v>
      </c>
      <c r="R1103" s="2">
        <v>0.99994000000000005</v>
      </c>
      <c r="S1103" s="2">
        <v>0.99985999999999997</v>
      </c>
      <c r="T1103" s="2">
        <v>0.99970999999999999</v>
      </c>
      <c r="U1103" s="2">
        <v>0.99939999999999996</v>
      </c>
      <c r="V1103" s="2">
        <v>0.99882000000000004</v>
      </c>
      <c r="W1103" s="2">
        <v>0.99773999999999996</v>
      </c>
      <c r="X1103" s="2">
        <v>0.99585000000000001</v>
      </c>
      <c r="Y1103" s="2">
        <v>0.99265999999999999</v>
      </c>
      <c r="Z1103" s="2">
        <v>0.98745000000000005</v>
      </c>
      <c r="AA1103" s="2">
        <v>0.97931999999999997</v>
      </c>
      <c r="AB1103" s="2">
        <v>0.96711999999999998</v>
      </c>
      <c r="AC1103" s="2">
        <v>0.94950000000000001</v>
      </c>
      <c r="AD1103" s="2">
        <v>0.92506999999999995</v>
      </c>
      <c r="AE1103" s="2">
        <v>0.89251000000000003</v>
      </c>
      <c r="AF1103" s="2">
        <v>0.85082999999999998</v>
      </c>
      <c r="AG1103" s="2">
        <v>0.79954999999999998</v>
      </c>
      <c r="AH1103" s="2">
        <v>0.73890999999999996</v>
      </c>
      <c r="AI1103" s="2">
        <v>0.67003000000000001</v>
      </c>
      <c r="AJ1103" s="2">
        <v>0.59482999999999997</v>
      </c>
      <c r="AK1103" s="2">
        <v>0.51595000000000002</v>
      </c>
      <c r="AL1103" s="2">
        <v>0.43643999999999999</v>
      </c>
      <c r="AM1103" s="2">
        <v>0.35942000000000002</v>
      </c>
      <c r="AN1103" s="2">
        <v>0.28774</v>
      </c>
      <c r="AO1103" s="2">
        <v>0.22363</v>
      </c>
      <c r="AP1103" s="2">
        <v>0.16853000000000001</v>
      </c>
      <c r="AQ1103" s="2">
        <v>0.12302</v>
      </c>
      <c r="AR1103" s="2">
        <v>8.6910000000000001E-2</v>
      </c>
      <c r="AS1103" s="2">
        <v>5.9380000000000002E-2</v>
      </c>
      <c r="AT1103" s="2">
        <v>3.9199999999999999E-2</v>
      </c>
      <c r="AU1103" s="2">
        <v>2.5000000000000001E-2</v>
      </c>
      <c r="AV1103" s="2">
        <v>1.5389999999999999E-2</v>
      </c>
      <c r="AW1103" s="2">
        <v>9.1400000000000006E-3</v>
      </c>
      <c r="AX1103" s="2">
        <v>5.2300000000000003E-3</v>
      </c>
      <c r="AY1103" s="2">
        <v>2.8900000000000002E-3</v>
      </c>
      <c r="AZ1103" s="2">
        <v>1.5399999999999999E-3</v>
      </c>
      <c r="BA1103" s="2">
        <v>7.9000000000000001E-4</v>
      </c>
      <c r="BB1103" s="2">
        <v>3.8999999999999999E-4</v>
      </c>
      <c r="BC1103" s="2">
        <v>1.9000000000000001E-4</v>
      </c>
      <c r="BD1103" s="2">
        <v>8.0000000000000007E-5</v>
      </c>
      <c r="BE1103" s="2">
        <v>4.0000000000000003E-5</v>
      </c>
      <c r="BF1103" s="2">
        <v>0</v>
      </c>
      <c r="BG1103" s="2">
        <v>0</v>
      </c>
      <c r="BH1103" s="2">
        <v>0</v>
      </c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</row>
    <row r="1104" spans="1:68" hidden="1" x14ac:dyDescent="0.25">
      <c r="A1104">
        <v>22400983</v>
      </c>
      <c r="B1104" t="s">
        <v>85</v>
      </c>
      <c r="C1104" t="s">
        <v>86</v>
      </c>
      <c r="D1104" s="1">
        <v>45680.9375</v>
      </c>
      <c r="E1104" t="str">
        <f>HYPERLINK("https://www.nba.com/stats/player/1642267/boxscores-traditional", "Carlton Carrington")</f>
        <v>Carlton Carrington</v>
      </c>
      <c r="F1104" t="s">
        <v>92</v>
      </c>
      <c r="G1104">
        <v>10.6</v>
      </c>
      <c r="H1104">
        <v>5.0039999999999996</v>
      </c>
      <c r="I1104" s="2">
        <v>0.97257000000000005</v>
      </c>
      <c r="J1104" s="2">
        <v>0.95728000000000002</v>
      </c>
      <c r="K1104" s="2">
        <v>0.93574000000000002</v>
      </c>
      <c r="L1104" s="2">
        <v>0.90658000000000005</v>
      </c>
      <c r="M1104" s="2">
        <v>0.86863999999999997</v>
      </c>
      <c r="N1104" s="2">
        <v>0.82121</v>
      </c>
      <c r="O1104" s="2">
        <v>0.76424000000000003</v>
      </c>
      <c r="P1104" s="2">
        <v>0.69847000000000004</v>
      </c>
      <c r="Q1104" s="2">
        <v>0.62551999999999996</v>
      </c>
      <c r="R1104" s="2">
        <v>0.54776000000000002</v>
      </c>
      <c r="S1104" s="2">
        <v>0.46811999999999998</v>
      </c>
      <c r="T1104" s="2">
        <v>0.38973999999999998</v>
      </c>
      <c r="U1104" s="2">
        <v>0.31561</v>
      </c>
      <c r="V1104" s="2">
        <v>0.24825</v>
      </c>
      <c r="W1104" s="2">
        <v>0.18942999999999999</v>
      </c>
      <c r="X1104" s="2">
        <v>0.14007</v>
      </c>
      <c r="Y1104" s="2">
        <v>0.10027</v>
      </c>
      <c r="Z1104" s="2">
        <v>6.9440000000000002E-2</v>
      </c>
      <c r="AA1104" s="2">
        <v>4.648E-2</v>
      </c>
      <c r="AB1104" s="2">
        <v>3.005E-2</v>
      </c>
      <c r="AC1104" s="2">
        <v>1.8759999999999999E-2</v>
      </c>
      <c r="AD1104" s="2">
        <v>1.1299999999999999E-2</v>
      </c>
      <c r="AE1104" s="2">
        <v>6.5700000000000003E-3</v>
      </c>
      <c r="AF1104" s="2">
        <v>3.6800000000000001E-3</v>
      </c>
      <c r="AG1104" s="2">
        <v>1.99E-3</v>
      </c>
      <c r="AH1104" s="2">
        <v>1.0399999999999999E-3</v>
      </c>
      <c r="AI1104" s="2">
        <v>5.1999999999999995E-4</v>
      </c>
      <c r="AJ1104" s="2">
        <v>2.5000000000000001E-4</v>
      </c>
      <c r="AK1104" s="2">
        <v>1.2E-4</v>
      </c>
      <c r="AL1104" s="2">
        <v>5.0000000000000002E-5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2">
        <v>0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</row>
    <row r="1105" spans="1:68" hidden="1" x14ac:dyDescent="0.25">
      <c r="A1105">
        <v>22400983</v>
      </c>
      <c r="B1105" t="s">
        <v>86</v>
      </c>
      <c r="C1105" t="s">
        <v>85</v>
      </c>
      <c r="D1105" s="1">
        <v>45680.9375</v>
      </c>
      <c r="E1105" t="str">
        <f>HYPERLINK("https://www.nba.com/stats/player/1629611/boxscores-traditional", "Terance Mann")</f>
        <v>Terance Mann</v>
      </c>
      <c r="F1105" t="s">
        <v>92</v>
      </c>
      <c r="G1105">
        <v>12.4</v>
      </c>
      <c r="H1105">
        <v>5.0830000000000002</v>
      </c>
      <c r="I1105" s="2">
        <v>0.98745000000000005</v>
      </c>
      <c r="J1105" s="2">
        <v>0.97982000000000002</v>
      </c>
      <c r="K1105" s="2">
        <v>0.96784000000000003</v>
      </c>
      <c r="L1105" s="2">
        <v>0.95052999999999999</v>
      </c>
      <c r="M1105" s="2">
        <v>0.92784999999999995</v>
      </c>
      <c r="N1105" s="2">
        <v>0.89617000000000002</v>
      </c>
      <c r="O1105" s="2">
        <v>0.85543000000000002</v>
      </c>
      <c r="P1105" s="2">
        <v>0.80784999999999996</v>
      </c>
      <c r="Q1105" s="2">
        <v>0.74856999999999996</v>
      </c>
      <c r="R1105" s="2">
        <v>0.68081999999999998</v>
      </c>
      <c r="S1105" s="2">
        <v>0.61026000000000002</v>
      </c>
      <c r="T1105" s="2">
        <v>0.53188000000000002</v>
      </c>
      <c r="U1105" s="2">
        <v>0.45223999999999998</v>
      </c>
      <c r="V1105" s="2">
        <v>0.37828000000000001</v>
      </c>
      <c r="W1105" s="2">
        <v>0.30503000000000002</v>
      </c>
      <c r="X1105" s="2">
        <v>0.23885000000000001</v>
      </c>
      <c r="Y1105" s="2">
        <v>0.18406</v>
      </c>
      <c r="Z1105" s="2">
        <v>0.13567000000000001</v>
      </c>
      <c r="AA1105" s="2">
        <v>9.6799999999999997E-2</v>
      </c>
      <c r="AB1105" s="2">
        <v>6.6809999999999994E-2</v>
      </c>
      <c r="AC1105" s="2">
        <v>4.5510000000000002E-2</v>
      </c>
      <c r="AD1105" s="2">
        <v>2.938E-2</v>
      </c>
      <c r="AE1105" s="2">
        <v>1.831E-2</v>
      </c>
      <c r="AF1105" s="2">
        <v>1.1299999999999999E-2</v>
      </c>
      <c r="AG1105" s="2">
        <v>6.5700000000000003E-3</v>
      </c>
      <c r="AH1105" s="2">
        <v>3.6800000000000001E-3</v>
      </c>
      <c r="AI1105" s="2">
        <v>2.0500000000000002E-3</v>
      </c>
      <c r="AJ1105" s="2">
        <v>1.07E-3</v>
      </c>
      <c r="AK1105" s="2">
        <v>5.4000000000000001E-4</v>
      </c>
      <c r="AL1105" s="2">
        <v>2.7E-4</v>
      </c>
      <c r="AM1105" s="2">
        <v>1.2999999999999999E-4</v>
      </c>
      <c r="AN1105" s="2">
        <v>6.0000000000000002E-5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2">
        <v>0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>
        <v>0</v>
      </c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</row>
    <row r="1106" spans="1:68" hidden="1" x14ac:dyDescent="0.25">
      <c r="A1106">
        <v>22400983</v>
      </c>
      <c r="B1106" t="s">
        <v>86</v>
      </c>
      <c r="C1106" t="s">
        <v>85</v>
      </c>
      <c r="D1106" s="1">
        <v>45680.9375</v>
      </c>
      <c r="E1106" t="str">
        <f>HYPERLINK("https://www.nba.com/stats/player/1626181/boxscores-traditional", "Norman Powell")</f>
        <v>Norman Powell</v>
      </c>
      <c r="F1106" t="s">
        <v>87</v>
      </c>
      <c r="G1106">
        <v>27.4</v>
      </c>
      <c r="H1106">
        <v>5.1609999999999996</v>
      </c>
      <c r="I1106" s="2">
        <v>1</v>
      </c>
      <c r="J1106" s="2">
        <v>1</v>
      </c>
      <c r="K1106" s="2">
        <v>1</v>
      </c>
      <c r="L1106" s="2">
        <v>1</v>
      </c>
      <c r="M1106" s="2">
        <v>1</v>
      </c>
      <c r="N1106" s="2">
        <v>1</v>
      </c>
      <c r="O1106" s="2">
        <v>0.99995999999999996</v>
      </c>
      <c r="P1106" s="2">
        <v>0.99992000000000003</v>
      </c>
      <c r="Q1106" s="2">
        <v>0.99982000000000004</v>
      </c>
      <c r="R1106" s="2">
        <v>0.99961999999999995</v>
      </c>
      <c r="S1106" s="2">
        <v>0.99926000000000004</v>
      </c>
      <c r="T1106" s="2">
        <v>0.99856</v>
      </c>
      <c r="U1106" s="2">
        <v>0.99736000000000002</v>
      </c>
      <c r="V1106" s="2">
        <v>0.99534</v>
      </c>
      <c r="W1106" s="2">
        <v>0.99180000000000001</v>
      </c>
      <c r="X1106" s="2">
        <v>0.98645000000000005</v>
      </c>
      <c r="Y1106" s="2">
        <v>0.97831000000000001</v>
      </c>
      <c r="Z1106" s="2">
        <v>0.96562000000000003</v>
      </c>
      <c r="AA1106" s="2">
        <v>0.94845000000000002</v>
      </c>
      <c r="AB1106" s="2">
        <v>0.92364000000000002</v>
      </c>
      <c r="AC1106" s="2">
        <v>0.89251000000000003</v>
      </c>
      <c r="AD1106" s="2">
        <v>0.85314000000000001</v>
      </c>
      <c r="AE1106" s="2">
        <v>0.80234000000000005</v>
      </c>
      <c r="AF1106" s="2">
        <v>0.74536999999999998</v>
      </c>
      <c r="AG1106" s="2">
        <v>0.68081999999999998</v>
      </c>
      <c r="AH1106" s="2">
        <v>0.60641999999999996</v>
      </c>
      <c r="AI1106" s="2">
        <v>0.53188000000000002</v>
      </c>
      <c r="AJ1106" s="2">
        <v>0.45223999999999998</v>
      </c>
      <c r="AK1106" s="2">
        <v>0.37828000000000001</v>
      </c>
      <c r="AL1106" s="2">
        <v>0.30853999999999998</v>
      </c>
      <c r="AM1106" s="2">
        <v>0.24196000000000001</v>
      </c>
      <c r="AN1106" s="2">
        <v>0.18673000000000001</v>
      </c>
      <c r="AO1106" s="2">
        <v>0.13786000000000001</v>
      </c>
      <c r="AP1106" s="2">
        <v>0.10027</v>
      </c>
      <c r="AQ1106" s="2">
        <v>7.0779999999999996E-2</v>
      </c>
      <c r="AR1106" s="2">
        <v>4.7460000000000002E-2</v>
      </c>
      <c r="AS1106" s="2">
        <v>3.1440000000000003E-2</v>
      </c>
      <c r="AT1106" s="2">
        <v>2.018E-2</v>
      </c>
      <c r="AU1106" s="2">
        <v>1.222E-2</v>
      </c>
      <c r="AV1106" s="2">
        <v>7.3400000000000002E-3</v>
      </c>
      <c r="AW1106" s="2">
        <v>4.15E-3</v>
      </c>
      <c r="AX1106" s="2">
        <v>2.33E-3</v>
      </c>
      <c r="AY1106" s="2">
        <v>1.2600000000000001E-3</v>
      </c>
      <c r="AZ1106" s="2">
        <v>6.4000000000000005E-4</v>
      </c>
      <c r="BA1106" s="2">
        <v>3.2000000000000003E-4</v>
      </c>
      <c r="BB1106" s="2">
        <v>1.6000000000000001E-4</v>
      </c>
      <c r="BC1106" s="2">
        <v>6.9999999999999994E-5</v>
      </c>
      <c r="BD1106" s="2">
        <v>3.0000000000000001E-5</v>
      </c>
      <c r="BE1106" s="2">
        <v>0</v>
      </c>
      <c r="BF1106" s="2">
        <v>0</v>
      </c>
      <c r="BG1106" s="2">
        <v>0</v>
      </c>
      <c r="BH1106" s="2">
        <v>0</v>
      </c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</row>
    <row r="1107" spans="1:68" hidden="1" x14ac:dyDescent="0.25">
      <c r="A1107">
        <v>22400983</v>
      </c>
      <c r="B1107" t="s">
        <v>86</v>
      </c>
      <c r="C1107" t="s">
        <v>85</v>
      </c>
      <c r="D1107" s="1">
        <v>45680.9375</v>
      </c>
      <c r="E1107" t="str">
        <f>HYPERLINK("https://www.nba.com/stats/player/201935/boxscores-traditional", "James Harden")</f>
        <v>James Harden</v>
      </c>
      <c r="F1107" t="s">
        <v>91</v>
      </c>
      <c r="G1107">
        <v>35.200000000000003</v>
      </c>
      <c r="H1107">
        <v>5.1920000000000002</v>
      </c>
      <c r="I1107" s="2">
        <v>1</v>
      </c>
      <c r="J1107" s="2">
        <v>1</v>
      </c>
      <c r="K1107" s="2">
        <v>1</v>
      </c>
      <c r="L1107" s="2">
        <v>1</v>
      </c>
      <c r="M1107" s="2">
        <v>1</v>
      </c>
      <c r="N1107" s="2">
        <v>1</v>
      </c>
      <c r="O1107" s="2">
        <v>1</v>
      </c>
      <c r="P1107" s="2">
        <v>1</v>
      </c>
      <c r="Q1107" s="2">
        <v>1</v>
      </c>
      <c r="R1107" s="2">
        <v>1</v>
      </c>
      <c r="S1107" s="2">
        <v>1</v>
      </c>
      <c r="T1107" s="2">
        <v>1</v>
      </c>
      <c r="U1107" s="2">
        <v>1</v>
      </c>
      <c r="V1107" s="2">
        <v>1</v>
      </c>
      <c r="W1107" s="2">
        <v>0.99995000000000001</v>
      </c>
      <c r="X1107" s="2">
        <v>0.99988999999999995</v>
      </c>
      <c r="Y1107" s="2">
        <v>0.99978</v>
      </c>
      <c r="Z1107" s="2">
        <v>0.99953000000000003</v>
      </c>
      <c r="AA1107" s="2">
        <v>0.99909999999999999</v>
      </c>
      <c r="AB1107" s="2">
        <v>0.99831000000000003</v>
      </c>
      <c r="AC1107" s="2">
        <v>0.99682999999999999</v>
      </c>
      <c r="AD1107" s="2">
        <v>0.99446000000000001</v>
      </c>
      <c r="AE1107" s="2">
        <v>0.99060999999999999</v>
      </c>
      <c r="AF1107" s="2">
        <v>0.98460999999999999</v>
      </c>
      <c r="AG1107" s="2">
        <v>0.97499999999999998</v>
      </c>
      <c r="AH1107" s="2">
        <v>0.96164000000000005</v>
      </c>
      <c r="AI1107" s="2">
        <v>0.94294999999999995</v>
      </c>
      <c r="AJ1107" s="2">
        <v>0.91774</v>
      </c>
      <c r="AK1107" s="2">
        <v>0.88297999999999999</v>
      </c>
      <c r="AL1107" s="2">
        <v>0.84133999999999998</v>
      </c>
      <c r="AM1107" s="2">
        <v>0.79103000000000001</v>
      </c>
      <c r="AN1107" s="2">
        <v>0.73236999999999997</v>
      </c>
      <c r="AO1107" s="2">
        <v>0.66276000000000002</v>
      </c>
      <c r="AP1107" s="2">
        <v>0.59094999999999998</v>
      </c>
      <c r="AQ1107" s="2">
        <v>0.51595000000000002</v>
      </c>
      <c r="AR1107" s="2">
        <v>0.44037999999999999</v>
      </c>
      <c r="AS1107" s="2">
        <v>0.36316999999999999</v>
      </c>
      <c r="AT1107" s="2">
        <v>0.29459999999999997</v>
      </c>
      <c r="AU1107" s="2">
        <v>0.23269999999999999</v>
      </c>
      <c r="AV1107" s="2">
        <v>0.17879</v>
      </c>
      <c r="AW1107" s="2">
        <v>0.13136</v>
      </c>
      <c r="AX1107" s="2">
        <v>9.5100000000000004E-2</v>
      </c>
      <c r="AY1107" s="2">
        <v>6.6809999999999994E-2</v>
      </c>
      <c r="AZ1107" s="2">
        <v>4.5510000000000002E-2</v>
      </c>
      <c r="BA1107" s="2">
        <v>2.938E-2</v>
      </c>
      <c r="BB1107" s="2">
        <v>1.8759999999999999E-2</v>
      </c>
      <c r="BC1107" s="2">
        <v>1.1599999999999999E-2</v>
      </c>
      <c r="BD1107" s="2">
        <v>6.7600000000000004E-3</v>
      </c>
      <c r="BE1107" s="2">
        <v>3.9100000000000003E-3</v>
      </c>
      <c r="BF1107" s="2">
        <v>2.1900000000000001E-3</v>
      </c>
      <c r="BG1107" s="2">
        <v>1.1800000000000001E-3</v>
      </c>
      <c r="BH1107" s="2">
        <v>5.9999999999999995E-4</v>
      </c>
      <c r="BI1107" s="2">
        <v>2.9999999999999997E-4</v>
      </c>
      <c r="BJ1107" s="2">
        <v>1.4999999999999999E-4</v>
      </c>
      <c r="BK1107" s="2">
        <v>6.9999999999999994E-5</v>
      </c>
      <c r="BL1107" s="2">
        <v>0</v>
      </c>
      <c r="BM1107" s="2">
        <v>0</v>
      </c>
      <c r="BN1107" s="2">
        <v>0</v>
      </c>
      <c r="BO1107" s="2">
        <v>0</v>
      </c>
      <c r="BP1107" s="2">
        <v>0</v>
      </c>
    </row>
    <row r="1108" spans="1:68" hidden="1" x14ac:dyDescent="0.25">
      <c r="A1108">
        <v>22400983</v>
      </c>
      <c r="B1108" t="s">
        <v>86</v>
      </c>
      <c r="C1108" t="s">
        <v>85</v>
      </c>
      <c r="D1108" s="1">
        <v>45680.9375</v>
      </c>
      <c r="E1108" t="str">
        <f>HYPERLINK("https://www.nba.com/stats/player/1627826/boxscores-traditional", "Ivica Zubac")</f>
        <v>Ivica Zubac</v>
      </c>
      <c r="F1108" t="s">
        <v>93</v>
      </c>
      <c r="G1108">
        <v>14.6</v>
      </c>
      <c r="H1108">
        <v>5.2380000000000004</v>
      </c>
      <c r="I1108" s="2">
        <v>0.99534</v>
      </c>
      <c r="J1108" s="2">
        <v>0.99202000000000001</v>
      </c>
      <c r="K1108" s="2">
        <v>0.98645000000000005</v>
      </c>
      <c r="L1108" s="2">
        <v>0.97831000000000001</v>
      </c>
      <c r="M1108" s="2">
        <v>0.96638000000000002</v>
      </c>
      <c r="N1108" s="2">
        <v>0.94950000000000001</v>
      </c>
      <c r="O1108" s="2">
        <v>0.92647000000000002</v>
      </c>
      <c r="P1108" s="2">
        <v>0.89617000000000002</v>
      </c>
      <c r="Q1108" s="2">
        <v>0.85768999999999995</v>
      </c>
      <c r="R1108" s="2">
        <v>0.81057000000000001</v>
      </c>
      <c r="S1108" s="2">
        <v>0.75490000000000002</v>
      </c>
      <c r="T1108" s="2">
        <v>0.69145999999999996</v>
      </c>
      <c r="U1108" s="2">
        <v>0.62172000000000005</v>
      </c>
      <c r="V1108" s="2">
        <v>0.54379999999999995</v>
      </c>
      <c r="W1108" s="2">
        <v>0.46811999999999998</v>
      </c>
      <c r="X1108" s="2">
        <v>0.39357999999999999</v>
      </c>
      <c r="Y1108" s="2">
        <v>0.32275999999999999</v>
      </c>
      <c r="Z1108" s="2">
        <v>0.25785000000000002</v>
      </c>
      <c r="AA1108" s="2">
        <v>0.20044999999999999</v>
      </c>
      <c r="AB1108" s="2">
        <v>0.15151000000000001</v>
      </c>
      <c r="AC1108" s="2">
        <v>0.11123</v>
      </c>
      <c r="AD1108" s="2">
        <v>7.9269999999999993E-2</v>
      </c>
      <c r="AE1108" s="2">
        <v>5.4800000000000001E-2</v>
      </c>
      <c r="AF1108" s="2">
        <v>3.6729999999999999E-2</v>
      </c>
      <c r="AG1108" s="2">
        <v>2.3300000000000001E-2</v>
      </c>
      <c r="AH1108" s="2">
        <v>1.4630000000000001E-2</v>
      </c>
      <c r="AI1108" s="2">
        <v>8.8900000000000003E-3</v>
      </c>
      <c r="AJ1108" s="2">
        <v>5.2300000000000003E-3</v>
      </c>
      <c r="AK1108" s="2">
        <v>2.98E-3</v>
      </c>
      <c r="AL1108" s="2">
        <v>1.64E-3</v>
      </c>
      <c r="AM1108" s="2">
        <v>8.7000000000000001E-4</v>
      </c>
      <c r="AN1108" s="2">
        <v>4.4999999999999999E-4</v>
      </c>
      <c r="AO1108" s="2">
        <v>2.2000000000000001E-4</v>
      </c>
      <c r="AP1108" s="2">
        <v>1.1E-4</v>
      </c>
      <c r="AQ1108" s="2">
        <v>5.0000000000000002E-5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2">
        <v>0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>
        <v>0</v>
      </c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</row>
    <row r="1109" spans="1:68" hidden="1" x14ac:dyDescent="0.25">
      <c r="A1109">
        <v>22400983</v>
      </c>
      <c r="B1109" t="s">
        <v>85</v>
      </c>
      <c r="C1109" t="s">
        <v>86</v>
      </c>
      <c r="D1109" s="1">
        <v>45680.9375</v>
      </c>
      <c r="E1109" t="str">
        <f>HYPERLINK("https://www.nba.com/stats/player/1630557/boxscores-traditional", "Corey Kispert")</f>
        <v>Corey Kispert</v>
      </c>
      <c r="F1109" t="s">
        <v>87</v>
      </c>
      <c r="G1109">
        <v>14.2</v>
      </c>
      <c r="H1109">
        <v>5.3440000000000003</v>
      </c>
      <c r="I1109" s="2">
        <v>0.99324000000000001</v>
      </c>
      <c r="J1109" s="2">
        <v>0.98870000000000002</v>
      </c>
      <c r="K1109" s="2">
        <v>0.98214000000000001</v>
      </c>
      <c r="L1109" s="2">
        <v>0.97192999999999996</v>
      </c>
      <c r="M1109" s="2">
        <v>0.95728000000000002</v>
      </c>
      <c r="N1109" s="2">
        <v>0.93698999999999999</v>
      </c>
      <c r="O1109" s="2">
        <v>0.91149000000000002</v>
      </c>
      <c r="P1109" s="2">
        <v>0.87697999999999998</v>
      </c>
      <c r="Q1109" s="2">
        <v>0.83398000000000005</v>
      </c>
      <c r="R1109" s="2">
        <v>0.78524000000000005</v>
      </c>
      <c r="S1109" s="2">
        <v>0.72575000000000001</v>
      </c>
      <c r="T1109" s="2">
        <v>0.65910000000000002</v>
      </c>
      <c r="U1109" s="2">
        <v>0.58706000000000003</v>
      </c>
      <c r="V1109" s="2">
        <v>0.51595000000000002</v>
      </c>
      <c r="W1109" s="2">
        <v>0.44037999999999999</v>
      </c>
      <c r="X1109" s="2">
        <v>0.36692999999999998</v>
      </c>
      <c r="Y1109" s="2">
        <v>0.30153000000000002</v>
      </c>
      <c r="Z1109" s="2">
        <v>0.23885000000000001</v>
      </c>
      <c r="AA1109" s="2">
        <v>0.18406</v>
      </c>
      <c r="AB1109" s="2">
        <v>0.13786000000000001</v>
      </c>
      <c r="AC1109" s="2">
        <v>0.10204000000000001</v>
      </c>
      <c r="AD1109" s="2">
        <v>7.2150000000000006E-2</v>
      </c>
      <c r="AE1109" s="2">
        <v>4.947E-2</v>
      </c>
      <c r="AF1109" s="2">
        <v>3.3619999999999997E-2</v>
      </c>
      <c r="AG1109" s="2">
        <v>2.1690000000000001E-2</v>
      </c>
      <c r="AH1109" s="2">
        <v>1.355E-2</v>
      </c>
      <c r="AI1109" s="2">
        <v>8.2000000000000007E-3</v>
      </c>
      <c r="AJ1109" s="2">
        <v>4.9399999999999999E-3</v>
      </c>
      <c r="AK1109" s="2">
        <v>2.8E-3</v>
      </c>
      <c r="AL1109" s="2">
        <v>1.5399999999999999E-3</v>
      </c>
      <c r="AM1109" s="2">
        <v>8.4000000000000003E-4</v>
      </c>
      <c r="AN1109" s="2">
        <v>4.2999999999999999E-4</v>
      </c>
      <c r="AO1109" s="2">
        <v>2.2000000000000001E-4</v>
      </c>
      <c r="AP1109" s="2">
        <v>1E-4</v>
      </c>
      <c r="AQ1109" s="2">
        <v>5.0000000000000002E-5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0</v>
      </c>
      <c r="BJ1109" s="2">
        <v>0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</row>
    <row r="1110" spans="1:68" hidden="1" x14ac:dyDescent="0.25">
      <c r="A1110">
        <v>22400983</v>
      </c>
      <c r="B1110" t="s">
        <v>86</v>
      </c>
      <c r="C1110" t="s">
        <v>85</v>
      </c>
      <c r="D1110" s="1">
        <v>45680.9375</v>
      </c>
      <c r="E1110" t="str">
        <f>HYPERLINK("https://www.nba.com/stats/player/1629611/boxscores-traditional", "Terance Mann")</f>
        <v>Terance Mann</v>
      </c>
      <c r="F1110" t="s">
        <v>87</v>
      </c>
      <c r="G1110">
        <v>13.4</v>
      </c>
      <c r="H1110">
        <v>5.4630000000000001</v>
      </c>
      <c r="I1110" s="2">
        <v>0.98839999999999995</v>
      </c>
      <c r="J1110" s="2">
        <v>0.98168999999999995</v>
      </c>
      <c r="K1110" s="2">
        <v>0.97128000000000003</v>
      </c>
      <c r="L1110" s="2">
        <v>0.95728000000000002</v>
      </c>
      <c r="M1110" s="2">
        <v>0.93822000000000005</v>
      </c>
      <c r="N1110" s="2">
        <v>0.91149000000000002</v>
      </c>
      <c r="O1110" s="2">
        <v>0.879</v>
      </c>
      <c r="P1110" s="2">
        <v>0.83891000000000004</v>
      </c>
      <c r="Q1110" s="2">
        <v>0.79103000000000001</v>
      </c>
      <c r="R1110" s="2">
        <v>0.73236999999999997</v>
      </c>
      <c r="S1110" s="2">
        <v>0.67003000000000001</v>
      </c>
      <c r="T1110" s="2">
        <v>0.60257000000000005</v>
      </c>
      <c r="U1110" s="2">
        <v>0.52790000000000004</v>
      </c>
      <c r="V1110" s="2">
        <v>0.45619999999999999</v>
      </c>
      <c r="W1110" s="2">
        <v>0.38590999999999998</v>
      </c>
      <c r="X1110" s="2">
        <v>0.31561</v>
      </c>
      <c r="Y1110" s="2">
        <v>0.25463000000000002</v>
      </c>
      <c r="Z1110" s="2">
        <v>0.20044999999999999</v>
      </c>
      <c r="AA1110" s="2">
        <v>0.15151000000000001</v>
      </c>
      <c r="AB1110" s="2">
        <v>0.11314</v>
      </c>
      <c r="AC1110" s="2">
        <v>8.226E-2</v>
      </c>
      <c r="AD1110" s="2">
        <v>5.8209999999999998E-2</v>
      </c>
      <c r="AE1110" s="2">
        <v>3.9199999999999999E-2</v>
      </c>
      <c r="AF1110" s="2">
        <v>2.6190000000000001E-2</v>
      </c>
      <c r="AG1110" s="2">
        <v>1.7000000000000001E-2</v>
      </c>
      <c r="AH1110" s="2">
        <v>1.044E-2</v>
      </c>
      <c r="AI1110" s="2">
        <v>6.3899999999999998E-3</v>
      </c>
      <c r="AJ1110" s="2">
        <v>3.79E-3</v>
      </c>
      <c r="AK1110" s="2">
        <v>2.1199999999999999E-3</v>
      </c>
      <c r="AL1110" s="2">
        <v>1.1800000000000001E-3</v>
      </c>
      <c r="AM1110" s="2">
        <v>6.4000000000000005E-4</v>
      </c>
      <c r="AN1110" s="2">
        <v>3.4000000000000002E-4</v>
      </c>
      <c r="AO1110" s="2">
        <v>1.7000000000000001E-4</v>
      </c>
      <c r="AP1110" s="2">
        <v>8.0000000000000007E-5</v>
      </c>
      <c r="AQ1110" s="2">
        <v>4.0000000000000003E-5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0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</row>
    <row r="1111" spans="1:68" hidden="1" x14ac:dyDescent="0.25">
      <c r="A1111">
        <v>22400983</v>
      </c>
      <c r="B1111" t="s">
        <v>86</v>
      </c>
      <c r="C1111" t="s">
        <v>85</v>
      </c>
      <c r="D1111" s="1">
        <v>45680.9375</v>
      </c>
      <c r="E1111" t="str">
        <f>HYPERLINK("https://www.nba.com/stats/player/1627826/boxscores-traditional", "Ivica Zubac")</f>
        <v>Ivica Zubac</v>
      </c>
      <c r="F1111" t="s">
        <v>76</v>
      </c>
      <c r="G1111">
        <v>12.8</v>
      </c>
      <c r="H1111">
        <v>5.492</v>
      </c>
      <c r="I1111" s="2">
        <v>0.98421999999999998</v>
      </c>
      <c r="J1111" s="2">
        <v>0.97558</v>
      </c>
      <c r="K1111" s="2">
        <v>0.96245999999999998</v>
      </c>
      <c r="L1111" s="2">
        <v>0.94520000000000004</v>
      </c>
      <c r="M1111" s="2">
        <v>0.92220000000000002</v>
      </c>
      <c r="N1111" s="2">
        <v>0.89251000000000003</v>
      </c>
      <c r="O1111" s="2">
        <v>0.85543000000000002</v>
      </c>
      <c r="P1111" s="2">
        <v>0.80784999999999996</v>
      </c>
      <c r="Q1111" s="2">
        <v>0.75490000000000002</v>
      </c>
      <c r="R1111" s="2">
        <v>0.69496999999999998</v>
      </c>
      <c r="S1111" s="2">
        <v>0.62929999999999997</v>
      </c>
      <c r="T1111" s="2">
        <v>0.55962000000000001</v>
      </c>
      <c r="U1111" s="2">
        <v>0.48404999999999998</v>
      </c>
      <c r="V1111" s="2">
        <v>0.41293999999999997</v>
      </c>
      <c r="W1111" s="2">
        <v>0.34458</v>
      </c>
      <c r="X1111" s="2">
        <v>0.28095999999999999</v>
      </c>
      <c r="Y1111" s="2">
        <v>0.22363</v>
      </c>
      <c r="Z1111" s="2">
        <v>0.17105999999999999</v>
      </c>
      <c r="AA1111" s="2">
        <v>0.12923999999999999</v>
      </c>
      <c r="AB1111" s="2">
        <v>9.5100000000000004E-2</v>
      </c>
      <c r="AC1111" s="2">
        <v>6.8110000000000004E-2</v>
      </c>
      <c r="AD1111" s="2">
        <v>4.648E-2</v>
      </c>
      <c r="AE1111" s="2">
        <v>3.1440000000000003E-2</v>
      </c>
      <c r="AF1111" s="2">
        <v>2.068E-2</v>
      </c>
      <c r="AG1111" s="2">
        <v>1.321E-2</v>
      </c>
      <c r="AH1111" s="2">
        <v>8.2000000000000007E-3</v>
      </c>
      <c r="AI1111" s="2">
        <v>4.7999999999999996E-3</v>
      </c>
      <c r="AJ1111" s="2">
        <v>2.8E-3</v>
      </c>
      <c r="AK1111" s="2">
        <v>1.5900000000000001E-3</v>
      </c>
      <c r="AL1111" s="2">
        <v>8.7000000000000001E-4</v>
      </c>
      <c r="AM1111" s="2">
        <v>4.6999999999999999E-4</v>
      </c>
      <c r="AN1111" s="2">
        <v>2.3000000000000001E-4</v>
      </c>
      <c r="AO1111" s="2">
        <v>1.2E-4</v>
      </c>
      <c r="AP1111" s="2">
        <v>6.0000000000000002E-5</v>
      </c>
      <c r="AQ1111" s="2">
        <v>0</v>
      </c>
      <c r="AR1111" s="2">
        <v>0</v>
      </c>
      <c r="AS1111" s="2">
        <v>0</v>
      </c>
      <c r="AT1111" s="2">
        <v>0</v>
      </c>
      <c r="AU1111" s="2">
        <v>0</v>
      </c>
      <c r="AV1111" s="2">
        <v>0</v>
      </c>
      <c r="AW1111" s="2">
        <v>0</v>
      </c>
      <c r="AX1111" s="2">
        <v>0</v>
      </c>
      <c r="AY1111" s="2">
        <v>0</v>
      </c>
      <c r="AZ1111" s="2">
        <v>0</v>
      </c>
      <c r="BA1111" s="2">
        <v>0</v>
      </c>
      <c r="BB1111" s="2">
        <v>0</v>
      </c>
      <c r="BC1111" s="2">
        <v>0</v>
      </c>
      <c r="BD1111" s="2">
        <v>0</v>
      </c>
      <c r="BE1111" s="2">
        <v>0</v>
      </c>
      <c r="BF1111" s="2">
        <v>0</v>
      </c>
      <c r="BG1111" s="2">
        <v>0</v>
      </c>
      <c r="BH1111" s="2">
        <v>0</v>
      </c>
      <c r="BI1111" s="2">
        <v>0</v>
      </c>
      <c r="BJ1111" s="2">
        <v>0</v>
      </c>
      <c r="BK1111" s="2">
        <v>0</v>
      </c>
      <c r="BL1111" s="2">
        <v>0</v>
      </c>
      <c r="BM1111" s="2">
        <v>0</v>
      </c>
      <c r="BN1111" s="2">
        <v>0</v>
      </c>
      <c r="BO1111" s="2">
        <v>0</v>
      </c>
      <c r="BP1111" s="2">
        <v>0</v>
      </c>
    </row>
    <row r="1112" spans="1:68" hidden="1" x14ac:dyDescent="0.25">
      <c r="A1112">
        <v>22400983</v>
      </c>
      <c r="B1112" t="s">
        <v>86</v>
      </c>
      <c r="C1112" t="s">
        <v>85</v>
      </c>
      <c r="D1112" s="1">
        <v>45680.9375</v>
      </c>
      <c r="E1112" t="str">
        <f>HYPERLINK("https://www.nba.com/stats/player/202695/boxscores-traditional", "Kawhi Leonard")</f>
        <v>Kawhi Leonard</v>
      </c>
      <c r="F1112" t="s">
        <v>87</v>
      </c>
      <c r="G1112">
        <v>16.2</v>
      </c>
      <c r="H1112">
        <v>5.6360000000000001</v>
      </c>
      <c r="I1112" s="2">
        <v>0.99653000000000003</v>
      </c>
      <c r="J1112" s="2">
        <v>0.99412999999999996</v>
      </c>
      <c r="K1112" s="2">
        <v>0.99036000000000002</v>
      </c>
      <c r="L1112" s="2">
        <v>0.98460999999999999</v>
      </c>
      <c r="M1112" s="2">
        <v>0.97670000000000001</v>
      </c>
      <c r="N1112" s="2">
        <v>0.96484999999999999</v>
      </c>
      <c r="O1112" s="2">
        <v>0.94845000000000002</v>
      </c>
      <c r="P1112" s="2">
        <v>0.92647000000000002</v>
      </c>
      <c r="Q1112" s="2">
        <v>0.89973000000000003</v>
      </c>
      <c r="R1112" s="2">
        <v>0.86433000000000004</v>
      </c>
      <c r="S1112" s="2">
        <v>0.82121</v>
      </c>
      <c r="T1112" s="2">
        <v>0.77337</v>
      </c>
      <c r="U1112" s="2">
        <v>0.71565999999999996</v>
      </c>
      <c r="V1112" s="2">
        <v>0.65173000000000003</v>
      </c>
      <c r="W1112" s="2">
        <v>0.58316999999999997</v>
      </c>
      <c r="X1112" s="2">
        <v>0.51595000000000002</v>
      </c>
      <c r="Y1112" s="2">
        <v>0.44433</v>
      </c>
      <c r="Z1112" s="2">
        <v>0.37447999999999998</v>
      </c>
      <c r="AA1112" s="2">
        <v>0.30853999999999998</v>
      </c>
      <c r="AB1112" s="2">
        <v>0.25142999999999999</v>
      </c>
      <c r="AC1112" s="2">
        <v>0.19766</v>
      </c>
      <c r="AD1112" s="2">
        <v>0.15151000000000001</v>
      </c>
      <c r="AE1112" s="2">
        <v>0.11314</v>
      </c>
      <c r="AF1112" s="2">
        <v>8.3790000000000003E-2</v>
      </c>
      <c r="AG1112" s="2">
        <v>5.9380000000000002E-2</v>
      </c>
      <c r="AH1112" s="2">
        <v>4.0930000000000001E-2</v>
      </c>
      <c r="AI1112" s="2">
        <v>2.743E-2</v>
      </c>
      <c r="AJ1112" s="2">
        <v>1.831E-2</v>
      </c>
      <c r="AK1112" s="2">
        <v>1.1599999999999999E-2</v>
      </c>
      <c r="AL1112" s="2">
        <v>7.1399999999999996E-3</v>
      </c>
      <c r="AM1112" s="2">
        <v>4.2700000000000004E-3</v>
      </c>
      <c r="AN1112" s="2">
        <v>2.5600000000000002E-3</v>
      </c>
      <c r="AO1112" s="2">
        <v>1.4400000000000001E-3</v>
      </c>
      <c r="AP1112" s="2">
        <v>7.9000000000000001E-4</v>
      </c>
      <c r="AQ1112" s="2">
        <v>4.2000000000000002E-4</v>
      </c>
      <c r="AR1112" s="2">
        <v>2.2000000000000001E-4</v>
      </c>
      <c r="AS1112" s="2">
        <v>1.1E-4</v>
      </c>
      <c r="AT1112" s="2">
        <v>5.0000000000000002E-5</v>
      </c>
      <c r="AU1112" s="2">
        <v>0</v>
      </c>
      <c r="AV1112" s="2">
        <v>0</v>
      </c>
      <c r="AW1112" s="2">
        <v>0</v>
      </c>
      <c r="AX1112" s="2">
        <v>0</v>
      </c>
      <c r="AY1112" s="2">
        <v>0</v>
      </c>
      <c r="AZ1112" s="2">
        <v>0</v>
      </c>
      <c r="BA1112" s="2">
        <v>0</v>
      </c>
      <c r="BB1112" s="2">
        <v>0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</row>
    <row r="1113" spans="1:68" hidden="1" x14ac:dyDescent="0.25">
      <c r="A1113">
        <v>22400983</v>
      </c>
      <c r="B1113" t="s">
        <v>86</v>
      </c>
      <c r="C1113" t="s">
        <v>85</v>
      </c>
      <c r="D1113" s="1">
        <v>45680.9375</v>
      </c>
      <c r="E1113" t="str">
        <f>HYPERLINK("https://www.nba.com/stats/player/202695/boxscores-traditional", "Kawhi Leonard")</f>
        <v>Kawhi Leonard</v>
      </c>
      <c r="F1113" t="s">
        <v>91</v>
      </c>
      <c r="G1113">
        <v>17.8</v>
      </c>
      <c r="H1113">
        <v>5.6710000000000003</v>
      </c>
      <c r="I1113" s="2">
        <v>0.99846000000000001</v>
      </c>
      <c r="J1113" s="2">
        <v>0.99736000000000002</v>
      </c>
      <c r="K1113" s="2">
        <v>0.99546999999999997</v>
      </c>
      <c r="L1113" s="2">
        <v>0.99245000000000005</v>
      </c>
      <c r="M1113" s="2">
        <v>0.98809000000000002</v>
      </c>
      <c r="N1113" s="2">
        <v>0.98124</v>
      </c>
      <c r="O1113" s="2">
        <v>0.97128000000000003</v>
      </c>
      <c r="P1113" s="2">
        <v>0.95818000000000003</v>
      </c>
      <c r="Q1113" s="2">
        <v>0.93942999999999999</v>
      </c>
      <c r="R1113" s="2">
        <v>0.91620999999999997</v>
      </c>
      <c r="S1113" s="2">
        <v>0.88492999999999999</v>
      </c>
      <c r="T1113" s="2">
        <v>0.84614</v>
      </c>
      <c r="U1113" s="2">
        <v>0.80234000000000005</v>
      </c>
      <c r="V1113" s="2">
        <v>0.74856999999999996</v>
      </c>
      <c r="W1113" s="2">
        <v>0.68793000000000004</v>
      </c>
      <c r="X1113" s="2">
        <v>0.62551999999999996</v>
      </c>
      <c r="Y1113" s="2">
        <v>0.55567</v>
      </c>
      <c r="Z1113" s="2">
        <v>0.48404999999999998</v>
      </c>
      <c r="AA1113" s="2">
        <v>0.41682999999999998</v>
      </c>
      <c r="AB1113" s="2">
        <v>0.34827000000000002</v>
      </c>
      <c r="AC1113" s="2">
        <v>0.28774</v>
      </c>
      <c r="AD1113" s="2">
        <v>0.22964999999999999</v>
      </c>
      <c r="AE1113" s="2">
        <v>0.17879</v>
      </c>
      <c r="AF1113" s="2">
        <v>0.13786000000000001</v>
      </c>
      <c r="AG1113" s="2">
        <v>0.10204000000000001</v>
      </c>
      <c r="AH1113" s="2">
        <v>7.3529999999999998E-2</v>
      </c>
      <c r="AI1113" s="2">
        <v>5.262E-2</v>
      </c>
      <c r="AJ1113" s="2">
        <v>3.5929999999999997E-2</v>
      </c>
      <c r="AK1113" s="2">
        <v>2.4420000000000001E-2</v>
      </c>
      <c r="AL1113" s="2">
        <v>1.5779999999999999E-2</v>
      </c>
      <c r="AM1113" s="2">
        <v>9.9000000000000008E-3</v>
      </c>
      <c r="AN1113" s="2">
        <v>6.2100000000000002E-3</v>
      </c>
      <c r="AO1113" s="2">
        <v>3.6800000000000001E-3</v>
      </c>
      <c r="AP1113" s="2">
        <v>2.1199999999999999E-3</v>
      </c>
      <c r="AQ1113" s="2">
        <v>1.2199999999999999E-3</v>
      </c>
      <c r="AR1113" s="2">
        <v>6.6E-4</v>
      </c>
      <c r="AS1113" s="2">
        <v>3.5E-4</v>
      </c>
      <c r="AT1113" s="2">
        <v>1.9000000000000001E-4</v>
      </c>
      <c r="AU1113" s="2">
        <v>9.0000000000000006E-5</v>
      </c>
      <c r="AV1113" s="2">
        <v>5.0000000000000002E-5</v>
      </c>
      <c r="AW1113" s="2">
        <v>0</v>
      </c>
      <c r="AX1113" s="2">
        <v>0</v>
      </c>
      <c r="AY1113" s="2">
        <v>0</v>
      </c>
      <c r="AZ1113" s="2">
        <v>0</v>
      </c>
      <c r="BA1113" s="2">
        <v>0</v>
      </c>
      <c r="BB1113" s="2">
        <v>0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</row>
    <row r="1114" spans="1:68" hidden="1" x14ac:dyDescent="0.25">
      <c r="A1114">
        <v>22400983</v>
      </c>
      <c r="B1114" t="s">
        <v>85</v>
      </c>
      <c r="C1114" t="s">
        <v>86</v>
      </c>
      <c r="D1114" s="1">
        <v>45680.9375</v>
      </c>
      <c r="E1114" t="str">
        <f>HYPERLINK("https://www.nba.com/stats/player/1630557/boxscores-traditional", "Corey Kispert")</f>
        <v>Corey Kispert</v>
      </c>
      <c r="F1114" t="s">
        <v>92</v>
      </c>
      <c r="G1114">
        <v>12.8</v>
      </c>
      <c r="H1114">
        <v>5.7409999999999997</v>
      </c>
      <c r="I1114" s="2">
        <v>0.98029999999999995</v>
      </c>
      <c r="J1114" s="2">
        <v>0.96994999999999998</v>
      </c>
      <c r="K1114" s="2">
        <v>0.95637000000000005</v>
      </c>
      <c r="L1114" s="2">
        <v>0.93698999999999999</v>
      </c>
      <c r="M1114" s="2">
        <v>0.91308999999999996</v>
      </c>
      <c r="N1114" s="2">
        <v>0.88100000000000001</v>
      </c>
      <c r="O1114" s="2">
        <v>0.84375</v>
      </c>
      <c r="P1114" s="2">
        <v>0.79954999999999998</v>
      </c>
      <c r="Q1114" s="2">
        <v>0.74536999999999998</v>
      </c>
      <c r="R1114" s="2">
        <v>0.68793000000000004</v>
      </c>
      <c r="S1114" s="2">
        <v>0.62172000000000005</v>
      </c>
      <c r="T1114" s="2">
        <v>0.55567</v>
      </c>
      <c r="U1114" s="2">
        <v>0.48803000000000002</v>
      </c>
      <c r="V1114" s="2">
        <v>0.41682999999999998</v>
      </c>
      <c r="W1114" s="2">
        <v>0.35197000000000001</v>
      </c>
      <c r="X1114" s="2">
        <v>0.28774</v>
      </c>
      <c r="Y1114" s="2">
        <v>0.23269999999999999</v>
      </c>
      <c r="Z1114" s="2">
        <v>0.18140999999999999</v>
      </c>
      <c r="AA1114" s="2">
        <v>0.14007</v>
      </c>
      <c r="AB1114" s="2">
        <v>0.10564999999999999</v>
      </c>
      <c r="AC1114" s="2">
        <v>7.6359999999999997E-2</v>
      </c>
      <c r="AD1114" s="2">
        <v>5.4800000000000001E-2</v>
      </c>
      <c r="AE1114" s="2">
        <v>3.7539999999999997E-2</v>
      </c>
      <c r="AF1114" s="2">
        <v>2.5590000000000002E-2</v>
      </c>
      <c r="AG1114" s="2">
        <v>1.6590000000000001E-2</v>
      </c>
      <c r="AH1114" s="2">
        <v>1.072E-2</v>
      </c>
      <c r="AI1114" s="2">
        <v>6.7600000000000004E-3</v>
      </c>
      <c r="AJ1114" s="2">
        <v>4.0200000000000001E-3</v>
      </c>
      <c r="AK1114" s="2">
        <v>2.3999999999999998E-3</v>
      </c>
      <c r="AL1114" s="2">
        <v>1.3500000000000001E-3</v>
      </c>
      <c r="AM1114" s="2">
        <v>7.6000000000000004E-4</v>
      </c>
      <c r="AN1114" s="2">
        <v>4.2000000000000002E-4</v>
      </c>
      <c r="AO1114" s="2">
        <v>2.2000000000000001E-4</v>
      </c>
      <c r="AP1114" s="2">
        <v>1.1E-4</v>
      </c>
      <c r="AQ1114" s="2">
        <v>5.0000000000000002E-5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2">
        <v>0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</v>
      </c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</row>
    <row r="1115" spans="1:68" hidden="1" x14ac:dyDescent="0.25">
      <c r="A1115">
        <v>22400983</v>
      </c>
      <c r="B1115" t="s">
        <v>85</v>
      </c>
      <c r="C1115" t="s">
        <v>86</v>
      </c>
      <c r="D1115" s="1">
        <v>45680.9375</v>
      </c>
      <c r="E1115" t="str">
        <f>HYPERLINK("https://www.nba.com/stats/player/1627763/boxscores-traditional", "Malcolm Brogdon")</f>
        <v>Malcolm Brogdon</v>
      </c>
      <c r="F1115" t="s">
        <v>93</v>
      </c>
      <c r="G1115">
        <v>14.4</v>
      </c>
      <c r="H1115">
        <v>6.1189999999999998</v>
      </c>
      <c r="I1115" s="2">
        <v>0.98573999999999995</v>
      </c>
      <c r="J1115" s="2">
        <v>0.97882000000000002</v>
      </c>
      <c r="K1115" s="2">
        <v>0.96855999999999998</v>
      </c>
      <c r="L1115" s="2">
        <v>0.95543</v>
      </c>
      <c r="M1115" s="2">
        <v>0.93822000000000005</v>
      </c>
      <c r="N1115" s="2">
        <v>0.91466000000000003</v>
      </c>
      <c r="O1115" s="2">
        <v>0.88685999999999998</v>
      </c>
      <c r="P1115" s="2">
        <v>0.85314000000000001</v>
      </c>
      <c r="Q1115" s="2">
        <v>0.81057000000000001</v>
      </c>
      <c r="R1115" s="2">
        <v>0.76424000000000003</v>
      </c>
      <c r="S1115" s="2">
        <v>0.71226</v>
      </c>
      <c r="T1115" s="2">
        <v>0.65173000000000003</v>
      </c>
      <c r="U1115" s="2">
        <v>0.59094999999999998</v>
      </c>
      <c r="V1115" s="2">
        <v>0.52790000000000004</v>
      </c>
      <c r="W1115" s="2">
        <v>0.46017000000000002</v>
      </c>
      <c r="X1115" s="2">
        <v>0.39743000000000001</v>
      </c>
      <c r="Y1115" s="2">
        <v>0.33723999999999998</v>
      </c>
      <c r="Z1115" s="2">
        <v>0.27760000000000001</v>
      </c>
      <c r="AA1115" s="2">
        <v>0.22663</v>
      </c>
      <c r="AB1115" s="2">
        <v>0.17879</v>
      </c>
      <c r="AC1115" s="2">
        <v>0.14007</v>
      </c>
      <c r="AD1115" s="2">
        <v>0.10749</v>
      </c>
      <c r="AE1115" s="2">
        <v>7.9269999999999993E-2</v>
      </c>
      <c r="AF1115" s="2">
        <v>5.8209999999999998E-2</v>
      </c>
      <c r="AG1115" s="2">
        <v>4.1820000000000003E-2</v>
      </c>
      <c r="AH1115" s="2">
        <v>2.8719999999999999E-2</v>
      </c>
      <c r="AI1115" s="2">
        <v>1.9699999999999999E-2</v>
      </c>
      <c r="AJ1115" s="2">
        <v>1.321E-2</v>
      </c>
      <c r="AK1115" s="2">
        <v>8.4200000000000004E-3</v>
      </c>
      <c r="AL1115" s="2">
        <v>5.3899999999999998E-3</v>
      </c>
      <c r="AM1115" s="2">
        <v>3.3600000000000001E-3</v>
      </c>
      <c r="AN1115" s="2">
        <v>1.99E-3</v>
      </c>
      <c r="AO1115" s="2">
        <v>1.1800000000000001E-3</v>
      </c>
      <c r="AP1115" s="2">
        <v>6.8999999999999997E-4</v>
      </c>
      <c r="AQ1115" s="2">
        <v>3.8000000000000002E-4</v>
      </c>
      <c r="AR1115" s="2">
        <v>2.1000000000000001E-4</v>
      </c>
      <c r="AS1115" s="2">
        <v>1.1E-4</v>
      </c>
      <c r="AT1115" s="2">
        <v>6.0000000000000002E-5</v>
      </c>
      <c r="AU1115" s="2">
        <v>0</v>
      </c>
      <c r="AV1115" s="2">
        <v>0</v>
      </c>
      <c r="AW1115" s="2">
        <v>0</v>
      </c>
      <c r="AX1115" s="2">
        <v>0</v>
      </c>
      <c r="AY1115" s="2">
        <v>0</v>
      </c>
      <c r="AZ1115" s="2">
        <v>0</v>
      </c>
      <c r="BA1115" s="2">
        <v>0</v>
      </c>
      <c r="BB1115" s="2">
        <v>0</v>
      </c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>
        <v>0</v>
      </c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</row>
    <row r="1116" spans="1:68" hidden="1" x14ac:dyDescent="0.25">
      <c r="A1116">
        <v>22400983</v>
      </c>
      <c r="B1116" t="s">
        <v>85</v>
      </c>
      <c r="C1116" t="s">
        <v>86</v>
      </c>
      <c r="D1116" s="1">
        <v>45680.9375</v>
      </c>
      <c r="E1116" t="str">
        <f>HYPERLINK("https://www.nba.com/stats/player/1630557/boxscores-traditional", "Corey Kispert")</f>
        <v>Corey Kispert</v>
      </c>
      <c r="F1116" t="s">
        <v>91</v>
      </c>
      <c r="G1116">
        <v>16</v>
      </c>
      <c r="H1116">
        <v>6.1639999999999997</v>
      </c>
      <c r="I1116" s="2">
        <v>0.99245000000000005</v>
      </c>
      <c r="J1116" s="2">
        <v>0.98839999999999995</v>
      </c>
      <c r="K1116" s="2">
        <v>0.98257000000000005</v>
      </c>
      <c r="L1116" s="2">
        <v>0.97441</v>
      </c>
      <c r="M1116" s="2">
        <v>0.96245999999999998</v>
      </c>
      <c r="N1116" s="2">
        <v>0.94738</v>
      </c>
      <c r="O1116" s="2">
        <v>0.92784999999999995</v>
      </c>
      <c r="P1116" s="2">
        <v>0.9032</v>
      </c>
      <c r="Q1116" s="2">
        <v>0.87285999999999997</v>
      </c>
      <c r="R1116" s="2">
        <v>0.83398000000000005</v>
      </c>
      <c r="S1116" s="2">
        <v>0.79103000000000001</v>
      </c>
      <c r="T1116" s="2">
        <v>0.74214999999999998</v>
      </c>
      <c r="U1116" s="2">
        <v>0.68793000000000004</v>
      </c>
      <c r="V1116" s="2">
        <v>0.62551999999999996</v>
      </c>
      <c r="W1116" s="2">
        <v>0.56355999999999995</v>
      </c>
      <c r="X1116" s="2">
        <v>0.5</v>
      </c>
      <c r="Y1116" s="2">
        <v>0.43643999999999999</v>
      </c>
      <c r="Z1116" s="2">
        <v>0.37447999999999998</v>
      </c>
      <c r="AA1116" s="2">
        <v>0.31207000000000001</v>
      </c>
      <c r="AB1116" s="2">
        <v>0.25785000000000002</v>
      </c>
      <c r="AC1116" s="2">
        <v>0.20896999999999999</v>
      </c>
      <c r="AD1116" s="2">
        <v>0.16602</v>
      </c>
      <c r="AE1116" s="2">
        <v>0.12714</v>
      </c>
      <c r="AF1116" s="2">
        <v>9.6799999999999997E-2</v>
      </c>
      <c r="AG1116" s="2">
        <v>7.2150000000000006E-2</v>
      </c>
      <c r="AH1116" s="2">
        <v>5.262E-2</v>
      </c>
      <c r="AI1116" s="2">
        <v>3.7539999999999997E-2</v>
      </c>
      <c r="AJ1116" s="2">
        <v>2.5590000000000002E-2</v>
      </c>
      <c r="AK1116" s="2">
        <v>1.7430000000000001E-2</v>
      </c>
      <c r="AL1116" s="2">
        <v>1.1599999999999999E-2</v>
      </c>
      <c r="AM1116" s="2">
        <v>7.5500000000000003E-3</v>
      </c>
      <c r="AN1116" s="2">
        <v>4.6600000000000001E-3</v>
      </c>
      <c r="AO1116" s="2">
        <v>2.8900000000000002E-3</v>
      </c>
      <c r="AP1116" s="2">
        <v>1.75E-3</v>
      </c>
      <c r="AQ1116" s="2">
        <v>1.0399999999999999E-3</v>
      </c>
      <c r="AR1116" s="2">
        <v>5.9999999999999995E-4</v>
      </c>
      <c r="AS1116" s="2">
        <v>3.2000000000000003E-4</v>
      </c>
      <c r="AT1116" s="2">
        <v>1.8000000000000001E-4</v>
      </c>
      <c r="AU1116" s="2">
        <v>1E-4</v>
      </c>
      <c r="AV1116" s="2">
        <v>5.0000000000000002E-5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2">
        <v>0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0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</row>
    <row r="1117" spans="1:68" hidden="1" x14ac:dyDescent="0.25">
      <c r="A1117">
        <v>22400983</v>
      </c>
      <c r="B1117" t="s">
        <v>85</v>
      </c>
      <c r="C1117" t="s">
        <v>86</v>
      </c>
      <c r="D1117" s="1">
        <v>45680.9375</v>
      </c>
      <c r="E1117" t="str">
        <f>HYPERLINK("https://www.nba.com/stats/player/202685/boxscores-traditional", "Jonas Valanciunas")</f>
        <v>Jonas Valanciunas</v>
      </c>
      <c r="F1117" t="s">
        <v>93</v>
      </c>
      <c r="G1117">
        <v>11</v>
      </c>
      <c r="H1117">
        <v>6.2930000000000001</v>
      </c>
      <c r="I1117" s="2">
        <v>0.94408000000000003</v>
      </c>
      <c r="J1117" s="2">
        <v>0.92364000000000002</v>
      </c>
      <c r="K1117" s="2">
        <v>0.89795999999999998</v>
      </c>
      <c r="L1117" s="2">
        <v>0.86650000000000005</v>
      </c>
      <c r="M1117" s="2">
        <v>0.82894000000000001</v>
      </c>
      <c r="N1117" s="2">
        <v>0.78524000000000005</v>
      </c>
      <c r="O1117" s="2">
        <v>0.73890999999999996</v>
      </c>
      <c r="P1117" s="2">
        <v>0.68439000000000005</v>
      </c>
      <c r="Q1117" s="2">
        <v>0.62551999999999996</v>
      </c>
      <c r="R1117" s="2">
        <v>0.56355999999999995</v>
      </c>
      <c r="S1117" s="2">
        <v>0.5</v>
      </c>
      <c r="T1117" s="2">
        <v>0.43643999999999999</v>
      </c>
      <c r="U1117" s="2">
        <v>0.37447999999999998</v>
      </c>
      <c r="V1117" s="2">
        <v>0.31561</v>
      </c>
      <c r="W1117" s="2">
        <v>0.26108999999999999</v>
      </c>
      <c r="X1117" s="2">
        <v>0.21476000000000001</v>
      </c>
      <c r="Y1117" s="2">
        <v>0.17105999999999999</v>
      </c>
      <c r="Z1117" s="2">
        <v>0.13350000000000001</v>
      </c>
      <c r="AA1117" s="2">
        <v>0.10204000000000001</v>
      </c>
      <c r="AB1117" s="2">
        <v>7.6359999999999997E-2</v>
      </c>
      <c r="AC1117" s="2">
        <v>5.5919999999999997E-2</v>
      </c>
      <c r="AD1117" s="2">
        <v>4.0059999999999998E-2</v>
      </c>
      <c r="AE1117" s="2">
        <v>2.8070000000000001E-2</v>
      </c>
      <c r="AF1117" s="2">
        <v>1.9230000000000001E-2</v>
      </c>
      <c r="AG1117" s="2">
        <v>1.321E-2</v>
      </c>
      <c r="AH1117" s="2">
        <v>8.6599999999999993E-3</v>
      </c>
      <c r="AI1117" s="2">
        <v>5.5399999999999998E-3</v>
      </c>
      <c r="AJ1117" s="2">
        <v>3.47E-3</v>
      </c>
      <c r="AK1117" s="2">
        <v>2.1199999999999999E-3</v>
      </c>
      <c r="AL1117" s="2">
        <v>1.2600000000000001E-3</v>
      </c>
      <c r="AM1117" s="2">
        <v>7.3999999999999999E-4</v>
      </c>
      <c r="AN1117" s="2">
        <v>4.2000000000000002E-4</v>
      </c>
      <c r="AO1117" s="2">
        <v>2.3000000000000001E-4</v>
      </c>
      <c r="AP1117" s="2">
        <v>1.2999999999999999E-4</v>
      </c>
      <c r="AQ1117" s="2">
        <v>6.9999999999999994E-5</v>
      </c>
      <c r="AR1117" s="2">
        <v>4.0000000000000003E-5</v>
      </c>
      <c r="AS1117" s="2">
        <v>0</v>
      </c>
      <c r="AT1117" s="2">
        <v>0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0</v>
      </c>
      <c r="BB1117" s="2">
        <v>0</v>
      </c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>
        <v>0</v>
      </c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0</v>
      </c>
      <c r="BP1117" s="2">
        <v>0</v>
      </c>
    </row>
    <row r="1118" spans="1:68" hidden="1" x14ac:dyDescent="0.25">
      <c r="A1118">
        <v>22400983</v>
      </c>
      <c r="B1118" t="s">
        <v>86</v>
      </c>
      <c r="C1118" t="s">
        <v>85</v>
      </c>
      <c r="D1118" s="1">
        <v>45680.9375</v>
      </c>
      <c r="E1118" t="str">
        <f>HYPERLINK("https://www.nba.com/stats/player/1629599/boxscores-traditional", "Amir Coffey")</f>
        <v>Amir Coffey</v>
      </c>
      <c r="F1118" t="s">
        <v>93</v>
      </c>
      <c r="G1118">
        <v>12.2</v>
      </c>
      <c r="H1118">
        <v>6.3369999999999997</v>
      </c>
      <c r="I1118" s="2">
        <v>0.96164000000000005</v>
      </c>
      <c r="J1118" s="2">
        <v>0.94630000000000003</v>
      </c>
      <c r="K1118" s="2">
        <v>0.92647000000000002</v>
      </c>
      <c r="L1118" s="2">
        <v>0.90146999999999999</v>
      </c>
      <c r="M1118" s="2">
        <v>0.87285999999999997</v>
      </c>
      <c r="N1118" s="2">
        <v>0.83645999999999998</v>
      </c>
      <c r="O1118" s="2">
        <v>0.79388999999999998</v>
      </c>
      <c r="P1118" s="2">
        <v>0.74536999999999998</v>
      </c>
      <c r="Q1118" s="2">
        <v>0.69145999999999996</v>
      </c>
      <c r="R1118" s="2">
        <v>0.63683000000000001</v>
      </c>
      <c r="S1118" s="2">
        <v>0.57535000000000003</v>
      </c>
      <c r="T1118" s="2">
        <v>0.51197000000000004</v>
      </c>
      <c r="U1118" s="2">
        <v>0.44828000000000001</v>
      </c>
      <c r="V1118" s="2">
        <v>0.38973999999999998</v>
      </c>
      <c r="W1118" s="2">
        <v>0.32996999999999999</v>
      </c>
      <c r="X1118" s="2">
        <v>0.27424999999999999</v>
      </c>
      <c r="Y1118" s="2">
        <v>0.22363</v>
      </c>
      <c r="Z1118" s="2">
        <v>0.17879</v>
      </c>
      <c r="AA1118" s="2">
        <v>0.14230999999999999</v>
      </c>
      <c r="AB1118" s="2">
        <v>0.10935</v>
      </c>
      <c r="AC1118" s="2">
        <v>8.226E-2</v>
      </c>
      <c r="AD1118" s="2">
        <v>6.0569999999999999E-2</v>
      </c>
      <c r="AE1118" s="2">
        <v>4.4569999999999999E-2</v>
      </c>
      <c r="AF1118" s="2">
        <v>3.1440000000000003E-2</v>
      </c>
      <c r="AG1118" s="2">
        <v>2.1690000000000001E-2</v>
      </c>
      <c r="AH1118" s="2">
        <v>1.4630000000000001E-2</v>
      </c>
      <c r="AI1118" s="2">
        <v>9.6399999999999993E-3</v>
      </c>
      <c r="AJ1118" s="2">
        <v>6.3899999999999998E-3</v>
      </c>
      <c r="AK1118" s="2">
        <v>4.0200000000000001E-3</v>
      </c>
      <c r="AL1118" s="2">
        <v>2.48E-3</v>
      </c>
      <c r="AM1118" s="2">
        <v>1.49E-3</v>
      </c>
      <c r="AN1118" s="2">
        <v>8.9999999999999998E-4</v>
      </c>
      <c r="AO1118" s="2">
        <v>5.1999999999999995E-4</v>
      </c>
      <c r="AP1118" s="2">
        <v>2.9E-4</v>
      </c>
      <c r="AQ1118" s="2">
        <v>1.6000000000000001E-4</v>
      </c>
      <c r="AR1118" s="2">
        <v>8.0000000000000007E-5</v>
      </c>
      <c r="AS1118" s="2">
        <v>5.0000000000000002E-5</v>
      </c>
      <c r="AT1118" s="2">
        <v>0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  <c r="BA1118" s="2">
        <v>0</v>
      </c>
      <c r="BB1118" s="2">
        <v>0</v>
      </c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>
        <v>0</v>
      </c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</row>
    <row r="1119" spans="1:68" hidden="1" x14ac:dyDescent="0.25">
      <c r="A1119">
        <v>22400983</v>
      </c>
      <c r="B1119" t="s">
        <v>85</v>
      </c>
      <c r="C1119" t="s">
        <v>86</v>
      </c>
      <c r="D1119" s="1">
        <v>45680.9375</v>
      </c>
      <c r="E1119" t="str">
        <f>HYPERLINK("https://www.nba.com/stats/player/1628398/boxscores-traditional", "Kyle Kuzma")</f>
        <v>Kyle Kuzma</v>
      </c>
      <c r="F1119" t="s">
        <v>91</v>
      </c>
      <c r="G1119">
        <v>25.6</v>
      </c>
      <c r="H1119">
        <v>6.3440000000000003</v>
      </c>
      <c r="I1119" s="2">
        <v>0.99995000000000001</v>
      </c>
      <c r="J1119" s="2">
        <v>0.99990000000000001</v>
      </c>
      <c r="K1119" s="2">
        <v>0.99980999999999998</v>
      </c>
      <c r="L1119" s="2">
        <v>0.99965999999999999</v>
      </c>
      <c r="M1119" s="2">
        <v>0.99941999999999998</v>
      </c>
      <c r="N1119" s="2">
        <v>0.999</v>
      </c>
      <c r="O1119" s="2">
        <v>0.99831000000000003</v>
      </c>
      <c r="P1119" s="2">
        <v>0.99719999999999998</v>
      </c>
      <c r="Q1119" s="2">
        <v>0.99560000000000004</v>
      </c>
      <c r="R1119" s="2">
        <v>0.99304999999999999</v>
      </c>
      <c r="S1119" s="2">
        <v>0.98928000000000005</v>
      </c>
      <c r="T1119" s="2">
        <v>0.98382000000000003</v>
      </c>
      <c r="U1119" s="2">
        <v>0.97670000000000001</v>
      </c>
      <c r="V1119" s="2">
        <v>0.96638000000000002</v>
      </c>
      <c r="W1119" s="2">
        <v>0.95254000000000005</v>
      </c>
      <c r="X1119" s="2">
        <v>0.93447999999999998</v>
      </c>
      <c r="Y1119" s="2">
        <v>0.91308999999999996</v>
      </c>
      <c r="Z1119" s="2">
        <v>0.88492999999999999</v>
      </c>
      <c r="AA1119" s="2">
        <v>0.85082999999999998</v>
      </c>
      <c r="AB1119" s="2">
        <v>0.81057000000000001</v>
      </c>
      <c r="AC1119" s="2">
        <v>0.76729999999999998</v>
      </c>
      <c r="AD1119" s="2">
        <v>0.71565999999999996</v>
      </c>
      <c r="AE1119" s="2">
        <v>0.65910000000000002</v>
      </c>
      <c r="AF1119" s="2">
        <v>0.59870999999999996</v>
      </c>
      <c r="AG1119" s="2">
        <v>0.53586</v>
      </c>
      <c r="AH1119" s="2">
        <v>0.47608</v>
      </c>
      <c r="AI1119" s="2">
        <v>0.41293999999999997</v>
      </c>
      <c r="AJ1119" s="2">
        <v>0.35197000000000001</v>
      </c>
      <c r="AK1119" s="2">
        <v>0.29459999999999997</v>
      </c>
      <c r="AL1119" s="2">
        <v>0.24510000000000001</v>
      </c>
      <c r="AM1119" s="2">
        <v>0.19766</v>
      </c>
      <c r="AN1119" s="2">
        <v>0.15625</v>
      </c>
      <c r="AO1119" s="2">
        <v>0.121</v>
      </c>
      <c r="AP1119" s="2">
        <v>9.3420000000000003E-2</v>
      </c>
      <c r="AQ1119" s="2">
        <v>6.9440000000000002E-2</v>
      </c>
      <c r="AR1119" s="2">
        <v>5.0500000000000003E-2</v>
      </c>
      <c r="AS1119" s="2">
        <v>3.5929999999999997E-2</v>
      </c>
      <c r="AT1119" s="2">
        <v>2.5590000000000002E-2</v>
      </c>
      <c r="AU1119" s="2">
        <v>1.7430000000000001E-2</v>
      </c>
      <c r="AV1119" s="2">
        <v>1.1599999999999999E-2</v>
      </c>
      <c r="AW1119" s="2">
        <v>7.5500000000000003E-3</v>
      </c>
      <c r="AX1119" s="2">
        <v>4.7999999999999996E-3</v>
      </c>
      <c r="AY1119" s="2">
        <v>3.0699999999999998E-3</v>
      </c>
      <c r="AZ1119" s="2">
        <v>1.8699999999999999E-3</v>
      </c>
      <c r="BA1119" s="2">
        <v>1.1100000000000001E-3</v>
      </c>
      <c r="BB1119" s="2">
        <v>6.4000000000000005E-4</v>
      </c>
      <c r="BC1119" s="2">
        <v>3.8000000000000002E-4</v>
      </c>
      <c r="BD1119" s="2">
        <v>2.1000000000000001E-4</v>
      </c>
      <c r="BE1119" s="2">
        <v>1.1E-4</v>
      </c>
      <c r="BF1119" s="2">
        <v>6.0000000000000002E-5</v>
      </c>
      <c r="BG1119" s="2">
        <v>0</v>
      </c>
      <c r="BH1119" s="2">
        <v>0</v>
      </c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0</v>
      </c>
      <c r="BO1119" s="2">
        <v>0</v>
      </c>
      <c r="BP1119" s="2">
        <v>0</v>
      </c>
    </row>
    <row r="1120" spans="1:68" hidden="1" x14ac:dyDescent="0.25">
      <c r="A1120">
        <v>22400983</v>
      </c>
      <c r="B1120" t="s">
        <v>85</v>
      </c>
      <c r="C1120" t="s">
        <v>86</v>
      </c>
      <c r="D1120" s="1">
        <v>45680.9375</v>
      </c>
      <c r="E1120" t="str">
        <f>HYPERLINK("https://www.nba.com/stats/player/1628398/boxscores-traditional", "Kyle Kuzma")</f>
        <v>Kyle Kuzma</v>
      </c>
      <c r="F1120" t="s">
        <v>92</v>
      </c>
      <c r="G1120">
        <v>19.2</v>
      </c>
      <c r="H1120">
        <v>6.431</v>
      </c>
      <c r="I1120" s="2">
        <v>0.99766999999999995</v>
      </c>
      <c r="J1120" s="2">
        <v>0.99621000000000004</v>
      </c>
      <c r="K1120" s="2">
        <v>0.99412999999999996</v>
      </c>
      <c r="L1120" s="2">
        <v>0.99085999999999996</v>
      </c>
      <c r="M1120" s="2">
        <v>0.98645000000000005</v>
      </c>
      <c r="N1120" s="2">
        <v>0.97982000000000002</v>
      </c>
      <c r="O1120" s="2">
        <v>0.97128000000000003</v>
      </c>
      <c r="P1120" s="2">
        <v>0.95906999999999998</v>
      </c>
      <c r="Q1120" s="2">
        <v>0.94408000000000003</v>
      </c>
      <c r="R1120" s="2">
        <v>0.92364000000000002</v>
      </c>
      <c r="S1120" s="2">
        <v>0.89973000000000003</v>
      </c>
      <c r="T1120" s="2">
        <v>0.86863999999999997</v>
      </c>
      <c r="U1120" s="2">
        <v>0.83147000000000004</v>
      </c>
      <c r="V1120" s="2">
        <v>0.79103000000000001</v>
      </c>
      <c r="W1120" s="2">
        <v>0.74214999999999998</v>
      </c>
      <c r="X1120" s="2">
        <v>0.69145999999999996</v>
      </c>
      <c r="Y1120" s="2">
        <v>0.63307000000000002</v>
      </c>
      <c r="Z1120" s="2">
        <v>0.57535000000000003</v>
      </c>
      <c r="AA1120" s="2">
        <v>0.51197000000000004</v>
      </c>
      <c r="AB1120" s="2">
        <v>0.45223999999999998</v>
      </c>
      <c r="AC1120" s="2">
        <v>0.38973999999999998</v>
      </c>
      <c r="AD1120" s="2">
        <v>0.32996999999999999</v>
      </c>
      <c r="AE1120" s="2">
        <v>0.27760000000000001</v>
      </c>
      <c r="AF1120" s="2">
        <v>0.22663</v>
      </c>
      <c r="AG1120" s="2">
        <v>0.18406</v>
      </c>
      <c r="AH1120" s="2">
        <v>0.14457</v>
      </c>
      <c r="AI1120" s="2">
        <v>0.11314</v>
      </c>
      <c r="AJ1120" s="2">
        <v>8.5339999999999999E-2</v>
      </c>
      <c r="AK1120" s="2">
        <v>6.4259999999999998E-2</v>
      </c>
      <c r="AL1120" s="2">
        <v>4.648E-2</v>
      </c>
      <c r="AM1120" s="2">
        <v>3.3619999999999997E-2</v>
      </c>
      <c r="AN1120" s="2">
        <v>2.3300000000000001E-2</v>
      </c>
      <c r="AO1120" s="2">
        <v>1.5779999999999999E-2</v>
      </c>
      <c r="AP1120" s="2">
        <v>1.072E-2</v>
      </c>
      <c r="AQ1120" s="2">
        <v>6.9499999999999996E-3</v>
      </c>
      <c r="AR1120" s="2">
        <v>4.5300000000000002E-3</v>
      </c>
      <c r="AS1120" s="2">
        <v>2.8E-3</v>
      </c>
      <c r="AT1120" s="2">
        <v>1.75E-3</v>
      </c>
      <c r="AU1120" s="2">
        <v>1.0399999999999999E-3</v>
      </c>
      <c r="AV1120" s="2">
        <v>6.2E-4</v>
      </c>
      <c r="AW1120" s="2">
        <v>3.5E-4</v>
      </c>
      <c r="AX1120" s="2">
        <v>1.9000000000000001E-4</v>
      </c>
      <c r="AY1120" s="2">
        <v>1.1E-4</v>
      </c>
      <c r="AZ1120" s="2">
        <v>6.0000000000000002E-5</v>
      </c>
      <c r="BA1120" s="2">
        <v>0</v>
      </c>
      <c r="BB1120" s="2">
        <v>0</v>
      </c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>
        <v>0</v>
      </c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</row>
    <row r="1121" spans="1:68" hidden="1" x14ac:dyDescent="0.25">
      <c r="A1121">
        <v>22400983</v>
      </c>
      <c r="B1121" t="s">
        <v>85</v>
      </c>
      <c r="C1121" t="s">
        <v>86</v>
      </c>
      <c r="D1121" s="1">
        <v>45680.9375</v>
      </c>
      <c r="E1121" t="str">
        <f>HYPERLINK("https://www.nba.com/stats/player/1628398/boxscores-traditional", "Kyle Kuzma")</f>
        <v>Kyle Kuzma</v>
      </c>
      <c r="F1121" t="s">
        <v>87</v>
      </c>
      <c r="G1121">
        <v>21.2</v>
      </c>
      <c r="H1121">
        <v>6.431</v>
      </c>
      <c r="I1121" s="2">
        <v>0.99916000000000005</v>
      </c>
      <c r="J1121" s="2">
        <v>0.99861</v>
      </c>
      <c r="K1121" s="2">
        <v>0.99766999999999995</v>
      </c>
      <c r="L1121" s="2">
        <v>0.99621000000000004</v>
      </c>
      <c r="M1121" s="2">
        <v>0.99412999999999996</v>
      </c>
      <c r="N1121" s="2">
        <v>0.99085999999999996</v>
      </c>
      <c r="O1121" s="2">
        <v>0.98645000000000005</v>
      </c>
      <c r="P1121" s="2">
        <v>0.97982000000000002</v>
      </c>
      <c r="Q1121" s="2">
        <v>0.97128000000000003</v>
      </c>
      <c r="R1121" s="2">
        <v>0.95906999999999998</v>
      </c>
      <c r="S1121" s="2">
        <v>0.94408000000000003</v>
      </c>
      <c r="T1121" s="2">
        <v>0.92364000000000002</v>
      </c>
      <c r="U1121" s="2">
        <v>0.89973000000000003</v>
      </c>
      <c r="V1121" s="2">
        <v>0.86863999999999997</v>
      </c>
      <c r="W1121" s="2">
        <v>0.83147000000000004</v>
      </c>
      <c r="X1121" s="2">
        <v>0.79103000000000001</v>
      </c>
      <c r="Y1121" s="2">
        <v>0.74214999999999998</v>
      </c>
      <c r="Z1121" s="2">
        <v>0.69145999999999996</v>
      </c>
      <c r="AA1121" s="2">
        <v>0.63307000000000002</v>
      </c>
      <c r="AB1121" s="2">
        <v>0.57535000000000003</v>
      </c>
      <c r="AC1121" s="2">
        <v>0.51197000000000004</v>
      </c>
      <c r="AD1121" s="2">
        <v>0.45223999999999998</v>
      </c>
      <c r="AE1121" s="2">
        <v>0.38973999999999998</v>
      </c>
      <c r="AF1121" s="2">
        <v>0.32996999999999999</v>
      </c>
      <c r="AG1121" s="2">
        <v>0.27760000000000001</v>
      </c>
      <c r="AH1121" s="2">
        <v>0.22663</v>
      </c>
      <c r="AI1121" s="2">
        <v>0.18406</v>
      </c>
      <c r="AJ1121" s="2">
        <v>0.14457</v>
      </c>
      <c r="AK1121" s="2">
        <v>0.11314</v>
      </c>
      <c r="AL1121" s="2">
        <v>8.5339999999999999E-2</v>
      </c>
      <c r="AM1121" s="2">
        <v>6.4259999999999998E-2</v>
      </c>
      <c r="AN1121" s="2">
        <v>4.648E-2</v>
      </c>
      <c r="AO1121" s="2">
        <v>3.3619999999999997E-2</v>
      </c>
      <c r="AP1121" s="2">
        <v>2.3300000000000001E-2</v>
      </c>
      <c r="AQ1121" s="2">
        <v>1.5779999999999999E-2</v>
      </c>
      <c r="AR1121" s="2">
        <v>1.072E-2</v>
      </c>
      <c r="AS1121" s="2">
        <v>6.9499999999999996E-3</v>
      </c>
      <c r="AT1121" s="2">
        <v>4.5300000000000002E-3</v>
      </c>
      <c r="AU1121" s="2">
        <v>2.8E-3</v>
      </c>
      <c r="AV1121" s="2">
        <v>1.75E-3</v>
      </c>
      <c r="AW1121" s="2">
        <v>1.0399999999999999E-3</v>
      </c>
      <c r="AX1121" s="2">
        <v>6.2E-4</v>
      </c>
      <c r="AY1121" s="2">
        <v>3.5E-4</v>
      </c>
      <c r="AZ1121" s="2">
        <v>1.9000000000000001E-4</v>
      </c>
      <c r="BA1121" s="2">
        <v>1.1E-4</v>
      </c>
      <c r="BB1121" s="2">
        <v>6.0000000000000002E-5</v>
      </c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>
        <v>0</v>
      </c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</row>
    <row r="1122" spans="1:68" hidden="1" x14ac:dyDescent="0.25">
      <c r="A1122">
        <v>22400983</v>
      </c>
      <c r="B1122" t="s">
        <v>86</v>
      </c>
      <c r="C1122" t="s">
        <v>85</v>
      </c>
      <c r="D1122" s="1">
        <v>45680.9375</v>
      </c>
      <c r="E1122" t="str">
        <f>HYPERLINK("https://www.nba.com/stats/player/202695/boxscores-traditional", "Kawhi Leonard")</f>
        <v>Kawhi Leonard</v>
      </c>
      <c r="F1122" t="s">
        <v>93</v>
      </c>
      <c r="G1122">
        <v>13.6</v>
      </c>
      <c r="H1122">
        <v>6.468</v>
      </c>
      <c r="I1122" s="2">
        <v>0.97441</v>
      </c>
      <c r="J1122" s="2">
        <v>0.96326999999999996</v>
      </c>
      <c r="K1122" s="2">
        <v>0.94950000000000001</v>
      </c>
      <c r="L1122" s="2">
        <v>0.93056000000000005</v>
      </c>
      <c r="M1122" s="2">
        <v>0.90824000000000005</v>
      </c>
      <c r="N1122" s="2">
        <v>0.88100000000000001</v>
      </c>
      <c r="O1122" s="2">
        <v>0.84614</v>
      </c>
      <c r="P1122" s="2">
        <v>0.80784999999999996</v>
      </c>
      <c r="Q1122" s="2">
        <v>0.76114999999999999</v>
      </c>
      <c r="R1122" s="2">
        <v>0.71226</v>
      </c>
      <c r="S1122" s="2">
        <v>0.65542</v>
      </c>
      <c r="T1122" s="2">
        <v>0.59870999999999996</v>
      </c>
      <c r="U1122" s="2">
        <v>0.53586</v>
      </c>
      <c r="V1122" s="2">
        <v>0.47608</v>
      </c>
      <c r="W1122" s="2">
        <v>0.41293999999999997</v>
      </c>
      <c r="X1122" s="2">
        <v>0.35569000000000001</v>
      </c>
      <c r="Y1122" s="2">
        <v>0.29805999999999999</v>
      </c>
      <c r="Z1122" s="2">
        <v>0.24825</v>
      </c>
      <c r="AA1122" s="2">
        <v>0.20327000000000001</v>
      </c>
      <c r="AB1122" s="2">
        <v>0.16109000000000001</v>
      </c>
      <c r="AC1122" s="2">
        <v>0.12714</v>
      </c>
      <c r="AD1122" s="2">
        <v>9.6799999999999997E-2</v>
      </c>
      <c r="AE1122" s="2">
        <v>7.3529999999999998E-2</v>
      </c>
      <c r="AF1122" s="2">
        <v>5.3699999999999998E-2</v>
      </c>
      <c r="AG1122" s="2">
        <v>3.9199999999999999E-2</v>
      </c>
      <c r="AH1122" s="2">
        <v>2.743E-2</v>
      </c>
      <c r="AI1122" s="2">
        <v>1.9230000000000001E-2</v>
      </c>
      <c r="AJ1122" s="2">
        <v>1.2869999999999999E-2</v>
      </c>
      <c r="AK1122" s="2">
        <v>8.6599999999999993E-3</v>
      </c>
      <c r="AL1122" s="2">
        <v>5.5399999999999998E-3</v>
      </c>
      <c r="AM1122" s="2">
        <v>3.5699999999999998E-3</v>
      </c>
      <c r="AN1122" s="2">
        <v>2.2599999999999999E-3</v>
      </c>
      <c r="AO1122" s="2">
        <v>1.3500000000000001E-3</v>
      </c>
      <c r="AP1122" s="2">
        <v>8.1999999999999998E-4</v>
      </c>
      <c r="AQ1122" s="2">
        <v>4.6999999999999999E-4</v>
      </c>
      <c r="AR1122" s="2">
        <v>2.7E-4</v>
      </c>
      <c r="AS1122" s="2">
        <v>1.4999999999999999E-4</v>
      </c>
      <c r="AT1122" s="2">
        <v>8.0000000000000007E-5</v>
      </c>
      <c r="AU1122" s="2">
        <v>4.0000000000000003E-5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2">
        <v>0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</row>
    <row r="1123" spans="1:68" hidden="1" x14ac:dyDescent="0.25">
      <c r="A1123">
        <v>22400983</v>
      </c>
      <c r="B1123" t="s">
        <v>85</v>
      </c>
      <c r="C1123" t="s">
        <v>86</v>
      </c>
      <c r="D1123" s="1">
        <v>45680.9375</v>
      </c>
      <c r="E1123" t="str">
        <f>HYPERLINK("https://www.nba.com/stats/player/1627763/boxscores-traditional", "Malcolm Brogdon")</f>
        <v>Malcolm Brogdon</v>
      </c>
      <c r="F1123" t="s">
        <v>87</v>
      </c>
      <c r="G1123">
        <v>18.2</v>
      </c>
      <c r="H1123">
        <v>6.4930000000000003</v>
      </c>
      <c r="I1123" s="2">
        <v>0.99597999999999998</v>
      </c>
      <c r="J1123" s="2">
        <v>0.99360999999999999</v>
      </c>
      <c r="K1123" s="2">
        <v>0.99036000000000002</v>
      </c>
      <c r="L1123" s="2">
        <v>0.98573999999999995</v>
      </c>
      <c r="M1123" s="2">
        <v>0.97882000000000002</v>
      </c>
      <c r="N1123" s="2">
        <v>0.96994999999999998</v>
      </c>
      <c r="O1123" s="2">
        <v>0.95728000000000002</v>
      </c>
      <c r="P1123" s="2">
        <v>0.94179000000000002</v>
      </c>
      <c r="Q1123" s="2">
        <v>0.92220000000000002</v>
      </c>
      <c r="R1123" s="2">
        <v>0.89617000000000002</v>
      </c>
      <c r="S1123" s="2">
        <v>0.86650000000000005</v>
      </c>
      <c r="T1123" s="2">
        <v>0.82894000000000001</v>
      </c>
      <c r="U1123" s="2">
        <v>0.78813999999999995</v>
      </c>
      <c r="V1123" s="2">
        <v>0.74214999999999998</v>
      </c>
      <c r="W1123" s="2">
        <v>0.68793000000000004</v>
      </c>
      <c r="X1123" s="2">
        <v>0.63307000000000002</v>
      </c>
      <c r="Y1123" s="2">
        <v>0.57142000000000004</v>
      </c>
      <c r="Z1123" s="2">
        <v>0.51197000000000004</v>
      </c>
      <c r="AA1123" s="2">
        <v>0.45223999999999998</v>
      </c>
      <c r="AB1123" s="2">
        <v>0.38973999999999998</v>
      </c>
      <c r="AC1123" s="2">
        <v>0.33360000000000001</v>
      </c>
      <c r="AD1123" s="2">
        <v>0.27760000000000001</v>
      </c>
      <c r="AE1123" s="2">
        <v>0.22964999999999999</v>
      </c>
      <c r="AF1123" s="2">
        <v>0.18673000000000001</v>
      </c>
      <c r="AG1123" s="2">
        <v>0.14685999999999999</v>
      </c>
      <c r="AH1123" s="2">
        <v>0.11507000000000001</v>
      </c>
      <c r="AI1123" s="2">
        <v>8.6910000000000001E-2</v>
      </c>
      <c r="AJ1123" s="2">
        <v>6.5519999999999995E-2</v>
      </c>
      <c r="AK1123" s="2">
        <v>4.8460000000000003E-2</v>
      </c>
      <c r="AL1123" s="2">
        <v>3.4380000000000001E-2</v>
      </c>
      <c r="AM1123" s="2">
        <v>2.4420000000000001E-2</v>
      </c>
      <c r="AN1123" s="2">
        <v>1.6590000000000001E-2</v>
      </c>
      <c r="AO1123" s="2">
        <v>1.1299999999999999E-2</v>
      </c>
      <c r="AP1123" s="2">
        <v>7.5500000000000003E-3</v>
      </c>
      <c r="AQ1123" s="2">
        <v>4.7999999999999996E-3</v>
      </c>
      <c r="AR1123" s="2">
        <v>3.0699999999999998E-3</v>
      </c>
      <c r="AS1123" s="2">
        <v>1.8699999999999999E-3</v>
      </c>
      <c r="AT1123" s="2">
        <v>1.14E-3</v>
      </c>
      <c r="AU1123" s="2">
        <v>6.8999999999999997E-4</v>
      </c>
      <c r="AV1123" s="2">
        <v>3.8999999999999999E-4</v>
      </c>
      <c r="AW1123" s="2">
        <v>2.2000000000000001E-4</v>
      </c>
      <c r="AX1123" s="2">
        <v>1.2E-4</v>
      </c>
      <c r="AY1123" s="2">
        <v>6.9999999999999994E-5</v>
      </c>
      <c r="AZ1123" s="2">
        <v>4.0000000000000003E-5</v>
      </c>
      <c r="BA1123" s="2">
        <v>0</v>
      </c>
      <c r="BB1123" s="2">
        <v>0</v>
      </c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>
        <v>0</v>
      </c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</row>
    <row r="1124" spans="1:68" hidden="1" x14ac:dyDescent="0.25">
      <c r="A1124">
        <v>22400983</v>
      </c>
      <c r="B1124" t="s">
        <v>85</v>
      </c>
      <c r="C1124" t="s">
        <v>86</v>
      </c>
      <c r="D1124" s="1">
        <v>45680.9375</v>
      </c>
      <c r="E1124" t="str">
        <f>HYPERLINK("https://www.nba.com/stats/player/1628398/boxscores-traditional", "Kyle Kuzma")</f>
        <v>Kyle Kuzma</v>
      </c>
      <c r="F1124" t="s">
        <v>93</v>
      </c>
      <c r="G1124">
        <v>14.8</v>
      </c>
      <c r="H1124">
        <v>6.4930000000000003</v>
      </c>
      <c r="I1124" s="2">
        <v>0.98341000000000001</v>
      </c>
      <c r="J1124" s="2">
        <v>0.97558</v>
      </c>
      <c r="K1124" s="2">
        <v>0.96562000000000003</v>
      </c>
      <c r="L1124" s="2">
        <v>0.95154000000000005</v>
      </c>
      <c r="M1124" s="2">
        <v>0.93447999999999998</v>
      </c>
      <c r="N1124" s="2">
        <v>0.91308999999999996</v>
      </c>
      <c r="O1124" s="2">
        <v>0.88492999999999999</v>
      </c>
      <c r="P1124" s="2">
        <v>0.85314000000000001</v>
      </c>
      <c r="Q1124" s="2">
        <v>0.81327000000000005</v>
      </c>
      <c r="R1124" s="2">
        <v>0.77034999999999998</v>
      </c>
      <c r="S1124" s="2">
        <v>0.72240000000000004</v>
      </c>
      <c r="T1124" s="2">
        <v>0.66639999999999999</v>
      </c>
      <c r="U1124" s="2">
        <v>0.61026000000000002</v>
      </c>
      <c r="V1124" s="2">
        <v>0.54776000000000002</v>
      </c>
      <c r="W1124" s="2">
        <v>0.48803000000000002</v>
      </c>
      <c r="X1124" s="2">
        <v>0.42858000000000002</v>
      </c>
      <c r="Y1124" s="2">
        <v>0.36692999999999998</v>
      </c>
      <c r="Z1124" s="2">
        <v>0.31207000000000001</v>
      </c>
      <c r="AA1124" s="2">
        <v>0.25785000000000002</v>
      </c>
      <c r="AB1124" s="2">
        <v>0.21185999999999999</v>
      </c>
      <c r="AC1124" s="2">
        <v>0.17105999999999999</v>
      </c>
      <c r="AD1124" s="2">
        <v>0.13350000000000001</v>
      </c>
      <c r="AE1124" s="2">
        <v>0.10383000000000001</v>
      </c>
      <c r="AF1124" s="2">
        <v>7.7799999999999994E-2</v>
      </c>
      <c r="AG1124" s="2">
        <v>5.8209999999999998E-2</v>
      </c>
      <c r="AH1124" s="2">
        <v>4.2720000000000001E-2</v>
      </c>
      <c r="AI1124" s="2">
        <v>3.005E-2</v>
      </c>
      <c r="AJ1124" s="2">
        <v>2.1180000000000001E-2</v>
      </c>
      <c r="AK1124" s="2">
        <v>1.426E-2</v>
      </c>
      <c r="AL1124" s="2">
        <v>9.6399999999999993E-3</v>
      </c>
      <c r="AM1124" s="2">
        <v>6.3899999999999998E-3</v>
      </c>
      <c r="AN1124" s="2">
        <v>4.0200000000000001E-3</v>
      </c>
      <c r="AO1124" s="2">
        <v>2.5600000000000002E-3</v>
      </c>
      <c r="AP1124" s="2">
        <v>1.5399999999999999E-3</v>
      </c>
      <c r="AQ1124" s="2">
        <v>9.3999999999999997E-4</v>
      </c>
      <c r="AR1124" s="2">
        <v>5.4000000000000001E-4</v>
      </c>
      <c r="AS1124" s="2">
        <v>3.1E-4</v>
      </c>
      <c r="AT1124" s="2">
        <v>1.8000000000000001E-4</v>
      </c>
      <c r="AU1124" s="2">
        <v>1E-4</v>
      </c>
      <c r="AV1124" s="2">
        <v>5.0000000000000002E-5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2">
        <v>0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0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</row>
    <row r="1125" spans="1:68" hidden="1" x14ac:dyDescent="0.25">
      <c r="A1125">
        <v>22400983</v>
      </c>
      <c r="B1125" t="s">
        <v>86</v>
      </c>
      <c r="C1125" t="s">
        <v>85</v>
      </c>
      <c r="D1125" s="1">
        <v>45680.9375</v>
      </c>
      <c r="E1125" t="str">
        <f>HYPERLINK("https://www.nba.com/stats/player/1629599/boxscores-traditional", "Amir Coffey")</f>
        <v>Amir Coffey</v>
      </c>
      <c r="F1125" t="s">
        <v>92</v>
      </c>
      <c r="G1125">
        <v>13.8</v>
      </c>
      <c r="H1125">
        <v>6.524</v>
      </c>
      <c r="I1125" s="2">
        <v>0.97499999999999998</v>
      </c>
      <c r="J1125" s="2">
        <v>0.96484999999999999</v>
      </c>
      <c r="K1125" s="2">
        <v>0.95154000000000005</v>
      </c>
      <c r="L1125" s="2">
        <v>0.93318999999999996</v>
      </c>
      <c r="M1125" s="2">
        <v>0.91149000000000002</v>
      </c>
      <c r="N1125" s="2">
        <v>0.88492999999999999</v>
      </c>
      <c r="O1125" s="2">
        <v>0.85082999999999998</v>
      </c>
      <c r="P1125" s="2">
        <v>0.81327000000000005</v>
      </c>
      <c r="Q1125" s="2">
        <v>0.77034999999999998</v>
      </c>
      <c r="R1125" s="2">
        <v>0.71904000000000001</v>
      </c>
      <c r="S1125" s="2">
        <v>0.66639999999999999</v>
      </c>
      <c r="T1125" s="2">
        <v>0.61026000000000002</v>
      </c>
      <c r="U1125" s="2">
        <v>0.54776000000000002</v>
      </c>
      <c r="V1125" s="2">
        <v>0.48803000000000002</v>
      </c>
      <c r="W1125" s="2">
        <v>0.42858000000000002</v>
      </c>
      <c r="X1125" s="2">
        <v>0.36692999999999998</v>
      </c>
      <c r="Y1125" s="2">
        <v>0.31207000000000001</v>
      </c>
      <c r="Z1125" s="2">
        <v>0.26108999999999999</v>
      </c>
      <c r="AA1125" s="2">
        <v>0.21185999999999999</v>
      </c>
      <c r="AB1125" s="2">
        <v>0.17105999999999999</v>
      </c>
      <c r="AC1125" s="2">
        <v>0.13567000000000001</v>
      </c>
      <c r="AD1125" s="2">
        <v>0.10383000000000001</v>
      </c>
      <c r="AE1125" s="2">
        <v>7.9269999999999993E-2</v>
      </c>
      <c r="AF1125" s="2">
        <v>5.9380000000000002E-2</v>
      </c>
      <c r="AG1125" s="2">
        <v>4.2720000000000001E-2</v>
      </c>
      <c r="AH1125" s="2">
        <v>3.074E-2</v>
      </c>
      <c r="AI1125" s="2">
        <v>2.1690000000000001E-2</v>
      </c>
      <c r="AJ1125" s="2">
        <v>1.4630000000000001E-2</v>
      </c>
      <c r="AK1125" s="2">
        <v>9.9000000000000008E-3</v>
      </c>
      <c r="AL1125" s="2">
        <v>6.5700000000000003E-3</v>
      </c>
      <c r="AM1125" s="2">
        <v>4.15E-3</v>
      </c>
      <c r="AN1125" s="2">
        <v>2.64E-3</v>
      </c>
      <c r="AO1125" s="2">
        <v>1.64E-3</v>
      </c>
      <c r="AP1125" s="2">
        <v>9.7000000000000005E-4</v>
      </c>
      <c r="AQ1125" s="2">
        <v>5.8E-4</v>
      </c>
      <c r="AR1125" s="2">
        <v>3.4000000000000002E-4</v>
      </c>
      <c r="AS1125" s="2">
        <v>1.9000000000000001E-4</v>
      </c>
      <c r="AT1125" s="2">
        <v>1E-4</v>
      </c>
      <c r="AU1125" s="2">
        <v>6.0000000000000002E-5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0</v>
      </c>
      <c r="BB1125" s="2">
        <v>0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</row>
    <row r="1126" spans="1:68" hidden="1" x14ac:dyDescent="0.25">
      <c r="A1126">
        <v>22400983</v>
      </c>
      <c r="B1126" t="s">
        <v>85</v>
      </c>
      <c r="C1126" t="s">
        <v>86</v>
      </c>
      <c r="D1126" s="1">
        <v>45680.9375</v>
      </c>
      <c r="E1126" t="str">
        <f>HYPERLINK("https://www.nba.com/stats/player/202685/boxscores-traditional", "Jonas Valanciunas")</f>
        <v>Jonas Valanciunas</v>
      </c>
      <c r="F1126" t="s">
        <v>92</v>
      </c>
      <c r="G1126">
        <v>13.4</v>
      </c>
      <c r="H1126">
        <v>6.56</v>
      </c>
      <c r="I1126" s="2">
        <v>0.97062000000000004</v>
      </c>
      <c r="J1126" s="2">
        <v>0.95906999999999998</v>
      </c>
      <c r="K1126" s="2">
        <v>0.94408000000000003</v>
      </c>
      <c r="L1126" s="2">
        <v>0.92364000000000002</v>
      </c>
      <c r="M1126" s="2">
        <v>0.89973000000000003</v>
      </c>
      <c r="N1126" s="2">
        <v>0.87075999999999998</v>
      </c>
      <c r="O1126" s="2">
        <v>0.83645999999999998</v>
      </c>
      <c r="P1126" s="2">
        <v>0.79388999999999998</v>
      </c>
      <c r="Q1126" s="2">
        <v>0.74856999999999996</v>
      </c>
      <c r="R1126" s="2">
        <v>0.69847000000000004</v>
      </c>
      <c r="S1126" s="2">
        <v>0.64431000000000005</v>
      </c>
      <c r="T1126" s="2">
        <v>0.58316999999999997</v>
      </c>
      <c r="U1126" s="2">
        <v>0.52392000000000005</v>
      </c>
      <c r="V1126" s="2">
        <v>0.46414</v>
      </c>
      <c r="W1126" s="2">
        <v>0.40516999999999997</v>
      </c>
      <c r="X1126" s="2">
        <v>0.34458</v>
      </c>
      <c r="Y1126" s="2">
        <v>0.29115999999999997</v>
      </c>
      <c r="Z1126" s="2">
        <v>0.24196000000000001</v>
      </c>
      <c r="AA1126" s="2">
        <v>0.19766</v>
      </c>
      <c r="AB1126" s="2">
        <v>0.15625</v>
      </c>
      <c r="AC1126" s="2">
        <v>0.12302</v>
      </c>
      <c r="AD1126" s="2">
        <v>9.5100000000000004E-2</v>
      </c>
      <c r="AE1126" s="2">
        <v>7.2150000000000006E-2</v>
      </c>
      <c r="AF1126" s="2">
        <v>5.262E-2</v>
      </c>
      <c r="AG1126" s="2">
        <v>3.8359999999999998E-2</v>
      </c>
      <c r="AH1126" s="2">
        <v>2.743E-2</v>
      </c>
      <c r="AI1126" s="2">
        <v>1.9230000000000001E-2</v>
      </c>
      <c r="AJ1126" s="2">
        <v>1.2869999999999999E-2</v>
      </c>
      <c r="AK1126" s="2">
        <v>8.6599999999999993E-3</v>
      </c>
      <c r="AL1126" s="2">
        <v>5.7000000000000002E-3</v>
      </c>
      <c r="AM1126" s="2">
        <v>3.6800000000000001E-3</v>
      </c>
      <c r="AN1126" s="2">
        <v>2.2599999999999999E-3</v>
      </c>
      <c r="AO1126" s="2">
        <v>1.39E-3</v>
      </c>
      <c r="AP1126" s="2">
        <v>8.4000000000000003E-4</v>
      </c>
      <c r="AQ1126" s="2">
        <v>5.0000000000000001E-4</v>
      </c>
      <c r="AR1126" s="2">
        <v>2.7999999999999998E-4</v>
      </c>
      <c r="AS1126" s="2">
        <v>1.6000000000000001E-4</v>
      </c>
      <c r="AT1126" s="2">
        <v>9.0000000000000006E-5</v>
      </c>
      <c r="AU1126" s="2">
        <v>5.0000000000000002E-5</v>
      </c>
      <c r="AV1126" s="2">
        <v>0</v>
      </c>
      <c r="AW1126" s="2">
        <v>0</v>
      </c>
      <c r="AX1126" s="2">
        <v>0</v>
      </c>
      <c r="AY1126" s="2">
        <v>0</v>
      </c>
      <c r="AZ1126" s="2">
        <v>0</v>
      </c>
      <c r="BA1126" s="2">
        <v>0</v>
      </c>
      <c r="BB1126" s="2">
        <v>0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>
        <v>0</v>
      </c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</row>
    <row r="1127" spans="1:68" hidden="1" x14ac:dyDescent="0.25">
      <c r="A1127">
        <v>22400983</v>
      </c>
      <c r="B1127" t="s">
        <v>85</v>
      </c>
      <c r="C1127" t="s">
        <v>86</v>
      </c>
      <c r="D1127" s="1">
        <v>45680.9375</v>
      </c>
      <c r="E1127" t="str">
        <f>HYPERLINK("https://www.nba.com/stats/player/1642273/boxscores-traditional", "Kyshawn George")</f>
        <v>Kyshawn George</v>
      </c>
      <c r="F1127" t="s">
        <v>93</v>
      </c>
      <c r="G1127">
        <v>11</v>
      </c>
      <c r="H1127">
        <v>6.633</v>
      </c>
      <c r="I1127" s="2">
        <v>0.93447999999999998</v>
      </c>
      <c r="J1127" s="2">
        <v>0.91308999999999996</v>
      </c>
      <c r="K1127" s="2">
        <v>0.88685999999999998</v>
      </c>
      <c r="L1127" s="2">
        <v>0.85543000000000002</v>
      </c>
      <c r="M1127" s="2">
        <v>0.81594</v>
      </c>
      <c r="N1127" s="2">
        <v>0.77337</v>
      </c>
      <c r="O1127" s="2">
        <v>0.72575000000000001</v>
      </c>
      <c r="P1127" s="2">
        <v>0.67364000000000002</v>
      </c>
      <c r="Q1127" s="2">
        <v>0.61790999999999996</v>
      </c>
      <c r="R1127" s="2">
        <v>0.55962000000000001</v>
      </c>
      <c r="S1127" s="2">
        <v>0.5</v>
      </c>
      <c r="T1127" s="2">
        <v>0.44037999999999999</v>
      </c>
      <c r="U1127" s="2">
        <v>0.38208999999999999</v>
      </c>
      <c r="V1127" s="2">
        <v>0.32635999999999998</v>
      </c>
      <c r="W1127" s="2">
        <v>0.27424999999999999</v>
      </c>
      <c r="X1127" s="2">
        <v>0.22663</v>
      </c>
      <c r="Y1127" s="2">
        <v>0.18406</v>
      </c>
      <c r="Z1127" s="2">
        <v>0.14457</v>
      </c>
      <c r="AA1127" s="2">
        <v>0.11314</v>
      </c>
      <c r="AB1127" s="2">
        <v>8.6910000000000001E-2</v>
      </c>
      <c r="AC1127" s="2">
        <v>6.5519999999999995E-2</v>
      </c>
      <c r="AD1127" s="2">
        <v>4.8460000000000003E-2</v>
      </c>
      <c r="AE1127" s="2">
        <v>3.5150000000000001E-2</v>
      </c>
      <c r="AF1127" s="2">
        <v>2.5000000000000001E-2</v>
      </c>
      <c r="AG1127" s="2">
        <v>1.7430000000000001E-2</v>
      </c>
      <c r="AH1127" s="2">
        <v>1.191E-2</v>
      </c>
      <c r="AI1127" s="2">
        <v>7.9799999999999992E-3</v>
      </c>
      <c r="AJ1127" s="2">
        <v>5.2300000000000003E-3</v>
      </c>
      <c r="AK1127" s="2">
        <v>3.3600000000000001E-3</v>
      </c>
      <c r="AL1127" s="2">
        <v>2.1199999999999999E-3</v>
      </c>
      <c r="AM1127" s="2">
        <v>1.2600000000000001E-3</v>
      </c>
      <c r="AN1127" s="2">
        <v>7.6000000000000004E-4</v>
      </c>
      <c r="AO1127" s="2">
        <v>4.4999999999999999E-4</v>
      </c>
      <c r="AP1127" s="2">
        <v>2.5999999999999998E-4</v>
      </c>
      <c r="AQ1127" s="2">
        <v>1.4999999999999999E-4</v>
      </c>
      <c r="AR1127" s="2">
        <v>8.0000000000000007E-5</v>
      </c>
      <c r="AS1127" s="2">
        <v>4.0000000000000003E-5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2">
        <v>0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</row>
    <row r="1128" spans="1:68" hidden="1" x14ac:dyDescent="0.25">
      <c r="A1128">
        <v>22400983</v>
      </c>
      <c r="B1128" t="s">
        <v>86</v>
      </c>
      <c r="C1128" t="s">
        <v>85</v>
      </c>
      <c r="D1128" s="1">
        <v>45680.9375</v>
      </c>
      <c r="E1128" t="str">
        <f>HYPERLINK("https://www.nba.com/stats/player/202695/boxscores-traditional", "Kawhi Leonard")</f>
        <v>Kawhi Leonard</v>
      </c>
      <c r="F1128" t="s">
        <v>92</v>
      </c>
      <c r="G1128">
        <v>15.2</v>
      </c>
      <c r="H1128">
        <v>6.6449999999999996</v>
      </c>
      <c r="I1128" s="2">
        <v>0.98382000000000003</v>
      </c>
      <c r="J1128" s="2">
        <v>0.97670000000000001</v>
      </c>
      <c r="K1128" s="2">
        <v>0.96711999999999998</v>
      </c>
      <c r="L1128" s="2">
        <v>0.95448999999999995</v>
      </c>
      <c r="M1128" s="2">
        <v>0.93698999999999999</v>
      </c>
      <c r="N1128" s="2">
        <v>0.91620999999999997</v>
      </c>
      <c r="O1128" s="2">
        <v>0.89065000000000005</v>
      </c>
      <c r="P1128" s="2">
        <v>0.85992999999999997</v>
      </c>
      <c r="Q1128" s="2">
        <v>0.82381000000000004</v>
      </c>
      <c r="R1128" s="2">
        <v>0.7823</v>
      </c>
      <c r="S1128" s="2">
        <v>0.73565000000000003</v>
      </c>
      <c r="T1128" s="2">
        <v>0.68439000000000005</v>
      </c>
      <c r="U1128" s="2">
        <v>0.62929999999999997</v>
      </c>
      <c r="V1128" s="2">
        <v>0.57142000000000004</v>
      </c>
      <c r="W1128" s="2">
        <v>0.51197000000000004</v>
      </c>
      <c r="X1128" s="2">
        <v>0.45223999999999998</v>
      </c>
      <c r="Y1128" s="2">
        <v>0.39357999999999999</v>
      </c>
      <c r="Z1128" s="2">
        <v>0.33723999999999998</v>
      </c>
      <c r="AA1128" s="2">
        <v>0.28433999999999998</v>
      </c>
      <c r="AB1128" s="2">
        <v>0.23576</v>
      </c>
      <c r="AC1128" s="2">
        <v>0.19214999999999999</v>
      </c>
      <c r="AD1128" s="2">
        <v>0.15386</v>
      </c>
      <c r="AE1128" s="2">
        <v>0.121</v>
      </c>
      <c r="AF1128" s="2">
        <v>9.3420000000000003E-2</v>
      </c>
      <c r="AG1128" s="2">
        <v>7.0779999999999996E-2</v>
      </c>
      <c r="AH1128" s="2">
        <v>5.1549999999999999E-2</v>
      </c>
      <c r="AI1128" s="2">
        <v>3.7539999999999997E-2</v>
      </c>
      <c r="AJ1128" s="2">
        <v>2.6800000000000001E-2</v>
      </c>
      <c r="AK1128" s="2">
        <v>1.8759999999999999E-2</v>
      </c>
      <c r="AL1128" s="2">
        <v>1.2869999999999999E-2</v>
      </c>
      <c r="AM1128" s="2">
        <v>8.6599999999999993E-3</v>
      </c>
      <c r="AN1128" s="2">
        <v>5.7000000000000002E-3</v>
      </c>
      <c r="AO1128" s="2">
        <v>3.6800000000000001E-3</v>
      </c>
      <c r="AP1128" s="2">
        <v>2.33E-3</v>
      </c>
      <c r="AQ1128" s="2">
        <v>1.4400000000000001E-3</v>
      </c>
      <c r="AR1128" s="2">
        <v>8.7000000000000001E-4</v>
      </c>
      <c r="AS1128" s="2">
        <v>5.1999999999999995E-4</v>
      </c>
      <c r="AT1128" s="2">
        <v>2.9999999999999997E-4</v>
      </c>
      <c r="AU1128" s="2">
        <v>1.7000000000000001E-4</v>
      </c>
      <c r="AV1128" s="2">
        <v>1E-4</v>
      </c>
      <c r="AW1128" s="2">
        <v>5.0000000000000002E-5</v>
      </c>
      <c r="AX1128" s="2">
        <v>0</v>
      </c>
      <c r="AY1128" s="2">
        <v>0</v>
      </c>
      <c r="AZ1128" s="2">
        <v>0</v>
      </c>
      <c r="BA1128" s="2">
        <v>0</v>
      </c>
      <c r="BB1128" s="2">
        <v>0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</row>
    <row r="1129" spans="1:68" hidden="1" x14ac:dyDescent="0.25">
      <c r="A1129">
        <v>22400983</v>
      </c>
      <c r="B1129" t="s">
        <v>85</v>
      </c>
      <c r="C1129" t="s">
        <v>86</v>
      </c>
      <c r="D1129" s="1">
        <v>45680.9375</v>
      </c>
      <c r="E1129" t="str">
        <f>HYPERLINK("https://www.nba.com/stats/player/1627763/boxscores-traditional", "Malcolm Brogdon")</f>
        <v>Malcolm Brogdon</v>
      </c>
      <c r="F1129" t="s">
        <v>92</v>
      </c>
      <c r="G1129">
        <v>20</v>
      </c>
      <c r="H1129">
        <v>6.8120000000000003</v>
      </c>
      <c r="I1129" s="2">
        <v>0.99736000000000002</v>
      </c>
      <c r="J1129" s="2">
        <v>0.99585000000000001</v>
      </c>
      <c r="K1129" s="2">
        <v>0.99378999999999995</v>
      </c>
      <c r="L1129" s="2">
        <v>0.99060999999999999</v>
      </c>
      <c r="M1129" s="2">
        <v>0.98609999999999998</v>
      </c>
      <c r="N1129" s="2">
        <v>0.98029999999999995</v>
      </c>
      <c r="O1129" s="2">
        <v>0.97192999999999996</v>
      </c>
      <c r="P1129" s="2">
        <v>0.96079999999999999</v>
      </c>
      <c r="Q1129" s="2">
        <v>0.94630000000000003</v>
      </c>
      <c r="R1129" s="2">
        <v>0.92922000000000005</v>
      </c>
      <c r="S1129" s="2">
        <v>0.90658000000000005</v>
      </c>
      <c r="T1129" s="2">
        <v>0.879</v>
      </c>
      <c r="U1129" s="2">
        <v>0.84848999999999997</v>
      </c>
      <c r="V1129" s="2">
        <v>0.81057000000000001</v>
      </c>
      <c r="W1129" s="2">
        <v>0.76729999999999998</v>
      </c>
      <c r="X1129" s="2">
        <v>0.72240000000000004</v>
      </c>
      <c r="Y1129" s="2">
        <v>0.67003000000000001</v>
      </c>
      <c r="Z1129" s="2">
        <v>0.61409000000000002</v>
      </c>
      <c r="AA1129" s="2">
        <v>0.55962000000000001</v>
      </c>
      <c r="AB1129" s="2">
        <v>0.5</v>
      </c>
      <c r="AC1129" s="2">
        <v>0.44037999999999999</v>
      </c>
      <c r="AD1129" s="2">
        <v>0.38590999999999998</v>
      </c>
      <c r="AE1129" s="2">
        <v>0.32996999999999999</v>
      </c>
      <c r="AF1129" s="2">
        <v>0.27760000000000001</v>
      </c>
      <c r="AG1129" s="2">
        <v>0.23269999999999999</v>
      </c>
      <c r="AH1129" s="2">
        <v>0.18942999999999999</v>
      </c>
      <c r="AI1129" s="2">
        <v>0.15151000000000001</v>
      </c>
      <c r="AJ1129" s="2">
        <v>0.121</v>
      </c>
      <c r="AK1129" s="2">
        <v>9.3420000000000003E-2</v>
      </c>
      <c r="AL1129" s="2">
        <v>7.0779999999999996E-2</v>
      </c>
      <c r="AM1129" s="2">
        <v>5.3699999999999998E-2</v>
      </c>
      <c r="AN1129" s="2">
        <v>3.9199999999999999E-2</v>
      </c>
      <c r="AO1129" s="2">
        <v>2.8070000000000001E-2</v>
      </c>
      <c r="AP1129" s="2">
        <v>1.9699999999999999E-2</v>
      </c>
      <c r="AQ1129" s="2">
        <v>1.3899999999999999E-2</v>
      </c>
      <c r="AR1129" s="2">
        <v>9.3900000000000008E-3</v>
      </c>
      <c r="AS1129" s="2">
        <v>6.2100000000000002E-3</v>
      </c>
      <c r="AT1129" s="2">
        <v>4.15E-3</v>
      </c>
      <c r="AU1129" s="2">
        <v>2.64E-3</v>
      </c>
      <c r="AV1129" s="2">
        <v>1.64E-3</v>
      </c>
      <c r="AW1129" s="2">
        <v>1.0399999999999999E-3</v>
      </c>
      <c r="AX1129" s="2">
        <v>6.2E-4</v>
      </c>
      <c r="AY1129" s="2">
        <v>3.6000000000000002E-4</v>
      </c>
      <c r="AZ1129" s="2">
        <v>2.2000000000000001E-4</v>
      </c>
      <c r="BA1129" s="2">
        <v>1.2E-4</v>
      </c>
      <c r="BB1129" s="2">
        <v>6.9999999999999994E-5</v>
      </c>
      <c r="BC1129" s="2">
        <v>4.0000000000000003E-5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</row>
    <row r="1130" spans="1:68" hidden="1" x14ac:dyDescent="0.25">
      <c r="A1130">
        <v>22400983</v>
      </c>
      <c r="B1130" t="s">
        <v>86</v>
      </c>
      <c r="C1130" t="s">
        <v>85</v>
      </c>
      <c r="D1130" s="1">
        <v>45680.9375</v>
      </c>
      <c r="E1130" t="str">
        <f>HYPERLINK("https://www.nba.com/stats/player/1629611/boxscores-traditional", "Terance Mann")</f>
        <v>Terance Mann</v>
      </c>
      <c r="F1130" t="s">
        <v>91</v>
      </c>
      <c r="G1130">
        <v>15.4</v>
      </c>
      <c r="H1130">
        <v>6.8879999999999999</v>
      </c>
      <c r="I1130" s="2">
        <v>0.98168999999999995</v>
      </c>
      <c r="J1130" s="2">
        <v>0.97441</v>
      </c>
      <c r="K1130" s="2">
        <v>0.96406999999999998</v>
      </c>
      <c r="L1130" s="2">
        <v>0.95154000000000005</v>
      </c>
      <c r="M1130" s="2">
        <v>0.93447999999999998</v>
      </c>
      <c r="N1130" s="2">
        <v>0.91308999999999996</v>
      </c>
      <c r="O1130" s="2">
        <v>0.88876999999999995</v>
      </c>
      <c r="P1130" s="2">
        <v>0.85768999999999995</v>
      </c>
      <c r="Q1130" s="2">
        <v>0.82381000000000004</v>
      </c>
      <c r="R1130" s="2">
        <v>0.7823</v>
      </c>
      <c r="S1130" s="2">
        <v>0.73890999999999996</v>
      </c>
      <c r="T1130" s="2">
        <v>0.68793000000000004</v>
      </c>
      <c r="U1130" s="2">
        <v>0.63683000000000001</v>
      </c>
      <c r="V1130" s="2">
        <v>0.57926</v>
      </c>
      <c r="W1130" s="2">
        <v>0.52392000000000005</v>
      </c>
      <c r="X1130" s="2">
        <v>0.46414</v>
      </c>
      <c r="Y1130" s="2">
        <v>0.40905000000000002</v>
      </c>
      <c r="Z1130" s="2">
        <v>0.35197000000000001</v>
      </c>
      <c r="AA1130" s="2">
        <v>0.30153000000000002</v>
      </c>
      <c r="AB1130" s="2">
        <v>0.25142999999999999</v>
      </c>
      <c r="AC1130" s="2">
        <v>0.20896999999999999</v>
      </c>
      <c r="AD1130" s="2">
        <v>0.16853000000000001</v>
      </c>
      <c r="AE1130" s="2">
        <v>0.13567000000000001</v>
      </c>
      <c r="AF1130" s="2">
        <v>0.10564999999999999</v>
      </c>
      <c r="AG1130" s="2">
        <v>8.226E-2</v>
      </c>
      <c r="AH1130" s="2">
        <v>6.1780000000000002E-2</v>
      </c>
      <c r="AI1130" s="2">
        <v>4.648E-2</v>
      </c>
      <c r="AJ1130" s="2">
        <v>3.3619999999999997E-2</v>
      </c>
      <c r="AK1130" s="2">
        <v>2.4420000000000001E-2</v>
      </c>
      <c r="AL1130" s="2">
        <v>1.7000000000000001E-2</v>
      </c>
      <c r="AM1130" s="2">
        <v>1.191E-2</v>
      </c>
      <c r="AN1130" s="2">
        <v>7.9799999999999992E-3</v>
      </c>
      <c r="AO1130" s="2">
        <v>5.2300000000000003E-3</v>
      </c>
      <c r="AP1130" s="2">
        <v>3.47E-3</v>
      </c>
      <c r="AQ1130" s="2">
        <v>2.1900000000000001E-3</v>
      </c>
      <c r="AR1130" s="2">
        <v>1.39E-3</v>
      </c>
      <c r="AS1130" s="2">
        <v>8.4000000000000003E-4</v>
      </c>
      <c r="AT1130" s="2">
        <v>5.1999999999999995E-4</v>
      </c>
      <c r="AU1130" s="2">
        <v>2.9999999999999997E-4</v>
      </c>
      <c r="AV1130" s="2">
        <v>1.8000000000000001E-4</v>
      </c>
      <c r="AW1130" s="2">
        <v>1E-4</v>
      </c>
      <c r="AX1130" s="2">
        <v>6.0000000000000002E-5</v>
      </c>
      <c r="AY1130" s="2">
        <v>0</v>
      </c>
      <c r="AZ1130" s="2">
        <v>0</v>
      </c>
      <c r="BA1130" s="2">
        <v>0</v>
      </c>
      <c r="BB1130" s="2">
        <v>0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>
        <v>0</v>
      </c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</row>
    <row r="1131" spans="1:68" hidden="1" x14ac:dyDescent="0.25">
      <c r="A1131">
        <v>22400983</v>
      </c>
      <c r="B1131" t="s">
        <v>86</v>
      </c>
      <c r="C1131" t="s">
        <v>85</v>
      </c>
      <c r="D1131" s="1">
        <v>45680.9375</v>
      </c>
      <c r="E1131" t="str">
        <f>HYPERLINK("https://www.nba.com/stats/player/1629599/boxscores-traditional", "Amir Coffey")</f>
        <v>Amir Coffey</v>
      </c>
      <c r="F1131" t="s">
        <v>87</v>
      </c>
      <c r="G1131">
        <v>15.2</v>
      </c>
      <c r="H1131">
        <v>7.0259999999999998</v>
      </c>
      <c r="I1131" s="2">
        <v>0.97831000000000001</v>
      </c>
      <c r="J1131" s="2">
        <v>0.96994999999999998</v>
      </c>
      <c r="K1131" s="2">
        <v>0.95906999999999998</v>
      </c>
      <c r="L1131" s="2">
        <v>0.94408000000000003</v>
      </c>
      <c r="M1131" s="2">
        <v>0.92647000000000002</v>
      </c>
      <c r="N1131" s="2">
        <v>0.90490000000000004</v>
      </c>
      <c r="O1131" s="2">
        <v>0.879</v>
      </c>
      <c r="P1131" s="2">
        <v>0.84614</v>
      </c>
      <c r="Q1131" s="2">
        <v>0.81057000000000001</v>
      </c>
      <c r="R1131" s="2">
        <v>0.77034999999999998</v>
      </c>
      <c r="S1131" s="2">
        <v>0.72575000000000001</v>
      </c>
      <c r="T1131" s="2">
        <v>0.67723999999999995</v>
      </c>
      <c r="U1131" s="2">
        <v>0.62172000000000005</v>
      </c>
      <c r="V1131" s="2">
        <v>0.56749000000000005</v>
      </c>
      <c r="W1131" s="2">
        <v>0.51197000000000004</v>
      </c>
      <c r="X1131" s="2">
        <v>0.45619999999999999</v>
      </c>
      <c r="Y1131" s="2">
        <v>0.39743000000000001</v>
      </c>
      <c r="Z1131" s="2">
        <v>0.34458</v>
      </c>
      <c r="AA1131" s="2">
        <v>0.29459999999999997</v>
      </c>
      <c r="AB1131" s="2">
        <v>0.24825</v>
      </c>
      <c r="AC1131" s="2">
        <v>0.20327000000000001</v>
      </c>
      <c r="AD1131" s="2">
        <v>0.16602</v>
      </c>
      <c r="AE1131" s="2">
        <v>0.13350000000000001</v>
      </c>
      <c r="AF1131" s="2">
        <v>0.10564999999999999</v>
      </c>
      <c r="AG1131" s="2">
        <v>8.226E-2</v>
      </c>
      <c r="AH1131" s="2">
        <v>6.1780000000000002E-2</v>
      </c>
      <c r="AI1131" s="2">
        <v>4.648E-2</v>
      </c>
      <c r="AJ1131" s="2">
        <v>3.4380000000000001E-2</v>
      </c>
      <c r="AK1131" s="2">
        <v>2.5000000000000001E-2</v>
      </c>
      <c r="AL1131" s="2">
        <v>1.7430000000000001E-2</v>
      </c>
      <c r="AM1131" s="2">
        <v>1.222E-2</v>
      </c>
      <c r="AN1131" s="2">
        <v>8.4200000000000004E-3</v>
      </c>
      <c r="AO1131" s="2">
        <v>5.7000000000000002E-3</v>
      </c>
      <c r="AP1131" s="2">
        <v>3.6800000000000001E-3</v>
      </c>
      <c r="AQ1131" s="2">
        <v>2.3999999999999998E-3</v>
      </c>
      <c r="AR1131" s="2">
        <v>1.5399999999999999E-3</v>
      </c>
      <c r="AS1131" s="2">
        <v>9.7000000000000005E-4</v>
      </c>
      <c r="AT1131" s="2">
        <v>5.8E-4</v>
      </c>
      <c r="AU1131" s="2">
        <v>3.5E-4</v>
      </c>
      <c r="AV1131" s="2">
        <v>2.1000000000000001E-4</v>
      </c>
      <c r="AW1131" s="2">
        <v>1.2E-4</v>
      </c>
      <c r="AX1131" s="2">
        <v>6.9999999999999994E-5</v>
      </c>
      <c r="AY1131" s="2">
        <v>4.0000000000000003E-5</v>
      </c>
      <c r="AZ1131" s="2">
        <v>0</v>
      </c>
      <c r="BA1131" s="2">
        <v>0</v>
      </c>
      <c r="BB1131" s="2">
        <v>0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</row>
    <row r="1132" spans="1:68" hidden="1" x14ac:dyDescent="0.25">
      <c r="A1132">
        <v>22400983</v>
      </c>
      <c r="B1132" t="s">
        <v>85</v>
      </c>
      <c r="C1132" t="s">
        <v>86</v>
      </c>
      <c r="D1132" s="1">
        <v>45680.9375</v>
      </c>
      <c r="E1132" t="str">
        <f>HYPERLINK("https://www.nba.com/stats/player/1642273/boxscores-traditional", "Kyshawn George")</f>
        <v>Kyshawn George</v>
      </c>
      <c r="F1132" t="s">
        <v>92</v>
      </c>
      <c r="G1132">
        <v>14.2</v>
      </c>
      <c r="H1132">
        <v>7.194</v>
      </c>
      <c r="I1132" s="2">
        <v>0.96638000000000002</v>
      </c>
      <c r="J1132" s="2">
        <v>0.95543</v>
      </c>
      <c r="K1132" s="2">
        <v>0.94062000000000001</v>
      </c>
      <c r="L1132" s="2">
        <v>0.92220000000000002</v>
      </c>
      <c r="M1132" s="2">
        <v>0.89973000000000003</v>
      </c>
      <c r="N1132" s="2">
        <v>0.87285999999999997</v>
      </c>
      <c r="O1132" s="2">
        <v>0.84133999999999998</v>
      </c>
      <c r="P1132" s="2">
        <v>0.80510999999999999</v>
      </c>
      <c r="Q1132" s="2">
        <v>0.76424000000000003</v>
      </c>
      <c r="R1132" s="2">
        <v>0.71904000000000001</v>
      </c>
      <c r="S1132" s="2">
        <v>0.67003000000000001</v>
      </c>
      <c r="T1132" s="2">
        <v>0.62172000000000005</v>
      </c>
      <c r="U1132" s="2">
        <v>0.56749000000000005</v>
      </c>
      <c r="V1132" s="2">
        <v>0.51197000000000004</v>
      </c>
      <c r="W1132" s="2">
        <v>0.45619999999999999</v>
      </c>
      <c r="X1132" s="2">
        <v>0.40128999999999998</v>
      </c>
      <c r="Y1132" s="2">
        <v>0.34827000000000002</v>
      </c>
      <c r="Z1132" s="2">
        <v>0.29805999999999999</v>
      </c>
      <c r="AA1132" s="2">
        <v>0.25142999999999999</v>
      </c>
      <c r="AB1132" s="2">
        <v>0.20896999999999999</v>
      </c>
      <c r="AC1132" s="2">
        <v>0.17105999999999999</v>
      </c>
      <c r="AD1132" s="2">
        <v>0.14007</v>
      </c>
      <c r="AE1132" s="2">
        <v>0.11123</v>
      </c>
      <c r="AF1132" s="2">
        <v>8.6910000000000001E-2</v>
      </c>
      <c r="AG1132" s="2">
        <v>6.6809999999999994E-2</v>
      </c>
      <c r="AH1132" s="2">
        <v>5.0500000000000003E-2</v>
      </c>
      <c r="AI1132" s="2">
        <v>3.7539999999999997E-2</v>
      </c>
      <c r="AJ1132" s="2">
        <v>2.743E-2</v>
      </c>
      <c r="AK1132" s="2">
        <v>1.9699999999999999E-2</v>
      </c>
      <c r="AL1132" s="2">
        <v>1.3899999999999999E-2</v>
      </c>
      <c r="AM1132" s="2">
        <v>9.6399999999999993E-3</v>
      </c>
      <c r="AN1132" s="2">
        <v>6.7600000000000004E-3</v>
      </c>
      <c r="AO1132" s="2">
        <v>4.5300000000000002E-3</v>
      </c>
      <c r="AP1132" s="2">
        <v>2.98E-3</v>
      </c>
      <c r="AQ1132" s="2">
        <v>1.9300000000000001E-3</v>
      </c>
      <c r="AR1132" s="2">
        <v>1.2199999999999999E-3</v>
      </c>
      <c r="AS1132" s="2">
        <v>7.6000000000000004E-4</v>
      </c>
      <c r="AT1132" s="2">
        <v>4.6999999999999999E-4</v>
      </c>
      <c r="AU1132" s="2">
        <v>2.7999999999999998E-4</v>
      </c>
      <c r="AV1132" s="2">
        <v>1.7000000000000001E-4</v>
      </c>
      <c r="AW1132" s="2">
        <v>1E-4</v>
      </c>
      <c r="AX1132" s="2">
        <v>6.0000000000000002E-5</v>
      </c>
      <c r="AY1132" s="2">
        <v>0</v>
      </c>
      <c r="AZ1132" s="2">
        <v>0</v>
      </c>
      <c r="BA1132" s="2">
        <v>0</v>
      </c>
      <c r="BB1132" s="2">
        <v>0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>
        <v>0</v>
      </c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</row>
    <row r="1133" spans="1:68" hidden="1" x14ac:dyDescent="0.25">
      <c r="A1133">
        <v>22400983</v>
      </c>
      <c r="B1133" t="s">
        <v>86</v>
      </c>
      <c r="C1133" t="s">
        <v>85</v>
      </c>
      <c r="D1133" s="1">
        <v>45680.9375</v>
      </c>
      <c r="E1133" t="str">
        <f>HYPERLINK("https://www.nba.com/stats/player/1627884/boxscores-traditional", "Derrick Jones Jr.")</f>
        <v>Derrick Jones Jr.</v>
      </c>
      <c r="F1133" t="s">
        <v>93</v>
      </c>
      <c r="G1133">
        <v>14.8</v>
      </c>
      <c r="H1133">
        <v>7.2220000000000004</v>
      </c>
      <c r="I1133" s="2">
        <v>0.97192999999999996</v>
      </c>
      <c r="J1133" s="2">
        <v>0.96164000000000005</v>
      </c>
      <c r="K1133" s="2">
        <v>0.94845000000000002</v>
      </c>
      <c r="L1133" s="2">
        <v>0.93318999999999996</v>
      </c>
      <c r="M1133" s="2">
        <v>0.91308999999999996</v>
      </c>
      <c r="N1133" s="2">
        <v>0.88876999999999995</v>
      </c>
      <c r="O1133" s="2">
        <v>0.85992999999999997</v>
      </c>
      <c r="P1133" s="2">
        <v>0.82638999999999996</v>
      </c>
      <c r="Q1133" s="2">
        <v>0.78813999999999995</v>
      </c>
      <c r="R1133" s="2">
        <v>0.74536999999999998</v>
      </c>
      <c r="S1133" s="2">
        <v>0.70194000000000001</v>
      </c>
      <c r="T1133" s="2">
        <v>0.65173000000000003</v>
      </c>
      <c r="U1133" s="2">
        <v>0.59870999999999996</v>
      </c>
      <c r="V1133" s="2">
        <v>0.54379999999999995</v>
      </c>
      <c r="W1133" s="2">
        <v>0.48803000000000002</v>
      </c>
      <c r="X1133" s="2">
        <v>0.43251000000000001</v>
      </c>
      <c r="Y1133" s="2">
        <v>0.38208999999999999</v>
      </c>
      <c r="Z1133" s="2">
        <v>0.32996999999999999</v>
      </c>
      <c r="AA1133" s="2">
        <v>0.28095999999999999</v>
      </c>
      <c r="AB1133" s="2">
        <v>0.23576</v>
      </c>
      <c r="AC1133" s="2">
        <v>0.19489000000000001</v>
      </c>
      <c r="AD1133" s="2">
        <v>0.15866</v>
      </c>
      <c r="AE1133" s="2">
        <v>0.12714</v>
      </c>
      <c r="AF1133" s="2">
        <v>0.10204000000000001</v>
      </c>
      <c r="AG1133" s="2">
        <v>7.9269999999999993E-2</v>
      </c>
      <c r="AH1133" s="2">
        <v>6.0569999999999999E-2</v>
      </c>
      <c r="AI1133" s="2">
        <v>4.5510000000000002E-2</v>
      </c>
      <c r="AJ1133" s="2">
        <v>3.3619999999999997E-2</v>
      </c>
      <c r="AK1133" s="2">
        <v>2.4420000000000001E-2</v>
      </c>
      <c r="AL1133" s="2">
        <v>1.7860000000000001E-2</v>
      </c>
      <c r="AM1133" s="2">
        <v>1.255E-2</v>
      </c>
      <c r="AN1133" s="2">
        <v>8.6599999999999993E-3</v>
      </c>
      <c r="AO1133" s="2">
        <v>5.8700000000000002E-3</v>
      </c>
      <c r="AP1133" s="2">
        <v>3.9100000000000003E-3</v>
      </c>
      <c r="AQ1133" s="2">
        <v>2.5600000000000002E-3</v>
      </c>
      <c r="AR1133" s="2">
        <v>1.64E-3</v>
      </c>
      <c r="AS1133" s="2">
        <v>1.07E-3</v>
      </c>
      <c r="AT1133" s="2">
        <v>6.6E-4</v>
      </c>
      <c r="AU1133" s="2">
        <v>4.0000000000000002E-4</v>
      </c>
      <c r="AV1133" s="2">
        <v>2.4000000000000001E-4</v>
      </c>
      <c r="AW1133" s="2">
        <v>1.3999999999999999E-4</v>
      </c>
      <c r="AX1133" s="2">
        <v>8.0000000000000007E-5</v>
      </c>
      <c r="AY1133" s="2">
        <v>5.0000000000000002E-5</v>
      </c>
      <c r="AZ1133" s="2">
        <v>0</v>
      </c>
      <c r="BA1133" s="2">
        <v>0</v>
      </c>
      <c r="BB1133" s="2">
        <v>0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>
        <v>0</v>
      </c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</row>
    <row r="1134" spans="1:68" hidden="1" x14ac:dyDescent="0.25">
      <c r="A1134">
        <v>22400983</v>
      </c>
      <c r="B1134" t="s">
        <v>86</v>
      </c>
      <c r="C1134" t="s">
        <v>85</v>
      </c>
      <c r="D1134" s="1">
        <v>45680.9375</v>
      </c>
      <c r="E1134" t="str">
        <f>HYPERLINK("https://www.nba.com/stats/player/1629599/boxscores-traditional", "Amir Coffey")</f>
        <v>Amir Coffey</v>
      </c>
      <c r="F1134" t="s">
        <v>91</v>
      </c>
      <c r="G1134">
        <v>16.8</v>
      </c>
      <c r="H1134">
        <v>7.2220000000000004</v>
      </c>
      <c r="I1134" s="2">
        <v>0.98573999999999995</v>
      </c>
      <c r="J1134" s="2">
        <v>0.97982000000000002</v>
      </c>
      <c r="K1134" s="2">
        <v>0.97192999999999996</v>
      </c>
      <c r="L1134" s="2">
        <v>0.96164000000000005</v>
      </c>
      <c r="M1134" s="2">
        <v>0.94845000000000002</v>
      </c>
      <c r="N1134" s="2">
        <v>0.93318999999999996</v>
      </c>
      <c r="O1134" s="2">
        <v>0.91308999999999996</v>
      </c>
      <c r="P1134" s="2">
        <v>0.88876999999999995</v>
      </c>
      <c r="Q1134" s="2">
        <v>0.85992999999999997</v>
      </c>
      <c r="R1134" s="2">
        <v>0.82638999999999996</v>
      </c>
      <c r="S1134" s="2">
        <v>0.78813999999999995</v>
      </c>
      <c r="T1134" s="2">
        <v>0.74536999999999998</v>
      </c>
      <c r="U1134" s="2">
        <v>0.70194000000000001</v>
      </c>
      <c r="V1134" s="2">
        <v>0.65173000000000003</v>
      </c>
      <c r="W1134" s="2">
        <v>0.59870999999999996</v>
      </c>
      <c r="X1134" s="2">
        <v>0.54379999999999995</v>
      </c>
      <c r="Y1134" s="2">
        <v>0.48803000000000002</v>
      </c>
      <c r="Z1134" s="2">
        <v>0.43251000000000001</v>
      </c>
      <c r="AA1134" s="2">
        <v>0.38208999999999999</v>
      </c>
      <c r="AB1134" s="2">
        <v>0.32996999999999999</v>
      </c>
      <c r="AC1134" s="2">
        <v>0.28095999999999999</v>
      </c>
      <c r="AD1134" s="2">
        <v>0.23576</v>
      </c>
      <c r="AE1134" s="2">
        <v>0.19489000000000001</v>
      </c>
      <c r="AF1134" s="2">
        <v>0.15866</v>
      </c>
      <c r="AG1134" s="2">
        <v>0.12714</v>
      </c>
      <c r="AH1134" s="2">
        <v>0.10204000000000001</v>
      </c>
      <c r="AI1134" s="2">
        <v>7.9269999999999993E-2</v>
      </c>
      <c r="AJ1134" s="2">
        <v>6.0569999999999999E-2</v>
      </c>
      <c r="AK1134" s="2">
        <v>4.5510000000000002E-2</v>
      </c>
      <c r="AL1134" s="2">
        <v>3.3619999999999997E-2</v>
      </c>
      <c r="AM1134" s="2">
        <v>2.4420000000000001E-2</v>
      </c>
      <c r="AN1134" s="2">
        <v>1.7860000000000001E-2</v>
      </c>
      <c r="AO1134" s="2">
        <v>1.255E-2</v>
      </c>
      <c r="AP1134" s="2">
        <v>8.6599999999999993E-3</v>
      </c>
      <c r="AQ1134" s="2">
        <v>5.8700000000000002E-3</v>
      </c>
      <c r="AR1134" s="2">
        <v>3.9100000000000003E-3</v>
      </c>
      <c r="AS1134" s="2">
        <v>2.5600000000000002E-3</v>
      </c>
      <c r="AT1134" s="2">
        <v>1.64E-3</v>
      </c>
      <c r="AU1134" s="2">
        <v>1.07E-3</v>
      </c>
      <c r="AV1134" s="2">
        <v>6.6E-4</v>
      </c>
      <c r="AW1134" s="2">
        <v>4.0000000000000002E-4</v>
      </c>
      <c r="AX1134" s="2">
        <v>2.4000000000000001E-4</v>
      </c>
      <c r="AY1134" s="2">
        <v>1.3999999999999999E-4</v>
      </c>
      <c r="AZ1134" s="2">
        <v>8.0000000000000007E-5</v>
      </c>
      <c r="BA1134" s="2">
        <v>5.0000000000000002E-5</v>
      </c>
      <c r="BB1134" s="2">
        <v>0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</row>
    <row r="1135" spans="1:68" hidden="1" x14ac:dyDescent="0.25">
      <c r="A1135">
        <v>22400983</v>
      </c>
      <c r="B1135" t="s">
        <v>85</v>
      </c>
      <c r="C1135" t="s">
        <v>86</v>
      </c>
      <c r="D1135" s="1">
        <v>45680.9375</v>
      </c>
      <c r="E1135" t="str">
        <f>HYPERLINK("https://www.nba.com/stats/player/1642273/boxscores-traditional", "Kyshawn George")</f>
        <v>Kyshawn George</v>
      </c>
      <c r="F1135" t="s">
        <v>87</v>
      </c>
      <c r="G1135">
        <v>13.6</v>
      </c>
      <c r="H1135">
        <v>7.2279999999999998</v>
      </c>
      <c r="I1135" s="2">
        <v>0.95906999999999998</v>
      </c>
      <c r="J1135" s="2">
        <v>0.94520000000000004</v>
      </c>
      <c r="K1135" s="2">
        <v>0.92922000000000005</v>
      </c>
      <c r="L1135" s="2">
        <v>0.90824000000000005</v>
      </c>
      <c r="M1135" s="2">
        <v>0.88297999999999999</v>
      </c>
      <c r="N1135" s="2">
        <v>0.85314000000000001</v>
      </c>
      <c r="O1135" s="2">
        <v>0.81859000000000004</v>
      </c>
      <c r="P1135" s="2">
        <v>0.77934999999999999</v>
      </c>
      <c r="Q1135" s="2">
        <v>0.73890999999999996</v>
      </c>
      <c r="R1135" s="2">
        <v>0.69145999999999996</v>
      </c>
      <c r="S1135" s="2">
        <v>0.64058000000000004</v>
      </c>
      <c r="T1135" s="2">
        <v>0.58706000000000003</v>
      </c>
      <c r="U1135" s="2">
        <v>0.53188000000000002</v>
      </c>
      <c r="V1135" s="2">
        <v>0.47608</v>
      </c>
      <c r="W1135" s="2">
        <v>0.42465000000000003</v>
      </c>
      <c r="X1135" s="2">
        <v>0.37069999999999997</v>
      </c>
      <c r="Y1135" s="2">
        <v>0.31918000000000002</v>
      </c>
      <c r="Z1135" s="2">
        <v>0.27093</v>
      </c>
      <c r="AA1135" s="2">
        <v>0.22663</v>
      </c>
      <c r="AB1135" s="2">
        <v>0.18673000000000001</v>
      </c>
      <c r="AC1135" s="2">
        <v>0.15386</v>
      </c>
      <c r="AD1135" s="2">
        <v>0.12302</v>
      </c>
      <c r="AE1135" s="2">
        <v>9.6799999999999997E-2</v>
      </c>
      <c r="AF1135" s="2">
        <v>7.4929999999999997E-2</v>
      </c>
      <c r="AG1135" s="2">
        <v>5.7049999999999997E-2</v>
      </c>
      <c r="AH1135" s="2">
        <v>4.2720000000000001E-2</v>
      </c>
      <c r="AI1135" s="2">
        <v>3.2160000000000001E-2</v>
      </c>
      <c r="AJ1135" s="2">
        <v>2.3300000000000001E-2</v>
      </c>
      <c r="AK1135" s="2">
        <v>1.6590000000000001E-2</v>
      </c>
      <c r="AL1135" s="2">
        <v>1.1599999999999999E-2</v>
      </c>
      <c r="AM1135" s="2">
        <v>7.9799999999999992E-3</v>
      </c>
      <c r="AN1135" s="2">
        <v>5.3899999999999998E-3</v>
      </c>
      <c r="AO1135" s="2">
        <v>3.6800000000000001E-3</v>
      </c>
      <c r="AP1135" s="2">
        <v>2.3999999999999998E-3</v>
      </c>
      <c r="AQ1135" s="2">
        <v>1.5399999999999999E-3</v>
      </c>
      <c r="AR1135" s="2">
        <v>9.7000000000000005E-4</v>
      </c>
      <c r="AS1135" s="2">
        <v>5.9999999999999995E-4</v>
      </c>
      <c r="AT1135" s="2">
        <v>3.6000000000000002E-4</v>
      </c>
      <c r="AU1135" s="2">
        <v>2.2000000000000001E-4</v>
      </c>
      <c r="AV1135" s="2">
        <v>1.2999999999999999E-4</v>
      </c>
      <c r="AW1135" s="2">
        <v>8.0000000000000007E-5</v>
      </c>
      <c r="AX1135" s="2">
        <v>4.0000000000000003E-5</v>
      </c>
      <c r="AY1135" s="2">
        <v>0</v>
      </c>
      <c r="AZ1135" s="2">
        <v>0</v>
      </c>
      <c r="BA1135" s="2">
        <v>0</v>
      </c>
      <c r="BB1135" s="2">
        <v>0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0</v>
      </c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</row>
    <row r="1136" spans="1:68" hidden="1" x14ac:dyDescent="0.25">
      <c r="A1136">
        <v>22400983</v>
      </c>
      <c r="B1136" t="s">
        <v>85</v>
      </c>
      <c r="C1136" t="s">
        <v>86</v>
      </c>
      <c r="D1136" s="1">
        <v>45680.9375</v>
      </c>
      <c r="E1136" t="str">
        <f>HYPERLINK("https://www.nba.com/stats/player/1627763/boxscores-traditional", "Malcolm Brogdon")</f>
        <v>Malcolm Brogdon</v>
      </c>
      <c r="F1136" t="s">
        <v>91</v>
      </c>
      <c r="G1136">
        <v>23.8</v>
      </c>
      <c r="H1136">
        <v>7.2770000000000001</v>
      </c>
      <c r="I1136" s="2">
        <v>0.99912999999999996</v>
      </c>
      <c r="J1136" s="2">
        <v>0.99865000000000004</v>
      </c>
      <c r="K1136" s="2">
        <v>0.99787999999999999</v>
      </c>
      <c r="L1136" s="2">
        <v>0.99673999999999996</v>
      </c>
      <c r="M1136" s="2">
        <v>0.99506000000000006</v>
      </c>
      <c r="N1136" s="2">
        <v>0.99285999999999996</v>
      </c>
      <c r="O1136" s="2">
        <v>0.98956</v>
      </c>
      <c r="P1136" s="2">
        <v>0.98499999999999999</v>
      </c>
      <c r="Q1136" s="2">
        <v>0.97882000000000002</v>
      </c>
      <c r="R1136" s="2">
        <v>0.97128000000000003</v>
      </c>
      <c r="S1136" s="2">
        <v>0.96079999999999999</v>
      </c>
      <c r="T1136" s="2">
        <v>0.94738</v>
      </c>
      <c r="U1136" s="2">
        <v>0.93056000000000005</v>
      </c>
      <c r="V1136" s="2">
        <v>0.91149000000000002</v>
      </c>
      <c r="W1136" s="2">
        <v>0.88685999999999998</v>
      </c>
      <c r="X1136" s="2">
        <v>0.85768999999999995</v>
      </c>
      <c r="Y1136" s="2">
        <v>0.82381000000000004</v>
      </c>
      <c r="Z1136" s="2">
        <v>0.78813999999999995</v>
      </c>
      <c r="AA1136" s="2">
        <v>0.74536999999999998</v>
      </c>
      <c r="AB1136" s="2">
        <v>0.69847000000000004</v>
      </c>
      <c r="AC1136" s="2">
        <v>0.64802999999999999</v>
      </c>
      <c r="AD1136" s="2">
        <v>0.59870999999999996</v>
      </c>
      <c r="AE1136" s="2">
        <v>0.54379999999999995</v>
      </c>
      <c r="AF1136" s="2">
        <v>0.48803000000000002</v>
      </c>
      <c r="AG1136" s="2">
        <v>0.43643999999999999</v>
      </c>
      <c r="AH1136" s="2">
        <v>0.38208999999999999</v>
      </c>
      <c r="AI1136" s="2">
        <v>0.32996999999999999</v>
      </c>
      <c r="AJ1136" s="2">
        <v>0.28095999999999999</v>
      </c>
      <c r="AK1136" s="2">
        <v>0.23885000000000001</v>
      </c>
      <c r="AL1136" s="2">
        <v>0.19766</v>
      </c>
      <c r="AM1136" s="2">
        <v>0.16109000000000001</v>
      </c>
      <c r="AN1136" s="2">
        <v>0.12923999999999999</v>
      </c>
      <c r="AO1136" s="2">
        <v>0.10383000000000001</v>
      </c>
      <c r="AP1136" s="2">
        <v>8.0759999999999998E-2</v>
      </c>
      <c r="AQ1136" s="2">
        <v>6.1780000000000002E-2</v>
      </c>
      <c r="AR1136" s="2">
        <v>4.648E-2</v>
      </c>
      <c r="AS1136" s="2">
        <v>3.5150000000000001E-2</v>
      </c>
      <c r="AT1136" s="2">
        <v>2.5590000000000002E-2</v>
      </c>
      <c r="AU1136" s="2">
        <v>1.831E-2</v>
      </c>
      <c r="AV1136" s="2">
        <v>1.2869999999999999E-2</v>
      </c>
      <c r="AW1136" s="2">
        <v>9.1400000000000006E-3</v>
      </c>
      <c r="AX1136" s="2">
        <v>6.2100000000000002E-3</v>
      </c>
      <c r="AY1136" s="2">
        <v>4.15E-3</v>
      </c>
      <c r="AZ1136" s="2">
        <v>2.7200000000000002E-3</v>
      </c>
      <c r="BA1136" s="2">
        <v>1.81E-3</v>
      </c>
      <c r="BB1136" s="2">
        <v>1.14E-3</v>
      </c>
      <c r="BC1136" s="2">
        <v>7.1000000000000002E-4</v>
      </c>
      <c r="BD1136" s="2">
        <v>4.2999999999999999E-4</v>
      </c>
      <c r="BE1136" s="2">
        <v>2.7E-4</v>
      </c>
      <c r="BF1136" s="2">
        <v>1.6000000000000001E-4</v>
      </c>
      <c r="BG1136" s="2">
        <v>9.0000000000000006E-5</v>
      </c>
      <c r="BH1136" s="2">
        <v>5.0000000000000002E-5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</row>
    <row r="1137" spans="1:68" hidden="1" x14ac:dyDescent="0.25">
      <c r="A1137">
        <v>22400983</v>
      </c>
      <c r="B1137" t="s">
        <v>85</v>
      </c>
      <c r="C1137" t="s">
        <v>86</v>
      </c>
      <c r="D1137" s="1">
        <v>45680.9375</v>
      </c>
      <c r="E1137" t="str">
        <f>HYPERLINK("https://www.nba.com/stats/player/1642273/boxscores-traditional", "Kyshawn George")</f>
        <v>Kyshawn George</v>
      </c>
      <c r="F1137" t="s">
        <v>91</v>
      </c>
      <c r="G1137">
        <v>16.8</v>
      </c>
      <c r="H1137">
        <v>7.73</v>
      </c>
      <c r="I1137" s="2">
        <v>0.97931999999999997</v>
      </c>
      <c r="J1137" s="2">
        <v>0.97192999999999996</v>
      </c>
      <c r="K1137" s="2">
        <v>0.96326999999999996</v>
      </c>
      <c r="L1137" s="2">
        <v>0.95154000000000005</v>
      </c>
      <c r="M1137" s="2">
        <v>0.93698999999999999</v>
      </c>
      <c r="N1137" s="2">
        <v>0.91923999999999995</v>
      </c>
      <c r="O1137" s="2">
        <v>0.89795999999999998</v>
      </c>
      <c r="P1137" s="2">
        <v>0.87285999999999997</v>
      </c>
      <c r="Q1137" s="2">
        <v>0.84375</v>
      </c>
      <c r="R1137" s="2">
        <v>0.81057000000000001</v>
      </c>
      <c r="S1137" s="2">
        <v>0.77337</v>
      </c>
      <c r="T1137" s="2">
        <v>0.73236999999999997</v>
      </c>
      <c r="U1137" s="2">
        <v>0.68793000000000004</v>
      </c>
      <c r="V1137" s="2">
        <v>0.64058000000000004</v>
      </c>
      <c r="W1137" s="2">
        <v>0.59094999999999998</v>
      </c>
      <c r="X1137" s="2">
        <v>0.53983000000000003</v>
      </c>
      <c r="Y1137" s="2">
        <v>0.48803000000000002</v>
      </c>
      <c r="Z1137" s="2">
        <v>0.43643999999999999</v>
      </c>
      <c r="AA1137" s="2">
        <v>0.38973999999999998</v>
      </c>
      <c r="AB1137" s="2">
        <v>0.34089999999999998</v>
      </c>
      <c r="AC1137" s="2">
        <v>0.29459999999999997</v>
      </c>
      <c r="AD1137" s="2">
        <v>0.25142999999999999</v>
      </c>
      <c r="AE1137" s="2">
        <v>0.21185999999999999</v>
      </c>
      <c r="AF1137" s="2">
        <v>0.17619000000000001</v>
      </c>
      <c r="AG1137" s="2">
        <v>0.14457</v>
      </c>
      <c r="AH1137" s="2">
        <v>0.11702</v>
      </c>
      <c r="AI1137" s="2">
        <v>9.3420000000000003E-2</v>
      </c>
      <c r="AJ1137" s="2">
        <v>7.3529999999999998E-2</v>
      </c>
      <c r="AK1137" s="2">
        <v>5.7049999999999997E-2</v>
      </c>
      <c r="AL1137" s="2">
        <v>4.3630000000000002E-2</v>
      </c>
      <c r="AM1137" s="2">
        <v>3.288E-2</v>
      </c>
      <c r="AN1137" s="2">
        <v>2.4420000000000001E-2</v>
      </c>
      <c r="AO1137" s="2">
        <v>1.7860000000000001E-2</v>
      </c>
      <c r="AP1137" s="2">
        <v>1.2869999999999999E-2</v>
      </c>
      <c r="AQ1137" s="2">
        <v>9.3900000000000008E-3</v>
      </c>
      <c r="AR1137" s="2">
        <v>6.5700000000000003E-3</v>
      </c>
      <c r="AS1137" s="2">
        <v>4.5300000000000002E-3</v>
      </c>
      <c r="AT1137" s="2">
        <v>3.0699999999999998E-3</v>
      </c>
      <c r="AU1137" s="2">
        <v>2.0500000000000002E-3</v>
      </c>
      <c r="AV1137" s="2">
        <v>1.3500000000000001E-3</v>
      </c>
      <c r="AW1137" s="2">
        <v>8.7000000000000001E-4</v>
      </c>
      <c r="AX1137" s="2">
        <v>5.5999999999999995E-4</v>
      </c>
      <c r="AY1137" s="2">
        <v>3.5E-4</v>
      </c>
      <c r="AZ1137" s="2">
        <v>2.2000000000000001E-4</v>
      </c>
      <c r="BA1137" s="2">
        <v>1.2999999999999999E-4</v>
      </c>
      <c r="BB1137" s="2">
        <v>8.0000000000000007E-5</v>
      </c>
      <c r="BC1137" s="2">
        <v>5.0000000000000002E-5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</row>
    <row r="1138" spans="1:68" hidden="1" x14ac:dyDescent="0.25">
      <c r="A1138">
        <v>22400983</v>
      </c>
      <c r="B1138" t="s">
        <v>85</v>
      </c>
      <c r="C1138" t="s">
        <v>86</v>
      </c>
      <c r="D1138" s="1">
        <v>45680.9375</v>
      </c>
      <c r="E1138" t="str">
        <f>HYPERLINK("https://www.nba.com/stats/player/202685/boxscores-traditional", "Jonas Valanciunas")</f>
        <v>Jonas Valanciunas</v>
      </c>
      <c r="F1138" t="s">
        <v>87</v>
      </c>
      <c r="G1138">
        <v>19.8</v>
      </c>
      <c r="H1138">
        <v>7.782</v>
      </c>
      <c r="I1138" s="2">
        <v>0.99224000000000001</v>
      </c>
      <c r="J1138" s="2">
        <v>0.98899000000000004</v>
      </c>
      <c r="K1138" s="2">
        <v>0.98460999999999999</v>
      </c>
      <c r="L1138" s="2">
        <v>0.97882000000000002</v>
      </c>
      <c r="M1138" s="2">
        <v>0.97128000000000003</v>
      </c>
      <c r="N1138" s="2">
        <v>0.96164000000000005</v>
      </c>
      <c r="O1138" s="2">
        <v>0.94950000000000001</v>
      </c>
      <c r="P1138" s="2">
        <v>0.93574000000000002</v>
      </c>
      <c r="Q1138" s="2">
        <v>0.91774</v>
      </c>
      <c r="R1138" s="2">
        <v>0.89617000000000002</v>
      </c>
      <c r="S1138" s="2">
        <v>0.87075999999999998</v>
      </c>
      <c r="T1138" s="2">
        <v>0.84133999999999998</v>
      </c>
      <c r="U1138" s="2">
        <v>0.80784999999999996</v>
      </c>
      <c r="V1138" s="2">
        <v>0.77337</v>
      </c>
      <c r="W1138" s="2">
        <v>0.73236999999999997</v>
      </c>
      <c r="X1138" s="2">
        <v>0.68793000000000004</v>
      </c>
      <c r="Y1138" s="2">
        <v>0.64058000000000004</v>
      </c>
      <c r="Z1138" s="2">
        <v>0.59094999999999998</v>
      </c>
      <c r="AA1138" s="2">
        <v>0.53983000000000003</v>
      </c>
      <c r="AB1138" s="2">
        <v>0.48803000000000002</v>
      </c>
      <c r="AC1138" s="2">
        <v>0.44037999999999999</v>
      </c>
      <c r="AD1138" s="2">
        <v>0.38973999999999998</v>
      </c>
      <c r="AE1138" s="2">
        <v>0.34089999999999998</v>
      </c>
      <c r="AF1138" s="2">
        <v>0.29459999999999997</v>
      </c>
      <c r="AG1138" s="2">
        <v>0.25142999999999999</v>
      </c>
      <c r="AH1138" s="2">
        <v>0.21185999999999999</v>
      </c>
      <c r="AI1138" s="2">
        <v>0.17619000000000001</v>
      </c>
      <c r="AJ1138" s="2">
        <v>0.14685999999999999</v>
      </c>
      <c r="AK1138" s="2">
        <v>0.11899999999999999</v>
      </c>
      <c r="AL1138" s="2">
        <v>9.5100000000000004E-2</v>
      </c>
      <c r="AM1138" s="2">
        <v>7.4929999999999997E-2</v>
      </c>
      <c r="AN1138" s="2">
        <v>5.8209999999999998E-2</v>
      </c>
      <c r="AO1138" s="2">
        <v>4.4569999999999999E-2</v>
      </c>
      <c r="AP1138" s="2">
        <v>3.4380000000000001E-2</v>
      </c>
      <c r="AQ1138" s="2">
        <v>2.5590000000000002E-2</v>
      </c>
      <c r="AR1138" s="2">
        <v>1.8759999999999999E-2</v>
      </c>
      <c r="AS1138" s="2">
        <v>1.355E-2</v>
      </c>
      <c r="AT1138" s="2">
        <v>9.6399999999999993E-3</v>
      </c>
      <c r="AU1138" s="2">
        <v>6.7600000000000004E-3</v>
      </c>
      <c r="AV1138" s="2">
        <v>4.6600000000000001E-3</v>
      </c>
      <c r="AW1138" s="2">
        <v>3.2599999999999999E-3</v>
      </c>
      <c r="AX1138" s="2">
        <v>2.1900000000000001E-3</v>
      </c>
      <c r="AY1138" s="2">
        <v>1.4400000000000001E-3</v>
      </c>
      <c r="AZ1138" s="2">
        <v>9.3999999999999997E-4</v>
      </c>
      <c r="BA1138" s="2">
        <v>5.9999999999999995E-4</v>
      </c>
      <c r="BB1138" s="2">
        <v>3.8000000000000002E-4</v>
      </c>
      <c r="BC1138" s="2">
        <v>2.3000000000000001E-4</v>
      </c>
      <c r="BD1138" s="2">
        <v>1.4999999999999999E-4</v>
      </c>
      <c r="BE1138" s="2">
        <v>9.0000000000000006E-5</v>
      </c>
      <c r="BF1138" s="2">
        <v>5.0000000000000002E-5</v>
      </c>
      <c r="BG1138" s="2">
        <v>0</v>
      </c>
      <c r="BH1138" s="2">
        <v>0</v>
      </c>
      <c r="BI1138" s="2">
        <v>0</v>
      </c>
      <c r="BJ1138" s="2">
        <v>0</v>
      </c>
      <c r="BK1138" s="2">
        <v>0</v>
      </c>
      <c r="BL1138" s="2">
        <v>0</v>
      </c>
      <c r="BM1138" s="2">
        <v>0</v>
      </c>
      <c r="BN1138" s="2">
        <v>0</v>
      </c>
      <c r="BO1138" s="2">
        <v>0</v>
      </c>
      <c r="BP1138" s="2">
        <v>0</v>
      </c>
    </row>
    <row r="1139" spans="1:68" hidden="1" x14ac:dyDescent="0.25">
      <c r="A1139">
        <v>22400983</v>
      </c>
      <c r="B1139" t="s">
        <v>85</v>
      </c>
      <c r="C1139" t="s">
        <v>86</v>
      </c>
      <c r="D1139" s="1">
        <v>45680.9375</v>
      </c>
      <c r="E1139" t="str">
        <f>HYPERLINK("https://www.nba.com/stats/player/202685/boxscores-traditional", "Jonas Valanciunas")</f>
        <v>Jonas Valanciunas</v>
      </c>
      <c r="F1139" t="s">
        <v>91</v>
      </c>
      <c r="G1139">
        <v>22.2</v>
      </c>
      <c r="H1139">
        <v>8.06</v>
      </c>
      <c r="I1139" s="2">
        <v>0.99573</v>
      </c>
      <c r="J1139" s="2">
        <v>0.99395999999999995</v>
      </c>
      <c r="K1139" s="2">
        <v>0.99134</v>
      </c>
      <c r="L1139" s="2">
        <v>0.98809000000000002</v>
      </c>
      <c r="M1139" s="2">
        <v>0.98341000000000001</v>
      </c>
      <c r="N1139" s="2">
        <v>0.97777999999999998</v>
      </c>
      <c r="O1139" s="2">
        <v>0.97062000000000004</v>
      </c>
      <c r="P1139" s="2">
        <v>0.96079999999999999</v>
      </c>
      <c r="Q1139" s="2">
        <v>0.94950000000000001</v>
      </c>
      <c r="R1139" s="2">
        <v>0.93447999999999998</v>
      </c>
      <c r="S1139" s="2">
        <v>0.91774</v>
      </c>
      <c r="T1139" s="2">
        <v>0.89795999999999998</v>
      </c>
      <c r="U1139" s="2">
        <v>0.87285999999999997</v>
      </c>
      <c r="V1139" s="2">
        <v>0.84614</v>
      </c>
      <c r="W1139" s="2">
        <v>0.81327000000000005</v>
      </c>
      <c r="X1139" s="2">
        <v>0.77934999999999999</v>
      </c>
      <c r="Y1139" s="2">
        <v>0.74214999999999998</v>
      </c>
      <c r="Z1139" s="2">
        <v>0.69847000000000004</v>
      </c>
      <c r="AA1139" s="2">
        <v>0.65542</v>
      </c>
      <c r="AB1139" s="2">
        <v>0.60641999999999996</v>
      </c>
      <c r="AC1139" s="2">
        <v>0.55962000000000001</v>
      </c>
      <c r="AD1139" s="2">
        <v>0.50797999999999999</v>
      </c>
      <c r="AE1139" s="2">
        <v>0.46017000000000002</v>
      </c>
      <c r="AF1139" s="2">
        <v>0.41293999999999997</v>
      </c>
      <c r="AG1139" s="2">
        <v>0.36316999999999999</v>
      </c>
      <c r="AH1139" s="2">
        <v>0.31918000000000002</v>
      </c>
      <c r="AI1139" s="2">
        <v>0.27424999999999999</v>
      </c>
      <c r="AJ1139" s="2">
        <v>0.23576</v>
      </c>
      <c r="AK1139" s="2">
        <v>0.20044999999999999</v>
      </c>
      <c r="AL1139" s="2">
        <v>0.16602</v>
      </c>
      <c r="AM1139" s="2">
        <v>0.13786000000000001</v>
      </c>
      <c r="AN1139" s="2">
        <v>0.11123</v>
      </c>
      <c r="AO1139" s="2">
        <v>9.0120000000000006E-2</v>
      </c>
      <c r="AP1139" s="2">
        <v>7.2150000000000006E-2</v>
      </c>
      <c r="AQ1139" s="2">
        <v>5.5919999999999997E-2</v>
      </c>
      <c r="AR1139" s="2">
        <v>4.3630000000000002E-2</v>
      </c>
      <c r="AS1139" s="2">
        <v>3.288E-2</v>
      </c>
      <c r="AT1139" s="2">
        <v>2.5000000000000001E-2</v>
      </c>
      <c r="AU1139" s="2">
        <v>1.8759999999999999E-2</v>
      </c>
      <c r="AV1139" s="2">
        <v>1.355E-2</v>
      </c>
      <c r="AW1139" s="2">
        <v>9.9000000000000008E-3</v>
      </c>
      <c r="AX1139" s="2">
        <v>6.9499999999999996E-3</v>
      </c>
      <c r="AY1139" s="2">
        <v>4.9399999999999999E-3</v>
      </c>
      <c r="AZ1139" s="2">
        <v>3.47E-3</v>
      </c>
      <c r="BA1139" s="2">
        <v>2.33E-3</v>
      </c>
      <c r="BB1139" s="2">
        <v>1.5900000000000001E-3</v>
      </c>
      <c r="BC1139" s="2">
        <v>1.0399999999999999E-3</v>
      </c>
      <c r="BD1139" s="2">
        <v>6.8999999999999997E-4</v>
      </c>
      <c r="BE1139" s="2">
        <v>4.2999999999999999E-4</v>
      </c>
      <c r="BF1139" s="2">
        <v>2.7999999999999998E-4</v>
      </c>
      <c r="BG1139" s="2">
        <v>1.8000000000000001E-4</v>
      </c>
      <c r="BH1139" s="2">
        <v>1.1E-4</v>
      </c>
      <c r="BI1139" s="2">
        <v>6.9999999999999994E-5</v>
      </c>
      <c r="BJ1139" s="2">
        <v>4.0000000000000003E-5</v>
      </c>
      <c r="BK1139" s="2">
        <v>0</v>
      </c>
      <c r="BL1139" s="2">
        <v>0</v>
      </c>
      <c r="BM1139" s="2">
        <v>0</v>
      </c>
      <c r="BN1139" s="2">
        <v>0</v>
      </c>
      <c r="BO1139" s="2">
        <v>0</v>
      </c>
      <c r="BP1139" s="2">
        <v>0</v>
      </c>
    </row>
    <row r="1140" spans="1:68" hidden="1" x14ac:dyDescent="0.25">
      <c r="A1140">
        <v>22400983</v>
      </c>
      <c r="B1140" t="s">
        <v>86</v>
      </c>
      <c r="C1140" t="s">
        <v>85</v>
      </c>
      <c r="D1140" s="1">
        <v>45680.9375</v>
      </c>
      <c r="E1140" t="str">
        <f>HYPERLINK("https://www.nba.com/stats/player/1629645/boxscores-traditional", "Kevin Porter Jr.")</f>
        <v>Kevin Porter Jr.</v>
      </c>
      <c r="F1140" t="s">
        <v>93</v>
      </c>
      <c r="G1140">
        <v>10</v>
      </c>
      <c r="H1140">
        <v>8.2949999999999999</v>
      </c>
      <c r="I1140" s="2">
        <v>0.85992999999999997</v>
      </c>
      <c r="J1140" s="2">
        <v>0.83147000000000004</v>
      </c>
      <c r="K1140" s="2">
        <v>0.79954999999999998</v>
      </c>
      <c r="L1140" s="2">
        <v>0.76424000000000003</v>
      </c>
      <c r="M1140" s="2">
        <v>0.72575000000000001</v>
      </c>
      <c r="N1140" s="2">
        <v>0.68439000000000005</v>
      </c>
      <c r="O1140" s="2">
        <v>0.64058000000000004</v>
      </c>
      <c r="P1140" s="2">
        <v>0.59482999999999997</v>
      </c>
      <c r="Q1140" s="2">
        <v>0.54776000000000002</v>
      </c>
      <c r="R1140" s="2">
        <v>0.5</v>
      </c>
      <c r="S1140" s="2">
        <v>0.45223999999999998</v>
      </c>
      <c r="T1140" s="2">
        <v>0.40516999999999997</v>
      </c>
      <c r="U1140" s="2">
        <v>0.35942000000000002</v>
      </c>
      <c r="V1140" s="2">
        <v>0.31561</v>
      </c>
      <c r="W1140" s="2">
        <v>0.27424999999999999</v>
      </c>
      <c r="X1140" s="2">
        <v>0.23576</v>
      </c>
      <c r="Y1140" s="2">
        <v>0.20044999999999999</v>
      </c>
      <c r="Z1140" s="2">
        <v>0.16853000000000001</v>
      </c>
      <c r="AA1140" s="2">
        <v>0.14007</v>
      </c>
      <c r="AB1140" s="2">
        <v>0.11314</v>
      </c>
      <c r="AC1140" s="2">
        <v>9.1759999999999994E-2</v>
      </c>
      <c r="AD1140" s="2">
        <v>7.3529999999999998E-2</v>
      </c>
      <c r="AE1140" s="2">
        <v>5.8209999999999998E-2</v>
      </c>
      <c r="AF1140" s="2">
        <v>4.5510000000000002E-2</v>
      </c>
      <c r="AG1140" s="2">
        <v>3.5150000000000001E-2</v>
      </c>
      <c r="AH1140" s="2">
        <v>2.6800000000000001E-2</v>
      </c>
      <c r="AI1140" s="2">
        <v>2.018E-2</v>
      </c>
      <c r="AJ1140" s="2">
        <v>1.4999999999999999E-2</v>
      </c>
      <c r="AK1140" s="2">
        <v>1.1010000000000001E-2</v>
      </c>
      <c r="AL1140" s="2">
        <v>7.9799999999999992E-3</v>
      </c>
      <c r="AM1140" s="2">
        <v>5.7000000000000002E-3</v>
      </c>
      <c r="AN1140" s="2">
        <v>4.0200000000000001E-3</v>
      </c>
      <c r="AO1140" s="2">
        <v>2.8E-3</v>
      </c>
      <c r="AP1140" s="2">
        <v>1.9300000000000001E-3</v>
      </c>
      <c r="AQ1140" s="2">
        <v>1.31E-3</v>
      </c>
      <c r="AR1140" s="2">
        <v>8.7000000000000001E-4</v>
      </c>
      <c r="AS1140" s="2">
        <v>5.8E-4</v>
      </c>
      <c r="AT1140" s="2">
        <v>3.6000000000000002E-4</v>
      </c>
      <c r="AU1140" s="2">
        <v>2.3000000000000001E-4</v>
      </c>
      <c r="AV1140" s="2">
        <v>1.4999999999999999E-4</v>
      </c>
      <c r="AW1140" s="2">
        <v>9.0000000000000006E-5</v>
      </c>
      <c r="AX1140" s="2">
        <v>6.0000000000000002E-5</v>
      </c>
      <c r="AY1140" s="2">
        <v>3.0000000000000001E-5</v>
      </c>
      <c r="AZ1140" s="2">
        <v>0</v>
      </c>
      <c r="BA1140" s="2">
        <v>0</v>
      </c>
      <c r="BB1140" s="2">
        <v>0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0</v>
      </c>
    </row>
    <row r="1141" spans="1:68" hidden="1" x14ac:dyDescent="0.25">
      <c r="A1141">
        <v>22400983</v>
      </c>
      <c r="B1141" t="s">
        <v>86</v>
      </c>
      <c r="C1141" t="s">
        <v>85</v>
      </c>
      <c r="D1141" s="1">
        <v>45680.9375</v>
      </c>
      <c r="E1141" t="str">
        <f>HYPERLINK("https://www.nba.com/stats/player/1627884/boxscores-traditional", "Derrick Jones Jr.")</f>
        <v>Derrick Jones Jr.</v>
      </c>
      <c r="F1141" t="s">
        <v>92</v>
      </c>
      <c r="G1141">
        <v>15.4</v>
      </c>
      <c r="H1141">
        <v>8.4049999999999994</v>
      </c>
      <c r="I1141" s="2">
        <v>0.95637000000000005</v>
      </c>
      <c r="J1141" s="2">
        <v>0.94408000000000003</v>
      </c>
      <c r="K1141" s="2">
        <v>0.93056000000000005</v>
      </c>
      <c r="L1141" s="2">
        <v>0.91308999999999996</v>
      </c>
      <c r="M1141" s="2">
        <v>0.89251000000000003</v>
      </c>
      <c r="N1141" s="2">
        <v>0.86863999999999997</v>
      </c>
      <c r="O1141" s="2">
        <v>0.84133999999999998</v>
      </c>
      <c r="P1141" s="2">
        <v>0.81057000000000001</v>
      </c>
      <c r="Q1141" s="2">
        <v>0.77637</v>
      </c>
      <c r="R1141" s="2">
        <v>0.73890999999999996</v>
      </c>
      <c r="S1141" s="2">
        <v>0.69847000000000004</v>
      </c>
      <c r="T1141" s="2">
        <v>0.65542</v>
      </c>
      <c r="U1141" s="2">
        <v>0.61409000000000002</v>
      </c>
      <c r="V1141" s="2">
        <v>0.56749000000000005</v>
      </c>
      <c r="W1141" s="2">
        <v>0.51993999999999996</v>
      </c>
      <c r="X1141" s="2">
        <v>0.47210000000000002</v>
      </c>
      <c r="Y1141" s="2">
        <v>0.42465000000000003</v>
      </c>
      <c r="Z1141" s="2">
        <v>0.37828000000000001</v>
      </c>
      <c r="AA1141" s="2">
        <v>0.33360000000000001</v>
      </c>
      <c r="AB1141" s="2">
        <v>0.29115999999999997</v>
      </c>
      <c r="AC1141" s="2">
        <v>0.25142999999999999</v>
      </c>
      <c r="AD1141" s="2">
        <v>0.21476000000000001</v>
      </c>
      <c r="AE1141" s="2">
        <v>0.18406</v>
      </c>
      <c r="AF1141" s="2">
        <v>0.15386</v>
      </c>
      <c r="AG1141" s="2">
        <v>0.12714</v>
      </c>
      <c r="AH1141" s="2">
        <v>0.10383000000000001</v>
      </c>
      <c r="AI1141" s="2">
        <v>8.3790000000000003E-2</v>
      </c>
      <c r="AJ1141" s="2">
        <v>6.6809999999999994E-2</v>
      </c>
      <c r="AK1141" s="2">
        <v>5.262E-2</v>
      </c>
      <c r="AL1141" s="2">
        <v>4.0930000000000001E-2</v>
      </c>
      <c r="AM1141" s="2">
        <v>3.1440000000000003E-2</v>
      </c>
      <c r="AN1141" s="2">
        <v>2.385E-2</v>
      </c>
      <c r="AO1141" s="2">
        <v>1.831E-2</v>
      </c>
      <c r="AP1141" s="2">
        <v>1.355E-2</v>
      </c>
      <c r="AQ1141" s="2">
        <v>9.9000000000000008E-3</v>
      </c>
      <c r="AR1141" s="2">
        <v>7.1399999999999996E-3</v>
      </c>
      <c r="AS1141" s="2">
        <v>5.0800000000000003E-3</v>
      </c>
      <c r="AT1141" s="2">
        <v>3.5699999999999998E-3</v>
      </c>
      <c r="AU1141" s="2">
        <v>2.48E-3</v>
      </c>
      <c r="AV1141" s="2">
        <v>1.6900000000000001E-3</v>
      </c>
      <c r="AW1141" s="2">
        <v>1.14E-3</v>
      </c>
      <c r="AX1141" s="2">
        <v>7.9000000000000001E-4</v>
      </c>
      <c r="AY1141" s="2">
        <v>5.1999999999999995E-4</v>
      </c>
      <c r="AZ1141" s="2">
        <v>3.4000000000000002E-4</v>
      </c>
      <c r="BA1141" s="2">
        <v>2.2000000000000001E-4</v>
      </c>
      <c r="BB1141" s="2">
        <v>1.3999999999999999E-4</v>
      </c>
      <c r="BC1141" s="2">
        <v>8.0000000000000007E-5</v>
      </c>
      <c r="BD1141" s="2">
        <v>5.0000000000000002E-5</v>
      </c>
      <c r="BE1141" s="2">
        <v>0</v>
      </c>
      <c r="BF1141" s="2">
        <v>0</v>
      </c>
      <c r="BG1141" s="2">
        <v>0</v>
      </c>
      <c r="BH1141" s="2">
        <v>0</v>
      </c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</row>
    <row r="1142" spans="1:68" hidden="1" x14ac:dyDescent="0.25">
      <c r="A1142">
        <v>22400983</v>
      </c>
      <c r="B1142" t="s">
        <v>86</v>
      </c>
      <c r="C1142" t="s">
        <v>85</v>
      </c>
      <c r="D1142" s="1">
        <v>45680.9375</v>
      </c>
      <c r="E1142" t="str">
        <f>HYPERLINK("https://www.nba.com/stats/player/1627884/boxscores-traditional", "Derrick Jones Jr.")</f>
        <v>Derrick Jones Jr.</v>
      </c>
      <c r="F1142" t="s">
        <v>87</v>
      </c>
      <c r="G1142">
        <v>19.600000000000001</v>
      </c>
      <c r="H1142">
        <v>8.4049999999999994</v>
      </c>
      <c r="I1142" s="2">
        <v>0.98645000000000005</v>
      </c>
      <c r="J1142" s="2">
        <v>0.98168999999999995</v>
      </c>
      <c r="K1142" s="2">
        <v>0.97614999999999996</v>
      </c>
      <c r="L1142" s="2">
        <v>0.96855999999999998</v>
      </c>
      <c r="M1142" s="2">
        <v>0.95906999999999998</v>
      </c>
      <c r="N1142" s="2">
        <v>0.94738</v>
      </c>
      <c r="O1142" s="2">
        <v>0.93318999999999996</v>
      </c>
      <c r="P1142" s="2">
        <v>0.91620999999999997</v>
      </c>
      <c r="Q1142" s="2">
        <v>0.89617000000000002</v>
      </c>
      <c r="R1142" s="2">
        <v>0.87285999999999997</v>
      </c>
      <c r="S1142" s="2">
        <v>0.84614</v>
      </c>
      <c r="T1142" s="2">
        <v>0.81594</v>
      </c>
      <c r="U1142" s="2">
        <v>0.78524000000000005</v>
      </c>
      <c r="V1142" s="2">
        <v>0.74856999999999996</v>
      </c>
      <c r="W1142" s="2">
        <v>0.70884000000000003</v>
      </c>
      <c r="X1142" s="2">
        <v>0.66639999999999999</v>
      </c>
      <c r="Y1142" s="2">
        <v>0.62172000000000005</v>
      </c>
      <c r="Z1142" s="2">
        <v>0.57535000000000003</v>
      </c>
      <c r="AA1142" s="2">
        <v>0.52790000000000004</v>
      </c>
      <c r="AB1142" s="2">
        <v>0.48005999999999999</v>
      </c>
      <c r="AC1142" s="2">
        <v>0.43251000000000001</v>
      </c>
      <c r="AD1142" s="2">
        <v>0.38590999999999998</v>
      </c>
      <c r="AE1142" s="2">
        <v>0.34458</v>
      </c>
      <c r="AF1142" s="2">
        <v>0.30153000000000002</v>
      </c>
      <c r="AG1142" s="2">
        <v>0.26108999999999999</v>
      </c>
      <c r="AH1142" s="2">
        <v>0.22363</v>
      </c>
      <c r="AI1142" s="2">
        <v>0.18942999999999999</v>
      </c>
      <c r="AJ1142" s="2">
        <v>0.15866</v>
      </c>
      <c r="AK1142" s="2">
        <v>0.13136</v>
      </c>
      <c r="AL1142" s="2">
        <v>0.10749</v>
      </c>
      <c r="AM1142" s="2">
        <v>8.6910000000000001E-2</v>
      </c>
      <c r="AN1142" s="2">
        <v>6.9440000000000002E-2</v>
      </c>
      <c r="AO1142" s="2">
        <v>5.5919999999999997E-2</v>
      </c>
      <c r="AP1142" s="2">
        <v>4.3630000000000002E-2</v>
      </c>
      <c r="AQ1142" s="2">
        <v>3.3619999999999997E-2</v>
      </c>
      <c r="AR1142" s="2">
        <v>2.5590000000000002E-2</v>
      </c>
      <c r="AS1142" s="2">
        <v>1.9230000000000001E-2</v>
      </c>
      <c r="AT1142" s="2">
        <v>1.426E-2</v>
      </c>
      <c r="AU1142" s="2">
        <v>1.044E-2</v>
      </c>
      <c r="AV1142" s="2">
        <v>7.5500000000000003E-3</v>
      </c>
      <c r="AW1142" s="2">
        <v>5.3899999999999998E-3</v>
      </c>
      <c r="AX1142" s="2">
        <v>3.79E-3</v>
      </c>
      <c r="AY1142" s="2">
        <v>2.7200000000000002E-3</v>
      </c>
      <c r="AZ1142" s="2">
        <v>1.8699999999999999E-3</v>
      </c>
      <c r="BA1142" s="2">
        <v>1.2600000000000001E-3</v>
      </c>
      <c r="BB1142" s="2">
        <v>8.4000000000000003E-4</v>
      </c>
      <c r="BC1142" s="2">
        <v>5.5999999999999995E-4</v>
      </c>
      <c r="BD1142" s="2">
        <v>3.6000000000000002E-4</v>
      </c>
      <c r="BE1142" s="2">
        <v>2.3000000000000001E-4</v>
      </c>
      <c r="BF1142" s="2">
        <v>1.4999999999999999E-4</v>
      </c>
      <c r="BG1142" s="2">
        <v>9.0000000000000006E-5</v>
      </c>
      <c r="BH1142" s="2">
        <v>6.0000000000000002E-5</v>
      </c>
      <c r="BI1142" s="2">
        <v>4.0000000000000003E-5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</row>
    <row r="1143" spans="1:68" hidden="1" x14ac:dyDescent="0.25">
      <c r="A1143">
        <v>22400983</v>
      </c>
      <c r="B1143" t="s">
        <v>85</v>
      </c>
      <c r="C1143" t="s">
        <v>86</v>
      </c>
      <c r="D1143" s="1">
        <v>45680.9375</v>
      </c>
      <c r="E1143" t="str">
        <f>HYPERLINK("https://www.nba.com/stats/player/1629673/boxscores-traditional", "Jordan Poole")</f>
        <v>Jordan Poole</v>
      </c>
      <c r="F1143" t="s">
        <v>93</v>
      </c>
      <c r="G1143">
        <v>20.399999999999999</v>
      </c>
      <c r="H1143">
        <v>9.3079999999999998</v>
      </c>
      <c r="I1143" s="2">
        <v>0.98124</v>
      </c>
      <c r="J1143" s="2">
        <v>0.97614999999999996</v>
      </c>
      <c r="K1143" s="2">
        <v>0.96926000000000001</v>
      </c>
      <c r="L1143" s="2">
        <v>0.96079999999999999</v>
      </c>
      <c r="M1143" s="2">
        <v>0.95052999999999999</v>
      </c>
      <c r="N1143" s="2">
        <v>0.93942999999999999</v>
      </c>
      <c r="O1143" s="2">
        <v>0.92506999999999995</v>
      </c>
      <c r="P1143" s="2">
        <v>0.90824000000000005</v>
      </c>
      <c r="Q1143" s="2">
        <v>0.88876999999999995</v>
      </c>
      <c r="R1143" s="2">
        <v>0.86863999999999997</v>
      </c>
      <c r="S1143" s="2">
        <v>0.84375</v>
      </c>
      <c r="T1143" s="2">
        <v>0.81594</v>
      </c>
      <c r="U1143" s="2">
        <v>0.78813999999999995</v>
      </c>
      <c r="V1143" s="2">
        <v>0.75490000000000002</v>
      </c>
      <c r="W1143" s="2">
        <v>0.71904000000000001</v>
      </c>
      <c r="X1143" s="2">
        <v>0.68081999999999998</v>
      </c>
      <c r="Y1143" s="2">
        <v>0.64431000000000005</v>
      </c>
      <c r="Z1143" s="2">
        <v>0.60257000000000005</v>
      </c>
      <c r="AA1143" s="2">
        <v>0.55962000000000001</v>
      </c>
      <c r="AB1143" s="2">
        <v>0.51595000000000002</v>
      </c>
      <c r="AC1143" s="2">
        <v>0.47608</v>
      </c>
      <c r="AD1143" s="2">
        <v>0.43251000000000001</v>
      </c>
      <c r="AE1143" s="2">
        <v>0.38973999999999998</v>
      </c>
      <c r="AF1143" s="2">
        <v>0.34827000000000002</v>
      </c>
      <c r="AG1143" s="2">
        <v>0.31207000000000001</v>
      </c>
      <c r="AH1143" s="2">
        <v>0.27424999999999999</v>
      </c>
      <c r="AI1143" s="2">
        <v>0.23885000000000001</v>
      </c>
      <c r="AJ1143" s="2">
        <v>0.20610999999999999</v>
      </c>
      <c r="AK1143" s="2">
        <v>0.17879</v>
      </c>
      <c r="AL1143" s="2">
        <v>0.15151000000000001</v>
      </c>
      <c r="AM1143" s="2">
        <v>0.12714</v>
      </c>
      <c r="AN1143" s="2">
        <v>0.10564999999999999</v>
      </c>
      <c r="AO1143" s="2">
        <v>8.8510000000000005E-2</v>
      </c>
      <c r="AP1143" s="2">
        <v>7.2150000000000006E-2</v>
      </c>
      <c r="AQ1143" s="2">
        <v>5.8209999999999998E-2</v>
      </c>
      <c r="AR1143" s="2">
        <v>4.648E-2</v>
      </c>
      <c r="AS1143" s="2">
        <v>3.7539999999999997E-2</v>
      </c>
      <c r="AT1143" s="2">
        <v>2.938E-2</v>
      </c>
      <c r="AU1143" s="2">
        <v>2.2749999999999999E-2</v>
      </c>
      <c r="AV1143" s="2">
        <v>1.7430000000000001E-2</v>
      </c>
      <c r="AW1143" s="2">
        <v>1.355E-2</v>
      </c>
      <c r="AX1143" s="2">
        <v>1.017E-2</v>
      </c>
      <c r="AY1143" s="2">
        <v>7.5500000000000003E-3</v>
      </c>
      <c r="AZ1143" s="2">
        <v>5.5399999999999998E-3</v>
      </c>
      <c r="BA1143" s="2">
        <v>4.15E-3</v>
      </c>
      <c r="BB1143" s="2">
        <v>2.98E-3</v>
      </c>
      <c r="BC1143" s="2">
        <v>2.1199999999999999E-3</v>
      </c>
      <c r="BD1143" s="2">
        <v>1.49E-3</v>
      </c>
      <c r="BE1143" s="2">
        <v>1.07E-3</v>
      </c>
      <c r="BF1143" s="2">
        <v>7.3999999999999999E-4</v>
      </c>
      <c r="BG1143" s="2">
        <v>5.0000000000000001E-4</v>
      </c>
      <c r="BH1143" s="2">
        <v>3.5E-4</v>
      </c>
      <c r="BI1143" s="2">
        <v>2.3000000000000001E-4</v>
      </c>
      <c r="BJ1143" s="2">
        <v>1.4999999999999999E-4</v>
      </c>
      <c r="BK1143" s="2">
        <v>1E-4</v>
      </c>
      <c r="BL1143" s="2">
        <v>6.9999999999999994E-5</v>
      </c>
      <c r="BM1143" s="2">
        <v>4.0000000000000003E-5</v>
      </c>
      <c r="BN1143" s="2">
        <v>0</v>
      </c>
      <c r="BO1143" s="2">
        <v>0</v>
      </c>
      <c r="BP1143" s="2">
        <v>0</v>
      </c>
    </row>
    <row r="1144" spans="1:68" hidden="1" x14ac:dyDescent="0.25">
      <c r="A1144">
        <v>22400983</v>
      </c>
      <c r="B1144" t="s">
        <v>86</v>
      </c>
      <c r="C1144" t="s">
        <v>85</v>
      </c>
      <c r="D1144" s="1">
        <v>45680.9375</v>
      </c>
      <c r="E1144" t="str">
        <f>HYPERLINK("https://www.nba.com/stats/player/1627884/boxscores-traditional", "Derrick Jones Jr.")</f>
        <v>Derrick Jones Jr.</v>
      </c>
      <c r="F1144" t="s">
        <v>91</v>
      </c>
      <c r="G1144">
        <v>20.2</v>
      </c>
      <c r="H1144">
        <v>9.5790000000000006</v>
      </c>
      <c r="I1144" s="2">
        <v>0.97724999999999995</v>
      </c>
      <c r="J1144" s="2">
        <v>0.97128000000000003</v>
      </c>
      <c r="K1144" s="2">
        <v>0.96406999999999998</v>
      </c>
      <c r="L1144" s="2">
        <v>0.95448999999999995</v>
      </c>
      <c r="M1144" s="2">
        <v>0.94408000000000003</v>
      </c>
      <c r="N1144" s="2">
        <v>0.93056000000000005</v>
      </c>
      <c r="O1144" s="2">
        <v>0.91620999999999997</v>
      </c>
      <c r="P1144" s="2">
        <v>0.89795999999999998</v>
      </c>
      <c r="Q1144" s="2">
        <v>0.879</v>
      </c>
      <c r="R1144" s="2">
        <v>0.85543000000000002</v>
      </c>
      <c r="S1144" s="2">
        <v>0.83147000000000004</v>
      </c>
      <c r="T1144" s="2">
        <v>0.80510999999999999</v>
      </c>
      <c r="U1144" s="2">
        <v>0.77337</v>
      </c>
      <c r="V1144" s="2">
        <v>0.74214999999999998</v>
      </c>
      <c r="W1144" s="2">
        <v>0.70540000000000003</v>
      </c>
      <c r="X1144" s="2">
        <v>0.67003000000000001</v>
      </c>
      <c r="Y1144" s="2">
        <v>0.62929999999999997</v>
      </c>
      <c r="Z1144" s="2">
        <v>0.59094999999999998</v>
      </c>
      <c r="AA1144" s="2">
        <v>0.55171999999999999</v>
      </c>
      <c r="AB1144" s="2">
        <v>0.50797999999999999</v>
      </c>
      <c r="AC1144" s="2">
        <v>0.46811999999999998</v>
      </c>
      <c r="AD1144" s="2">
        <v>0.42465000000000003</v>
      </c>
      <c r="AE1144" s="2">
        <v>0.38590999999999998</v>
      </c>
      <c r="AF1144" s="2">
        <v>0.34458</v>
      </c>
      <c r="AG1144" s="2">
        <v>0.30853999999999998</v>
      </c>
      <c r="AH1144" s="2">
        <v>0.27093</v>
      </c>
      <c r="AI1144" s="2">
        <v>0.23885000000000001</v>
      </c>
      <c r="AJ1144" s="2">
        <v>0.20896999999999999</v>
      </c>
      <c r="AK1144" s="2">
        <v>0.17879</v>
      </c>
      <c r="AL1144" s="2">
        <v>0.15386</v>
      </c>
      <c r="AM1144" s="2">
        <v>0.12923999999999999</v>
      </c>
      <c r="AN1144" s="2">
        <v>0.10935</v>
      </c>
      <c r="AO1144" s="2">
        <v>9.0120000000000006E-2</v>
      </c>
      <c r="AP1144" s="2">
        <v>7.4929999999999997E-2</v>
      </c>
      <c r="AQ1144" s="2">
        <v>6.0569999999999999E-2</v>
      </c>
      <c r="AR1144" s="2">
        <v>4.947E-2</v>
      </c>
      <c r="AS1144" s="2">
        <v>4.0059999999999998E-2</v>
      </c>
      <c r="AT1144" s="2">
        <v>3.1440000000000003E-2</v>
      </c>
      <c r="AU1144" s="2">
        <v>2.5000000000000001E-2</v>
      </c>
      <c r="AV1144" s="2">
        <v>1.9230000000000001E-2</v>
      </c>
      <c r="AW1144" s="2">
        <v>1.4999999999999999E-2</v>
      </c>
      <c r="AX1144" s="2">
        <v>1.1299999999999999E-2</v>
      </c>
      <c r="AY1144" s="2">
        <v>8.6599999999999993E-3</v>
      </c>
      <c r="AZ1144" s="2">
        <v>6.5700000000000003E-3</v>
      </c>
      <c r="BA1144" s="2">
        <v>4.7999999999999996E-3</v>
      </c>
      <c r="BB1144" s="2">
        <v>3.5699999999999998E-3</v>
      </c>
      <c r="BC1144" s="2">
        <v>2.5600000000000002E-3</v>
      </c>
      <c r="BD1144" s="2">
        <v>1.8699999999999999E-3</v>
      </c>
      <c r="BE1144" s="2">
        <v>1.31E-3</v>
      </c>
      <c r="BF1144" s="2">
        <v>9.3999999999999997E-4</v>
      </c>
      <c r="BG1144" s="2">
        <v>6.4000000000000005E-4</v>
      </c>
      <c r="BH1144" s="2">
        <v>4.4999999999999999E-4</v>
      </c>
      <c r="BI1144" s="2">
        <v>3.1E-4</v>
      </c>
      <c r="BJ1144" s="2">
        <v>2.1000000000000001E-4</v>
      </c>
      <c r="BK1144" s="2">
        <v>1.3999999999999999E-4</v>
      </c>
      <c r="BL1144" s="2">
        <v>9.0000000000000006E-5</v>
      </c>
      <c r="BM1144" s="2">
        <v>6.0000000000000002E-5</v>
      </c>
      <c r="BN1144" s="2">
        <v>4.0000000000000003E-5</v>
      </c>
      <c r="BO1144" s="2">
        <v>0</v>
      </c>
      <c r="BP1144" s="2">
        <v>0</v>
      </c>
    </row>
    <row r="1145" spans="1:68" hidden="1" x14ac:dyDescent="0.25">
      <c r="A1145">
        <v>22400983</v>
      </c>
      <c r="B1145" t="s">
        <v>86</v>
      </c>
      <c r="C1145" t="s">
        <v>85</v>
      </c>
      <c r="D1145" s="1">
        <v>45680.9375</v>
      </c>
      <c r="E1145" t="str">
        <f>HYPERLINK("https://www.nba.com/stats/player/1629645/boxscores-traditional", "Kevin Porter Jr.")</f>
        <v>Kevin Porter Jr.</v>
      </c>
      <c r="F1145" t="s">
        <v>92</v>
      </c>
      <c r="G1145">
        <v>14.2</v>
      </c>
      <c r="H1145">
        <v>9.5790000000000006</v>
      </c>
      <c r="I1145" s="2">
        <v>0.91620999999999997</v>
      </c>
      <c r="J1145" s="2">
        <v>0.89795999999999998</v>
      </c>
      <c r="K1145" s="2">
        <v>0.879</v>
      </c>
      <c r="L1145" s="2">
        <v>0.85543000000000002</v>
      </c>
      <c r="M1145" s="2">
        <v>0.83147000000000004</v>
      </c>
      <c r="N1145" s="2">
        <v>0.80510999999999999</v>
      </c>
      <c r="O1145" s="2">
        <v>0.77337</v>
      </c>
      <c r="P1145" s="2">
        <v>0.74214999999999998</v>
      </c>
      <c r="Q1145" s="2">
        <v>0.70540000000000003</v>
      </c>
      <c r="R1145" s="2">
        <v>0.67003000000000001</v>
      </c>
      <c r="S1145" s="2">
        <v>0.62929999999999997</v>
      </c>
      <c r="T1145" s="2">
        <v>0.59094999999999998</v>
      </c>
      <c r="U1145" s="2">
        <v>0.55171999999999999</v>
      </c>
      <c r="V1145" s="2">
        <v>0.50797999999999999</v>
      </c>
      <c r="W1145" s="2">
        <v>0.46811999999999998</v>
      </c>
      <c r="X1145" s="2">
        <v>0.42465000000000003</v>
      </c>
      <c r="Y1145" s="2">
        <v>0.38590999999999998</v>
      </c>
      <c r="Z1145" s="2">
        <v>0.34458</v>
      </c>
      <c r="AA1145" s="2">
        <v>0.30853999999999998</v>
      </c>
      <c r="AB1145" s="2">
        <v>0.27093</v>
      </c>
      <c r="AC1145" s="2">
        <v>0.23885000000000001</v>
      </c>
      <c r="AD1145" s="2">
        <v>0.20896999999999999</v>
      </c>
      <c r="AE1145" s="2">
        <v>0.17879</v>
      </c>
      <c r="AF1145" s="2">
        <v>0.15386</v>
      </c>
      <c r="AG1145" s="2">
        <v>0.12923999999999999</v>
      </c>
      <c r="AH1145" s="2">
        <v>0.10935</v>
      </c>
      <c r="AI1145" s="2">
        <v>9.0120000000000006E-2</v>
      </c>
      <c r="AJ1145" s="2">
        <v>7.4929999999999997E-2</v>
      </c>
      <c r="AK1145" s="2">
        <v>6.0569999999999999E-2</v>
      </c>
      <c r="AL1145" s="2">
        <v>4.947E-2</v>
      </c>
      <c r="AM1145" s="2">
        <v>4.0059999999999998E-2</v>
      </c>
      <c r="AN1145" s="2">
        <v>3.1440000000000003E-2</v>
      </c>
      <c r="AO1145" s="2">
        <v>2.5000000000000001E-2</v>
      </c>
      <c r="AP1145" s="2">
        <v>1.9230000000000001E-2</v>
      </c>
      <c r="AQ1145" s="2">
        <v>1.4999999999999999E-2</v>
      </c>
      <c r="AR1145" s="2">
        <v>1.1299999999999999E-2</v>
      </c>
      <c r="AS1145" s="2">
        <v>8.6599999999999993E-3</v>
      </c>
      <c r="AT1145" s="2">
        <v>6.5700000000000003E-3</v>
      </c>
      <c r="AU1145" s="2">
        <v>4.7999999999999996E-3</v>
      </c>
      <c r="AV1145" s="2">
        <v>3.5699999999999998E-3</v>
      </c>
      <c r="AW1145" s="2">
        <v>2.5600000000000002E-3</v>
      </c>
      <c r="AX1145" s="2">
        <v>1.8699999999999999E-3</v>
      </c>
      <c r="AY1145" s="2">
        <v>1.31E-3</v>
      </c>
      <c r="AZ1145" s="2">
        <v>9.3999999999999997E-4</v>
      </c>
      <c r="BA1145" s="2">
        <v>6.4000000000000005E-4</v>
      </c>
      <c r="BB1145" s="2">
        <v>4.4999999999999999E-4</v>
      </c>
      <c r="BC1145" s="2">
        <v>3.1E-4</v>
      </c>
      <c r="BD1145" s="2">
        <v>2.1000000000000001E-4</v>
      </c>
      <c r="BE1145" s="2">
        <v>1.3999999999999999E-4</v>
      </c>
      <c r="BF1145" s="2">
        <v>9.0000000000000006E-5</v>
      </c>
      <c r="BG1145" s="2">
        <v>6.0000000000000002E-5</v>
      </c>
      <c r="BH1145" s="2">
        <v>4.0000000000000003E-5</v>
      </c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</row>
    <row r="1146" spans="1:68" hidden="1" x14ac:dyDescent="0.25">
      <c r="A1146">
        <v>22400983</v>
      </c>
      <c r="B1146" t="s">
        <v>85</v>
      </c>
      <c r="C1146" t="s">
        <v>86</v>
      </c>
      <c r="D1146" s="1">
        <v>45680.9375</v>
      </c>
      <c r="E1146" t="str">
        <f>HYPERLINK("https://www.nba.com/stats/player/1629673/boxscores-traditional", "Jordan Poole")</f>
        <v>Jordan Poole</v>
      </c>
      <c r="F1146" t="s">
        <v>92</v>
      </c>
      <c r="G1146">
        <v>24.2</v>
      </c>
      <c r="H1146">
        <v>10.007999999999999</v>
      </c>
      <c r="I1146" s="2">
        <v>0.98982999999999999</v>
      </c>
      <c r="J1146" s="2">
        <v>0.98678999999999994</v>
      </c>
      <c r="K1146" s="2">
        <v>0.98299999999999998</v>
      </c>
      <c r="L1146" s="2">
        <v>0.97831000000000001</v>
      </c>
      <c r="M1146" s="2">
        <v>0.97257000000000005</v>
      </c>
      <c r="N1146" s="2">
        <v>0.96562000000000003</v>
      </c>
      <c r="O1146" s="2">
        <v>0.95728000000000002</v>
      </c>
      <c r="P1146" s="2">
        <v>0.94738</v>
      </c>
      <c r="Q1146" s="2">
        <v>0.93574000000000002</v>
      </c>
      <c r="R1146" s="2">
        <v>0.92220000000000002</v>
      </c>
      <c r="S1146" s="2">
        <v>0.90658000000000005</v>
      </c>
      <c r="T1146" s="2">
        <v>0.88876999999999995</v>
      </c>
      <c r="U1146" s="2">
        <v>0.86863999999999997</v>
      </c>
      <c r="V1146" s="2">
        <v>0.84614</v>
      </c>
      <c r="W1146" s="2">
        <v>0.82121</v>
      </c>
      <c r="X1146" s="2">
        <v>0.79388999999999998</v>
      </c>
      <c r="Y1146" s="2">
        <v>0.76424000000000003</v>
      </c>
      <c r="Z1146" s="2">
        <v>0.73236999999999997</v>
      </c>
      <c r="AA1146" s="2">
        <v>0.69847000000000004</v>
      </c>
      <c r="AB1146" s="2">
        <v>0.66276000000000002</v>
      </c>
      <c r="AC1146" s="2">
        <v>0.62551999999999996</v>
      </c>
      <c r="AD1146" s="2">
        <v>0.58706000000000003</v>
      </c>
      <c r="AE1146" s="2">
        <v>0.54776000000000002</v>
      </c>
      <c r="AF1146" s="2">
        <v>0.50797999999999999</v>
      </c>
      <c r="AG1146" s="2">
        <v>0.46811999999999998</v>
      </c>
      <c r="AH1146" s="2">
        <v>0.42858000000000002</v>
      </c>
      <c r="AI1146" s="2">
        <v>0.38973999999999998</v>
      </c>
      <c r="AJ1146" s="2">
        <v>0.35197000000000001</v>
      </c>
      <c r="AK1146" s="2">
        <v>0.31561</v>
      </c>
      <c r="AL1146" s="2">
        <v>0.28095999999999999</v>
      </c>
      <c r="AM1146" s="2">
        <v>0.24825</v>
      </c>
      <c r="AN1146" s="2">
        <v>0.2177</v>
      </c>
      <c r="AO1146" s="2">
        <v>0.18942999999999999</v>
      </c>
      <c r="AP1146" s="2">
        <v>0.16353999999999999</v>
      </c>
      <c r="AQ1146" s="2">
        <v>0.14007</v>
      </c>
      <c r="AR1146" s="2">
        <v>0.11899999999999999</v>
      </c>
      <c r="AS1146" s="2">
        <v>0.10027</v>
      </c>
      <c r="AT1146" s="2">
        <v>8.3790000000000003E-2</v>
      </c>
      <c r="AU1146" s="2">
        <v>6.9440000000000002E-2</v>
      </c>
      <c r="AV1146" s="2">
        <v>5.7049999999999997E-2</v>
      </c>
      <c r="AW1146" s="2">
        <v>4.648E-2</v>
      </c>
      <c r="AX1146" s="2">
        <v>3.7539999999999997E-2</v>
      </c>
      <c r="AY1146" s="2">
        <v>3.005E-2</v>
      </c>
      <c r="AZ1146" s="2">
        <v>2.385E-2</v>
      </c>
      <c r="BA1146" s="2">
        <v>1.8759999999999999E-2</v>
      </c>
      <c r="BB1146" s="2">
        <v>1.4630000000000001E-2</v>
      </c>
      <c r="BC1146" s="2">
        <v>1.1299999999999999E-2</v>
      </c>
      <c r="BD1146" s="2">
        <v>8.6599999999999993E-3</v>
      </c>
      <c r="BE1146" s="2">
        <v>6.5700000000000003E-3</v>
      </c>
      <c r="BF1146" s="2">
        <v>4.9399999999999999E-3</v>
      </c>
      <c r="BG1146" s="2">
        <v>3.6800000000000001E-3</v>
      </c>
      <c r="BH1146" s="2">
        <v>2.7200000000000002E-3</v>
      </c>
      <c r="BI1146" s="2">
        <v>1.99E-3</v>
      </c>
      <c r="BJ1146" s="2">
        <v>1.4400000000000001E-3</v>
      </c>
      <c r="BK1146" s="2">
        <v>1.0399999999999999E-3</v>
      </c>
      <c r="BL1146" s="2">
        <v>7.3999999999999999E-4</v>
      </c>
      <c r="BM1146" s="2">
        <v>5.1999999999999995E-4</v>
      </c>
      <c r="BN1146" s="2">
        <v>3.6000000000000002E-4</v>
      </c>
      <c r="BO1146" s="2">
        <v>2.5000000000000001E-4</v>
      </c>
      <c r="BP1146" s="2">
        <v>1.7000000000000001E-4</v>
      </c>
    </row>
    <row r="1147" spans="1:68" hidden="1" x14ac:dyDescent="0.25">
      <c r="A1147">
        <v>22400983</v>
      </c>
      <c r="B1147" t="s">
        <v>86</v>
      </c>
      <c r="C1147" t="s">
        <v>85</v>
      </c>
      <c r="D1147" s="1">
        <v>45680.9375</v>
      </c>
      <c r="E1147" t="str">
        <f>HYPERLINK("https://www.nba.com/stats/player/1627826/boxscores-traditional", "Ivica Zubac")</f>
        <v>Ivica Zubac</v>
      </c>
      <c r="F1147" t="s">
        <v>91</v>
      </c>
      <c r="G1147">
        <v>30.2</v>
      </c>
      <c r="H1147">
        <v>10.106999999999999</v>
      </c>
      <c r="I1147" s="2">
        <v>0.99807000000000001</v>
      </c>
      <c r="J1147" s="2">
        <v>0.99736000000000002</v>
      </c>
      <c r="K1147" s="2">
        <v>0.99643000000000004</v>
      </c>
      <c r="L1147" s="2">
        <v>0.99519999999999997</v>
      </c>
      <c r="M1147" s="2">
        <v>0.99360999999999999</v>
      </c>
      <c r="N1147" s="2">
        <v>0.99158000000000002</v>
      </c>
      <c r="O1147" s="2">
        <v>0.98928000000000005</v>
      </c>
      <c r="P1147" s="2">
        <v>0.98609999999999998</v>
      </c>
      <c r="Q1147" s="2">
        <v>0.98214000000000001</v>
      </c>
      <c r="R1147" s="2">
        <v>0.97724999999999995</v>
      </c>
      <c r="S1147" s="2">
        <v>0.97128000000000003</v>
      </c>
      <c r="T1147" s="2">
        <v>0.96406999999999998</v>
      </c>
      <c r="U1147" s="2">
        <v>0.95543</v>
      </c>
      <c r="V1147" s="2">
        <v>0.94520000000000004</v>
      </c>
      <c r="W1147" s="2">
        <v>0.93318999999999996</v>
      </c>
      <c r="X1147" s="2">
        <v>0.91923999999999995</v>
      </c>
      <c r="Y1147" s="2">
        <v>0.90490000000000004</v>
      </c>
      <c r="Z1147" s="2">
        <v>0.88685999999999998</v>
      </c>
      <c r="AA1147" s="2">
        <v>0.86650000000000005</v>
      </c>
      <c r="AB1147" s="2">
        <v>0.84375</v>
      </c>
      <c r="AC1147" s="2">
        <v>0.81859000000000004</v>
      </c>
      <c r="AD1147" s="2">
        <v>0.79103000000000001</v>
      </c>
      <c r="AE1147" s="2">
        <v>0.76114999999999999</v>
      </c>
      <c r="AF1147" s="2">
        <v>0.72907</v>
      </c>
      <c r="AG1147" s="2">
        <v>0.69496999999999998</v>
      </c>
      <c r="AH1147" s="2">
        <v>0.66276000000000002</v>
      </c>
      <c r="AI1147" s="2">
        <v>0.62551999999999996</v>
      </c>
      <c r="AJ1147" s="2">
        <v>0.58706000000000003</v>
      </c>
      <c r="AK1147" s="2">
        <v>0.54776000000000002</v>
      </c>
      <c r="AL1147" s="2">
        <v>0.50797999999999999</v>
      </c>
      <c r="AM1147" s="2">
        <v>0.46811999999999998</v>
      </c>
      <c r="AN1147" s="2">
        <v>0.42858000000000002</v>
      </c>
      <c r="AO1147" s="2">
        <v>0.38973999999999998</v>
      </c>
      <c r="AP1147" s="2">
        <v>0.35197000000000001</v>
      </c>
      <c r="AQ1147" s="2">
        <v>0.31918000000000002</v>
      </c>
      <c r="AR1147" s="2">
        <v>0.28433999999999998</v>
      </c>
      <c r="AS1147" s="2">
        <v>0.25142999999999999</v>
      </c>
      <c r="AT1147" s="2">
        <v>0.22065000000000001</v>
      </c>
      <c r="AU1147" s="2">
        <v>0.19214999999999999</v>
      </c>
      <c r="AV1147" s="2">
        <v>0.16602</v>
      </c>
      <c r="AW1147" s="2">
        <v>0.14230999999999999</v>
      </c>
      <c r="AX1147" s="2">
        <v>0.121</v>
      </c>
      <c r="AY1147" s="2">
        <v>0.10204000000000001</v>
      </c>
      <c r="AZ1147" s="2">
        <v>8.5339999999999999E-2</v>
      </c>
      <c r="BA1147" s="2">
        <v>7.2150000000000006E-2</v>
      </c>
      <c r="BB1147" s="2">
        <v>5.9380000000000002E-2</v>
      </c>
      <c r="BC1147" s="2">
        <v>4.8460000000000003E-2</v>
      </c>
      <c r="BD1147" s="2">
        <v>3.9199999999999999E-2</v>
      </c>
      <c r="BE1147" s="2">
        <v>3.1440000000000003E-2</v>
      </c>
      <c r="BF1147" s="2">
        <v>2.5000000000000001E-2</v>
      </c>
      <c r="BG1147" s="2">
        <v>1.9699999999999999E-2</v>
      </c>
      <c r="BH1147" s="2">
        <v>1.5389999999999999E-2</v>
      </c>
      <c r="BI1147" s="2">
        <v>1.191E-2</v>
      </c>
      <c r="BJ1147" s="2">
        <v>9.3900000000000008E-3</v>
      </c>
      <c r="BK1147" s="2">
        <v>7.1399999999999996E-3</v>
      </c>
      <c r="BL1147" s="2">
        <v>5.3899999999999998E-3</v>
      </c>
      <c r="BM1147" s="2">
        <v>4.0200000000000001E-3</v>
      </c>
      <c r="BN1147" s="2">
        <v>2.98E-3</v>
      </c>
      <c r="BO1147" s="2">
        <v>2.1900000000000001E-3</v>
      </c>
      <c r="BP1147" s="2">
        <v>1.5900000000000001E-3</v>
      </c>
    </row>
    <row r="1148" spans="1:68" hidden="1" x14ac:dyDescent="0.25">
      <c r="A1148">
        <v>22400983</v>
      </c>
      <c r="B1148" t="s">
        <v>85</v>
      </c>
      <c r="C1148" t="s">
        <v>86</v>
      </c>
      <c r="D1148" s="1">
        <v>45680.9375</v>
      </c>
      <c r="E1148" t="str">
        <f>HYPERLINK("https://www.nba.com/stats/player/1629673/boxscores-traditional", "Jordan Poole")</f>
        <v>Jordan Poole</v>
      </c>
      <c r="F1148" t="s">
        <v>87</v>
      </c>
      <c r="G1148">
        <v>25.2</v>
      </c>
      <c r="H1148">
        <v>10.147</v>
      </c>
      <c r="I1148" s="2">
        <v>0.99134</v>
      </c>
      <c r="J1148" s="2">
        <v>0.98899000000000004</v>
      </c>
      <c r="K1148" s="2">
        <v>0.98573999999999995</v>
      </c>
      <c r="L1148" s="2">
        <v>0.98168999999999995</v>
      </c>
      <c r="M1148" s="2">
        <v>0.97670000000000001</v>
      </c>
      <c r="N1148" s="2">
        <v>0.97062000000000004</v>
      </c>
      <c r="O1148" s="2">
        <v>0.96326999999999996</v>
      </c>
      <c r="P1148" s="2">
        <v>0.95543</v>
      </c>
      <c r="Q1148" s="2">
        <v>0.94520000000000004</v>
      </c>
      <c r="R1148" s="2">
        <v>0.93318999999999996</v>
      </c>
      <c r="S1148" s="2">
        <v>0.91923999999999995</v>
      </c>
      <c r="T1148" s="2">
        <v>0.9032</v>
      </c>
      <c r="U1148" s="2">
        <v>0.88492999999999999</v>
      </c>
      <c r="V1148" s="2">
        <v>0.86433000000000004</v>
      </c>
      <c r="W1148" s="2">
        <v>0.84375</v>
      </c>
      <c r="X1148" s="2">
        <v>0.81859000000000004</v>
      </c>
      <c r="Y1148" s="2">
        <v>0.79103000000000001</v>
      </c>
      <c r="Z1148" s="2">
        <v>0.76114999999999999</v>
      </c>
      <c r="AA1148" s="2">
        <v>0.72907</v>
      </c>
      <c r="AB1148" s="2">
        <v>0.69496999999999998</v>
      </c>
      <c r="AC1148" s="2">
        <v>0.65910000000000002</v>
      </c>
      <c r="AD1148" s="2">
        <v>0.62551999999999996</v>
      </c>
      <c r="AE1148" s="2">
        <v>0.58706000000000003</v>
      </c>
      <c r="AF1148" s="2">
        <v>0.54776000000000002</v>
      </c>
      <c r="AG1148" s="2">
        <v>0.50797999999999999</v>
      </c>
      <c r="AH1148" s="2">
        <v>0.46811999999999998</v>
      </c>
      <c r="AI1148" s="2">
        <v>0.42858000000000002</v>
      </c>
      <c r="AJ1148" s="2">
        <v>0.38973999999999998</v>
      </c>
      <c r="AK1148" s="2">
        <v>0.35569000000000001</v>
      </c>
      <c r="AL1148" s="2">
        <v>0.31918000000000002</v>
      </c>
      <c r="AM1148" s="2">
        <v>0.28433999999999998</v>
      </c>
      <c r="AN1148" s="2">
        <v>0.25142999999999999</v>
      </c>
      <c r="AO1148" s="2">
        <v>0.22065000000000001</v>
      </c>
      <c r="AP1148" s="2">
        <v>0.19214999999999999</v>
      </c>
      <c r="AQ1148" s="2">
        <v>0.16602</v>
      </c>
      <c r="AR1148" s="2">
        <v>0.14457</v>
      </c>
      <c r="AS1148" s="2">
        <v>0.12302</v>
      </c>
      <c r="AT1148" s="2">
        <v>0.10383000000000001</v>
      </c>
      <c r="AU1148" s="2">
        <v>8.6910000000000001E-2</v>
      </c>
      <c r="AV1148" s="2">
        <v>7.2150000000000006E-2</v>
      </c>
      <c r="AW1148" s="2">
        <v>5.9380000000000002E-2</v>
      </c>
      <c r="AX1148" s="2">
        <v>4.8460000000000003E-2</v>
      </c>
      <c r="AY1148" s="2">
        <v>4.0059999999999998E-2</v>
      </c>
      <c r="AZ1148" s="2">
        <v>3.2160000000000001E-2</v>
      </c>
      <c r="BA1148" s="2">
        <v>2.5590000000000002E-2</v>
      </c>
      <c r="BB1148" s="2">
        <v>2.018E-2</v>
      </c>
      <c r="BC1148" s="2">
        <v>1.5779999999999999E-2</v>
      </c>
      <c r="BD1148" s="2">
        <v>1.222E-2</v>
      </c>
      <c r="BE1148" s="2">
        <v>9.3900000000000008E-3</v>
      </c>
      <c r="BF1148" s="2">
        <v>7.3400000000000002E-3</v>
      </c>
      <c r="BG1148" s="2">
        <v>5.5399999999999998E-3</v>
      </c>
      <c r="BH1148" s="2">
        <v>4.15E-3</v>
      </c>
      <c r="BI1148" s="2">
        <v>3.0699999999999998E-3</v>
      </c>
      <c r="BJ1148" s="2">
        <v>2.2599999999999999E-3</v>
      </c>
      <c r="BK1148" s="2">
        <v>1.64E-3</v>
      </c>
      <c r="BL1148" s="2">
        <v>1.1800000000000001E-3</v>
      </c>
      <c r="BM1148" s="2">
        <v>8.7000000000000001E-4</v>
      </c>
      <c r="BN1148" s="2">
        <v>6.2E-4</v>
      </c>
      <c r="BO1148" s="2">
        <v>4.2999999999999999E-4</v>
      </c>
      <c r="BP1148" s="2">
        <v>2.9999999999999997E-4</v>
      </c>
    </row>
    <row r="1149" spans="1:68" hidden="1" x14ac:dyDescent="0.25">
      <c r="A1149">
        <v>22400983</v>
      </c>
      <c r="B1149" t="s">
        <v>86</v>
      </c>
      <c r="C1149" t="s">
        <v>85</v>
      </c>
      <c r="D1149" s="1">
        <v>45680.9375</v>
      </c>
      <c r="E1149" t="str">
        <f>HYPERLINK("https://www.nba.com/stats/player/1629645/boxscores-traditional", "Kevin Porter Jr.")</f>
        <v>Kevin Porter Jr.</v>
      </c>
      <c r="F1149" t="s">
        <v>87</v>
      </c>
      <c r="G1149">
        <v>12.6</v>
      </c>
      <c r="H1149">
        <v>10.404</v>
      </c>
      <c r="I1149" s="2">
        <v>0.86650000000000005</v>
      </c>
      <c r="J1149" s="2">
        <v>0.84614</v>
      </c>
      <c r="K1149" s="2">
        <v>0.82121</v>
      </c>
      <c r="L1149" s="2">
        <v>0.79673000000000005</v>
      </c>
      <c r="M1149" s="2">
        <v>0.76729999999999998</v>
      </c>
      <c r="N1149" s="2">
        <v>0.73565000000000003</v>
      </c>
      <c r="O1149" s="2">
        <v>0.70540000000000003</v>
      </c>
      <c r="P1149" s="2">
        <v>0.67003000000000001</v>
      </c>
      <c r="Q1149" s="2">
        <v>0.63683000000000001</v>
      </c>
      <c r="R1149" s="2">
        <v>0.59870999999999996</v>
      </c>
      <c r="S1149" s="2">
        <v>0.55962000000000001</v>
      </c>
      <c r="T1149" s="2">
        <v>0.52392000000000005</v>
      </c>
      <c r="U1149" s="2">
        <v>0.48404999999999998</v>
      </c>
      <c r="V1149" s="2">
        <v>0.44828000000000001</v>
      </c>
      <c r="W1149" s="2">
        <v>0.40905000000000002</v>
      </c>
      <c r="X1149" s="2">
        <v>0.37069999999999997</v>
      </c>
      <c r="Y1149" s="2">
        <v>0.33723999999999998</v>
      </c>
      <c r="Z1149" s="2">
        <v>0.30153000000000002</v>
      </c>
      <c r="AA1149" s="2">
        <v>0.26762999999999998</v>
      </c>
      <c r="AB1149" s="2">
        <v>0.23885000000000001</v>
      </c>
      <c r="AC1149" s="2">
        <v>0.20896999999999999</v>
      </c>
      <c r="AD1149" s="2">
        <v>0.18406</v>
      </c>
      <c r="AE1149" s="2">
        <v>0.15866</v>
      </c>
      <c r="AF1149" s="2">
        <v>0.13567000000000001</v>
      </c>
      <c r="AG1149" s="2">
        <v>0.11702</v>
      </c>
      <c r="AH1149" s="2">
        <v>9.8530000000000006E-2</v>
      </c>
      <c r="AI1149" s="2">
        <v>8.3790000000000003E-2</v>
      </c>
      <c r="AJ1149" s="2">
        <v>6.9440000000000002E-2</v>
      </c>
      <c r="AK1149" s="2">
        <v>5.7049999999999997E-2</v>
      </c>
      <c r="AL1149" s="2">
        <v>4.7460000000000002E-2</v>
      </c>
      <c r="AM1149" s="2">
        <v>3.8359999999999998E-2</v>
      </c>
      <c r="AN1149" s="2">
        <v>3.1440000000000003E-2</v>
      </c>
      <c r="AO1149" s="2">
        <v>2.5000000000000001E-2</v>
      </c>
      <c r="AP1149" s="2">
        <v>1.9699999999999999E-2</v>
      </c>
      <c r="AQ1149" s="2">
        <v>1.5779999999999999E-2</v>
      </c>
      <c r="AR1149" s="2">
        <v>1.222E-2</v>
      </c>
      <c r="AS1149" s="2">
        <v>9.3900000000000008E-3</v>
      </c>
      <c r="AT1149" s="2">
        <v>7.3400000000000002E-3</v>
      </c>
      <c r="AU1149" s="2">
        <v>5.5399999999999998E-3</v>
      </c>
      <c r="AV1149" s="2">
        <v>4.2700000000000004E-3</v>
      </c>
      <c r="AW1149" s="2">
        <v>3.1700000000000001E-3</v>
      </c>
      <c r="AX1149" s="2">
        <v>2.33E-3</v>
      </c>
      <c r="AY1149" s="2">
        <v>1.75E-3</v>
      </c>
      <c r="AZ1149" s="2">
        <v>1.2600000000000001E-3</v>
      </c>
      <c r="BA1149" s="2">
        <v>9.3999999999999997E-4</v>
      </c>
      <c r="BB1149" s="2">
        <v>6.6E-4</v>
      </c>
      <c r="BC1149" s="2">
        <v>4.6999999999999999E-4</v>
      </c>
      <c r="BD1149" s="2">
        <v>3.4000000000000002E-4</v>
      </c>
      <c r="BE1149" s="2">
        <v>2.3000000000000001E-4</v>
      </c>
      <c r="BF1149" s="2">
        <v>1.7000000000000001E-4</v>
      </c>
      <c r="BG1149" s="2">
        <v>1.1E-4</v>
      </c>
      <c r="BH1149" s="2">
        <v>8.0000000000000007E-5</v>
      </c>
      <c r="BI1149" s="2">
        <v>5.0000000000000002E-5</v>
      </c>
      <c r="BJ1149" s="2">
        <v>3.0000000000000001E-5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</row>
    <row r="1150" spans="1:68" hidden="1" x14ac:dyDescent="0.25">
      <c r="A1150">
        <v>22400983</v>
      </c>
      <c r="B1150" t="s">
        <v>86</v>
      </c>
      <c r="C1150" t="s">
        <v>85</v>
      </c>
      <c r="D1150" s="1">
        <v>45680.9375</v>
      </c>
      <c r="E1150" t="str">
        <f>HYPERLINK("https://www.nba.com/stats/player/1627826/boxscores-traditional", "Ivica Zubac")</f>
        <v>Ivica Zubac</v>
      </c>
      <c r="F1150" t="s">
        <v>87</v>
      </c>
      <c r="G1150">
        <v>27.4</v>
      </c>
      <c r="H1150">
        <v>10.726000000000001</v>
      </c>
      <c r="I1150" s="2">
        <v>0.99304999999999999</v>
      </c>
      <c r="J1150" s="2">
        <v>0.99111000000000005</v>
      </c>
      <c r="K1150" s="2">
        <v>0.98839999999999995</v>
      </c>
      <c r="L1150" s="2">
        <v>0.98536999999999997</v>
      </c>
      <c r="M1150" s="2">
        <v>0.98168999999999995</v>
      </c>
      <c r="N1150" s="2">
        <v>0.97724999999999995</v>
      </c>
      <c r="O1150" s="2">
        <v>0.97128000000000003</v>
      </c>
      <c r="P1150" s="2">
        <v>0.96484999999999999</v>
      </c>
      <c r="Q1150" s="2">
        <v>0.95728000000000002</v>
      </c>
      <c r="R1150" s="2">
        <v>0.94738</v>
      </c>
      <c r="S1150" s="2">
        <v>0.93698999999999999</v>
      </c>
      <c r="T1150" s="2">
        <v>0.92506999999999995</v>
      </c>
      <c r="U1150" s="2">
        <v>0.90988000000000002</v>
      </c>
      <c r="V1150" s="2">
        <v>0.89434999999999998</v>
      </c>
      <c r="W1150" s="2">
        <v>0.87697999999999998</v>
      </c>
      <c r="X1150" s="2">
        <v>0.85543000000000002</v>
      </c>
      <c r="Y1150" s="2">
        <v>0.83398000000000005</v>
      </c>
      <c r="Z1150" s="2">
        <v>0.81057000000000001</v>
      </c>
      <c r="AA1150" s="2">
        <v>0.7823</v>
      </c>
      <c r="AB1150" s="2">
        <v>0.75490000000000002</v>
      </c>
      <c r="AC1150" s="2">
        <v>0.72575000000000001</v>
      </c>
      <c r="AD1150" s="2">
        <v>0.69145999999999996</v>
      </c>
      <c r="AE1150" s="2">
        <v>0.65910000000000002</v>
      </c>
      <c r="AF1150" s="2">
        <v>0.62551999999999996</v>
      </c>
      <c r="AG1150" s="2">
        <v>0.58706000000000003</v>
      </c>
      <c r="AH1150" s="2">
        <v>0.55171999999999999</v>
      </c>
      <c r="AI1150" s="2">
        <v>0.51595000000000002</v>
      </c>
      <c r="AJ1150" s="2">
        <v>0.47608</v>
      </c>
      <c r="AK1150" s="2">
        <v>0.44037999999999999</v>
      </c>
      <c r="AL1150" s="2">
        <v>0.40516999999999997</v>
      </c>
      <c r="AM1150" s="2">
        <v>0.36692999999999998</v>
      </c>
      <c r="AN1150" s="2">
        <v>0.33360000000000001</v>
      </c>
      <c r="AO1150" s="2">
        <v>0.30153000000000002</v>
      </c>
      <c r="AP1150" s="2">
        <v>0.26762999999999998</v>
      </c>
      <c r="AQ1150" s="2">
        <v>0.23885000000000001</v>
      </c>
      <c r="AR1150" s="2">
        <v>0.21185999999999999</v>
      </c>
      <c r="AS1150" s="2">
        <v>0.18406</v>
      </c>
      <c r="AT1150" s="2">
        <v>0.16109000000000001</v>
      </c>
      <c r="AU1150" s="2">
        <v>0.14007</v>
      </c>
      <c r="AV1150" s="2">
        <v>0.121</v>
      </c>
      <c r="AW1150" s="2">
        <v>0.10204000000000001</v>
      </c>
      <c r="AX1150" s="2">
        <v>8.6910000000000001E-2</v>
      </c>
      <c r="AY1150" s="2">
        <v>7.3529999999999998E-2</v>
      </c>
      <c r="AZ1150" s="2">
        <v>6.0569999999999999E-2</v>
      </c>
      <c r="BA1150" s="2">
        <v>5.0500000000000003E-2</v>
      </c>
      <c r="BB1150" s="2">
        <v>4.1820000000000003E-2</v>
      </c>
      <c r="BC1150" s="2">
        <v>3.3619999999999997E-2</v>
      </c>
      <c r="BD1150" s="2">
        <v>2.743E-2</v>
      </c>
      <c r="BE1150" s="2">
        <v>2.222E-2</v>
      </c>
      <c r="BF1150" s="2">
        <v>1.7430000000000001E-2</v>
      </c>
      <c r="BG1150" s="2">
        <v>1.3899999999999999E-2</v>
      </c>
      <c r="BH1150" s="2">
        <v>1.1010000000000001E-2</v>
      </c>
      <c r="BI1150" s="2">
        <v>8.4200000000000004E-3</v>
      </c>
      <c r="BJ1150" s="2">
        <v>6.5700000000000003E-3</v>
      </c>
      <c r="BK1150" s="2">
        <v>5.0800000000000003E-3</v>
      </c>
      <c r="BL1150" s="2">
        <v>3.79E-3</v>
      </c>
      <c r="BM1150" s="2">
        <v>2.8900000000000002E-3</v>
      </c>
      <c r="BN1150" s="2">
        <v>2.1900000000000001E-3</v>
      </c>
      <c r="BO1150" s="2">
        <v>1.5900000000000001E-3</v>
      </c>
      <c r="BP1150" s="2">
        <v>1.1800000000000001E-3</v>
      </c>
    </row>
    <row r="1151" spans="1:68" hidden="1" x14ac:dyDescent="0.25">
      <c r="A1151">
        <v>22400983</v>
      </c>
      <c r="B1151" t="s">
        <v>85</v>
      </c>
      <c r="C1151" t="s">
        <v>86</v>
      </c>
      <c r="D1151" s="1">
        <v>45680.9375</v>
      </c>
      <c r="E1151" t="str">
        <f>HYPERLINK("https://www.nba.com/stats/player/1629673/boxscores-traditional", "Jordan Poole")</f>
        <v>Jordan Poole</v>
      </c>
      <c r="F1151" t="s">
        <v>91</v>
      </c>
      <c r="G1151">
        <v>29</v>
      </c>
      <c r="H1151">
        <v>10.826000000000001</v>
      </c>
      <c r="I1151" s="2">
        <v>0.99519999999999997</v>
      </c>
      <c r="J1151" s="2">
        <v>0.99360999999999999</v>
      </c>
      <c r="K1151" s="2">
        <v>0.99180000000000001</v>
      </c>
      <c r="L1151" s="2">
        <v>0.98956</v>
      </c>
      <c r="M1151" s="2">
        <v>0.98678999999999994</v>
      </c>
      <c r="N1151" s="2">
        <v>0.98299999999999998</v>
      </c>
      <c r="O1151" s="2">
        <v>0.97882000000000002</v>
      </c>
      <c r="P1151" s="2">
        <v>0.97380999999999995</v>
      </c>
      <c r="Q1151" s="2">
        <v>0.96784000000000003</v>
      </c>
      <c r="R1151" s="2">
        <v>0.96079999999999999</v>
      </c>
      <c r="S1151" s="2">
        <v>0.95154000000000005</v>
      </c>
      <c r="T1151" s="2">
        <v>0.94179000000000002</v>
      </c>
      <c r="U1151" s="2">
        <v>0.93056000000000005</v>
      </c>
      <c r="V1151" s="2">
        <v>0.91774</v>
      </c>
      <c r="W1151" s="2">
        <v>0.90146999999999999</v>
      </c>
      <c r="X1151" s="2">
        <v>0.88492999999999999</v>
      </c>
      <c r="Y1151" s="2">
        <v>0.86650000000000005</v>
      </c>
      <c r="Z1151" s="2">
        <v>0.84614</v>
      </c>
      <c r="AA1151" s="2">
        <v>0.82121</v>
      </c>
      <c r="AB1151" s="2">
        <v>0.79673000000000005</v>
      </c>
      <c r="AC1151" s="2">
        <v>0.77034999999999998</v>
      </c>
      <c r="AD1151" s="2">
        <v>0.74214999999999998</v>
      </c>
      <c r="AE1151" s="2">
        <v>0.70884000000000003</v>
      </c>
      <c r="AF1151" s="2">
        <v>0.67723999999999995</v>
      </c>
      <c r="AG1151" s="2">
        <v>0.64431000000000005</v>
      </c>
      <c r="AH1151" s="2">
        <v>0.61026000000000002</v>
      </c>
      <c r="AI1151" s="2">
        <v>0.57142000000000004</v>
      </c>
      <c r="AJ1151" s="2">
        <v>0.53586</v>
      </c>
      <c r="AK1151" s="2">
        <v>0.5</v>
      </c>
      <c r="AL1151" s="2">
        <v>0.46414</v>
      </c>
      <c r="AM1151" s="2">
        <v>0.42858000000000002</v>
      </c>
      <c r="AN1151" s="2">
        <v>0.38973999999999998</v>
      </c>
      <c r="AO1151" s="2">
        <v>0.35569000000000001</v>
      </c>
      <c r="AP1151" s="2">
        <v>0.32275999999999999</v>
      </c>
      <c r="AQ1151" s="2">
        <v>0.29115999999999997</v>
      </c>
      <c r="AR1151" s="2">
        <v>0.25785000000000002</v>
      </c>
      <c r="AS1151" s="2">
        <v>0.22964999999999999</v>
      </c>
      <c r="AT1151" s="2">
        <v>0.20327000000000001</v>
      </c>
      <c r="AU1151" s="2">
        <v>0.17879</v>
      </c>
      <c r="AV1151" s="2">
        <v>0.15386</v>
      </c>
      <c r="AW1151" s="2">
        <v>0.13350000000000001</v>
      </c>
      <c r="AX1151" s="2">
        <v>0.11507000000000001</v>
      </c>
      <c r="AY1151" s="2">
        <v>9.8530000000000006E-2</v>
      </c>
      <c r="AZ1151" s="2">
        <v>8.226E-2</v>
      </c>
      <c r="BA1151" s="2">
        <v>6.9440000000000002E-2</v>
      </c>
      <c r="BB1151" s="2">
        <v>5.8209999999999998E-2</v>
      </c>
      <c r="BC1151" s="2">
        <v>4.8460000000000003E-2</v>
      </c>
      <c r="BD1151" s="2">
        <v>3.9199999999999999E-2</v>
      </c>
      <c r="BE1151" s="2">
        <v>3.2160000000000001E-2</v>
      </c>
      <c r="BF1151" s="2">
        <v>2.6190000000000001E-2</v>
      </c>
      <c r="BG1151" s="2">
        <v>2.1180000000000001E-2</v>
      </c>
      <c r="BH1151" s="2">
        <v>1.7000000000000001E-2</v>
      </c>
      <c r="BI1151" s="2">
        <v>1.321E-2</v>
      </c>
      <c r="BJ1151" s="2">
        <v>1.044E-2</v>
      </c>
      <c r="BK1151" s="2">
        <v>8.2000000000000007E-3</v>
      </c>
      <c r="BL1151" s="2">
        <v>6.3899999999999998E-3</v>
      </c>
      <c r="BM1151" s="2">
        <v>4.7999999999999996E-3</v>
      </c>
      <c r="BN1151" s="2">
        <v>3.6800000000000001E-3</v>
      </c>
      <c r="BO1151" s="2">
        <v>2.8E-3</v>
      </c>
      <c r="BP1151" s="2">
        <v>2.1199999999999999E-3</v>
      </c>
    </row>
    <row r="1152" spans="1:68" hidden="1" x14ac:dyDescent="0.25">
      <c r="A1152">
        <v>22400983</v>
      </c>
      <c r="B1152" t="s">
        <v>86</v>
      </c>
      <c r="C1152" t="s">
        <v>85</v>
      </c>
      <c r="D1152" s="1">
        <v>45680.9375</v>
      </c>
      <c r="E1152" t="str">
        <f>HYPERLINK("https://www.nba.com/stats/player/1629645/boxscores-traditional", "Kevin Porter Jr.")</f>
        <v>Kevin Porter Jr.</v>
      </c>
      <c r="F1152" t="s">
        <v>91</v>
      </c>
      <c r="G1152">
        <v>16.8</v>
      </c>
      <c r="H1152">
        <v>11.72</v>
      </c>
      <c r="I1152" s="2">
        <v>0.91149000000000002</v>
      </c>
      <c r="J1152" s="2">
        <v>0.89617000000000002</v>
      </c>
      <c r="K1152" s="2">
        <v>0.88100000000000001</v>
      </c>
      <c r="L1152" s="2">
        <v>0.86214000000000002</v>
      </c>
      <c r="M1152" s="2">
        <v>0.84375</v>
      </c>
      <c r="N1152" s="2">
        <v>0.82121</v>
      </c>
      <c r="O1152" s="2">
        <v>0.79954999999999998</v>
      </c>
      <c r="P1152" s="2">
        <v>0.77337</v>
      </c>
      <c r="Q1152" s="2">
        <v>0.74856999999999996</v>
      </c>
      <c r="R1152" s="2">
        <v>0.71904000000000001</v>
      </c>
      <c r="S1152" s="2">
        <v>0.68793000000000004</v>
      </c>
      <c r="T1152" s="2">
        <v>0.65910000000000002</v>
      </c>
      <c r="U1152" s="2">
        <v>0.62551999999999996</v>
      </c>
      <c r="V1152" s="2">
        <v>0.59482999999999997</v>
      </c>
      <c r="W1152" s="2">
        <v>0.55962000000000001</v>
      </c>
      <c r="X1152" s="2">
        <v>0.52790000000000004</v>
      </c>
      <c r="Y1152" s="2">
        <v>0.49202000000000001</v>
      </c>
      <c r="Z1152" s="2">
        <v>0.46017000000000002</v>
      </c>
      <c r="AA1152" s="2">
        <v>0.42465000000000003</v>
      </c>
      <c r="AB1152" s="2">
        <v>0.39357999999999999</v>
      </c>
      <c r="AC1152" s="2">
        <v>0.35942000000000002</v>
      </c>
      <c r="AD1152" s="2">
        <v>0.32996999999999999</v>
      </c>
      <c r="AE1152" s="2">
        <v>0.29805999999999999</v>
      </c>
      <c r="AF1152" s="2">
        <v>0.27093</v>
      </c>
      <c r="AG1152" s="2">
        <v>0.24196000000000001</v>
      </c>
      <c r="AH1152" s="2">
        <v>0.2177</v>
      </c>
      <c r="AI1152" s="2">
        <v>0.19214999999999999</v>
      </c>
      <c r="AJ1152" s="2">
        <v>0.16853000000000001</v>
      </c>
      <c r="AK1152" s="2">
        <v>0.14917</v>
      </c>
      <c r="AL1152" s="2">
        <v>0.12923999999999999</v>
      </c>
      <c r="AM1152" s="2">
        <v>0.11314</v>
      </c>
      <c r="AN1152" s="2">
        <v>9.6799999999999997E-2</v>
      </c>
      <c r="AO1152" s="2">
        <v>8.3790000000000003E-2</v>
      </c>
      <c r="AP1152" s="2">
        <v>7.0779999999999996E-2</v>
      </c>
      <c r="AQ1152" s="2">
        <v>6.0569999999999999E-2</v>
      </c>
      <c r="AR1152" s="2">
        <v>5.0500000000000003E-2</v>
      </c>
      <c r="AS1152" s="2">
        <v>4.2720000000000001E-2</v>
      </c>
      <c r="AT1152" s="2">
        <v>3.5150000000000001E-2</v>
      </c>
      <c r="AU1152" s="2">
        <v>2.938E-2</v>
      </c>
      <c r="AV1152" s="2">
        <v>2.385E-2</v>
      </c>
      <c r="AW1152" s="2">
        <v>1.9699999999999999E-2</v>
      </c>
      <c r="AX1152" s="2">
        <v>1.5779999999999999E-2</v>
      </c>
      <c r="AY1152" s="2">
        <v>1.255E-2</v>
      </c>
      <c r="AZ1152" s="2">
        <v>1.017E-2</v>
      </c>
      <c r="BA1152" s="2">
        <v>7.9799999999999992E-3</v>
      </c>
      <c r="BB1152" s="2">
        <v>6.3899999999999998E-3</v>
      </c>
      <c r="BC1152" s="2">
        <v>4.9399999999999999E-3</v>
      </c>
      <c r="BD1152" s="2">
        <v>3.9100000000000003E-3</v>
      </c>
      <c r="BE1152" s="2">
        <v>2.98E-3</v>
      </c>
      <c r="BF1152" s="2">
        <v>2.33E-3</v>
      </c>
      <c r="BG1152" s="2">
        <v>1.75E-3</v>
      </c>
      <c r="BH1152" s="2">
        <v>1.3500000000000001E-3</v>
      </c>
      <c r="BI1152" s="2">
        <v>1E-3</v>
      </c>
      <c r="BJ1152" s="2">
        <v>7.6000000000000004E-4</v>
      </c>
      <c r="BK1152" s="2">
        <v>5.5999999999999995E-4</v>
      </c>
      <c r="BL1152" s="2">
        <v>4.2000000000000002E-4</v>
      </c>
      <c r="BM1152" s="2">
        <v>2.9999999999999997E-4</v>
      </c>
      <c r="BN1152" s="2">
        <v>2.2000000000000001E-4</v>
      </c>
      <c r="BO1152" s="2">
        <v>1.6000000000000001E-4</v>
      </c>
      <c r="BP1152" s="2">
        <v>1.1E-4</v>
      </c>
    </row>
  </sheetData>
  <conditionalFormatting sqref="I2:BP1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2025-01-23T22:48:51Z</dcterms:created>
  <dcterms:modified xsi:type="dcterms:W3CDTF">2025-01-24T02:15:34Z</dcterms:modified>
</cp:coreProperties>
</file>