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SQL\queries\First Basket\"/>
    </mc:Choice>
  </mc:AlternateContent>
  <xr:revisionPtr revIDLastSave="0" documentId="13_ncr:1_{B0D89850-23F6-41B4-988B-7D456CE5E7B6}" xr6:coauthVersionLast="47" xr6:coauthVersionMax="47" xr10:uidLastSave="{00000000-0000-0000-0000-000000000000}"/>
  <bookViews>
    <workbookView xWindow="4635" yWindow="0" windowWidth="20130" windowHeight="15435" activeTab="2" xr2:uid="{4F051E56-CC3D-4DEA-B996-7F6E2B991C10}"/>
  </bookViews>
  <sheets>
    <sheet name="Player FG3" sheetId="4" r:id="rId1"/>
    <sheet name="Player FG2" sheetId="3" r:id="rId2"/>
    <sheet name="Player FG Totals" sheetId="2" r:id="rId3"/>
    <sheet name="Player All Totals" sheetId="5" r:id="rId4"/>
  </sheets>
  <externalReferences>
    <externalReference r:id="rId5"/>
  </externalReferences>
  <definedNames>
    <definedName name="ExternalData_1" localSheetId="2" hidden="1">'Player FG Totals'!$A$1:$G$268</definedName>
    <definedName name="ExternalData_2" localSheetId="3" hidden="1">'Player All Totals'!$A$1:$G$185</definedName>
    <definedName name="ExternalData_2" localSheetId="1" hidden="1">'Player FG2'!$A$1:$G$205</definedName>
    <definedName name="ExternalData_3" localSheetId="0" hidden="1">'Player FG3'!$A$1:$G$148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J2" i="3" s="1"/>
  <c r="H3" i="3"/>
  <c r="H4" i="3"/>
  <c r="J4" i="3" s="1"/>
  <c r="H5" i="3"/>
  <c r="H6" i="3"/>
  <c r="H7" i="3"/>
  <c r="H8" i="3"/>
  <c r="J8" i="3" s="1"/>
  <c r="H9" i="3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H23" i="3"/>
  <c r="H24" i="3"/>
  <c r="H25" i="3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H43" i="3"/>
  <c r="H44" i="3"/>
  <c r="J44" i="3" s="1"/>
  <c r="H45" i="3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J52" i="3" s="1"/>
  <c r="H53" i="3"/>
  <c r="J53" i="3" s="1"/>
  <c r="H54" i="3"/>
  <c r="J54" i="3" s="1"/>
  <c r="H55" i="3"/>
  <c r="J55" i="3" s="1"/>
  <c r="H56" i="3"/>
  <c r="J56" i="3" s="1"/>
  <c r="H57" i="3"/>
  <c r="J57" i="3" s="1"/>
  <c r="H58" i="3"/>
  <c r="J58" i="3" s="1"/>
  <c r="H59" i="3"/>
  <c r="J59" i="3" s="1"/>
  <c r="H60" i="3"/>
  <c r="J60" i="3" s="1"/>
  <c r="H61" i="3"/>
  <c r="J61" i="3" s="1"/>
  <c r="H62" i="3"/>
  <c r="J62" i="3" s="1"/>
  <c r="H63" i="3"/>
  <c r="H64" i="3"/>
  <c r="J64" i="3" s="1"/>
  <c r="H65" i="3"/>
  <c r="H66" i="3"/>
  <c r="J66" i="3" s="1"/>
  <c r="H67" i="3"/>
  <c r="J67" i="3" s="1"/>
  <c r="H68" i="3"/>
  <c r="J68" i="3" s="1"/>
  <c r="H69" i="3"/>
  <c r="J69" i="3" s="1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J76" i="3" s="1"/>
  <c r="H77" i="3"/>
  <c r="J77" i="3" s="1"/>
  <c r="H78" i="3"/>
  <c r="J78" i="3" s="1"/>
  <c r="H79" i="3"/>
  <c r="J79" i="3" s="1"/>
  <c r="H80" i="3"/>
  <c r="J80" i="3" s="1"/>
  <c r="H81" i="3"/>
  <c r="J81" i="3" s="1"/>
  <c r="H82" i="3"/>
  <c r="J82" i="3" s="1"/>
  <c r="H83" i="3"/>
  <c r="H84" i="3"/>
  <c r="J84" i="3" s="1"/>
  <c r="H85" i="3"/>
  <c r="H86" i="3"/>
  <c r="J86" i="3" s="1"/>
  <c r="H87" i="3"/>
  <c r="J87" i="3" s="1"/>
  <c r="H88" i="3"/>
  <c r="J88" i="3" s="1"/>
  <c r="H89" i="3"/>
  <c r="J89" i="3" s="1"/>
  <c r="H90" i="3"/>
  <c r="J90" i="3" s="1"/>
  <c r="H91" i="3"/>
  <c r="J91" i="3" s="1"/>
  <c r="H92" i="3"/>
  <c r="J92" i="3" s="1"/>
  <c r="H93" i="3"/>
  <c r="J93" i="3" s="1"/>
  <c r="H94" i="3"/>
  <c r="J94" i="3" s="1"/>
  <c r="H95" i="3"/>
  <c r="J95" i="3" s="1"/>
  <c r="H96" i="3"/>
  <c r="J96" i="3" s="1"/>
  <c r="H97" i="3"/>
  <c r="J97" i="3" s="1"/>
  <c r="H98" i="3"/>
  <c r="J98" i="3" s="1"/>
  <c r="H99" i="3"/>
  <c r="J99" i="3" s="1"/>
  <c r="H100" i="3"/>
  <c r="J100" i="3" s="1"/>
  <c r="H101" i="3"/>
  <c r="J101" i="3" s="1"/>
  <c r="H102" i="3"/>
  <c r="J102" i="3" s="1"/>
  <c r="H103" i="3"/>
  <c r="H104" i="3"/>
  <c r="H105" i="3"/>
  <c r="H106" i="3"/>
  <c r="J106" i="3" s="1"/>
  <c r="H107" i="3"/>
  <c r="J107" i="3" s="1"/>
  <c r="H108" i="3"/>
  <c r="J108" i="3" s="1"/>
  <c r="H109" i="3"/>
  <c r="J109" i="3" s="1"/>
  <c r="H110" i="3"/>
  <c r="J110" i="3" s="1"/>
  <c r="H111" i="3"/>
  <c r="J111" i="3" s="1"/>
  <c r="H112" i="3"/>
  <c r="J112" i="3" s="1"/>
  <c r="H113" i="3"/>
  <c r="J113" i="3" s="1"/>
  <c r="H114" i="3"/>
  <c r="J114" i="3" s="1"/>
  <c r="H115" i="3"/>
  <c r="J115" i="3" s="1"/>
  <c r="H116" i="3"/>
  <c r="J116" i="3" s="1"/>
  <c r="H117" i="3"/>
  <c r="J117" i="3" s="1"/>
  <c r="H118" i="3"/>
  <c r="J118" i="3" s="1"/>
  <c r="H119" i="3"/>
  <c r="J119" i="3" s="1"/>
  <c r="H120" i="3"/>
  <c r="J120" i="3" s="1"/>
  <c r="H121" i="3"/>
  <c r="J121" i="3" s="1"/>
  <c r="H122" i="3"/>
  <c r="J122" i="3" s="1"/>
  <c r="H123" i="3"/>
  <c r="H124" i="3"/>
  <c r="J124" i="3" s="1"/>
  <c r="H125" i="3"/>
  <c r="H126" i="3"/>
  <c r="J126" i="3" s="1"/>
  <c r="H127" i="3"/>
  <c r="J127" i="3" s="1"/>
  <c r="H128" i="3"/>
  <c r="J128" i="3" s="1"/>
  <c r="H129" i="3"/>
  <c r="J129" i="3" s="1"/>
  <c r="H130" i="3"/>
  <c r="J130" i="3" s="1"/>
  <c r="H131" i="3"/>
  <c r="J131" i="3" s="1"/>
  <c r="H132" i="3"/>
  <c r="J132" i="3" s="1"/>
  <c r="H133" i="3"/>
  <c r="J133" i="3" s="1"/>
  <c r="H134" i="3"/>
  <c r="J134" i="3" s="1"/>
  <c r="H135" i="3"/>
  <c r="J135" i="3" s="1"/>
  <c r="H136" i="3"/>
  <c r="J136" i="3" s="1"/>
  <c r="H137" i="3"/>
  <c r="J137" i="3" s="1"/>
  <c r="H138" i="3"/>
  <c r="J138" i="3" s="1"/>
  <c r="H139" i="3"/>
  <c r="J139" i="3" s="1"/>
  <c r="H140" i="3"/>
  <c r="J140" i="3" s="1"/>
  <c r="H141" i="3"/>
  <c r="J141" i="3" s="1"/>
  <c r="H142" i="3"/>
  <c r="J142" i="3" s="1"/>
  <c r="H143" i="3"/>
  <c r="H144" i="3"/>
  <c r="H145" i="3"/>
  <c r="H146" i="3"/>
  <c r="J146" i="3" s="1"/>
  <c r="H147" i="3"/>
  <c r="J147" i="3" s="1"/>
  <c r="H148" i="3"/>
  <c r="J148" i="3" s="1"/>
  <c r="H149" i="3"/>
  <c r="J149" i="3" s="1"/>
  <c r="H150" i="3"/>
  <c r="J150" i="3" s="1"/>
  <c r="H151" i="3"/>
  <c r="J151" i="3" s="1"/>
  <c r="H152" i="3"/>
  <c r="J152" i="3" s="1"/>
  <c r="H153" i="3"/>
  <c r="J153" i="3" s="1"/>
  <c r="H154" i="3"/>
  <c r="J154" i="3" s="1"/>
  <c r="H155" i="3"/>
  <c r="J155" i="3" s="1"/>
  <c r="H156" i="3"/>
  <c r="J156" i="3" s="1"/>
  <c r="H157" i="3"/>
  <c r="J157" i="3" s="1"/>
  <c r="H158" i="3"/>
  <c r="J158" i="3" s="1"/>
  <c r="H159" i="3"/>
  <c r="J159" i="3" s="1"/>
  <c r="H160" i="3"/>
  <c r="J160" i="3" s="1"/>
  <c r="H161" i="3"/>
  <c r="J161" i="3" s="1"/>
  <c r="H162" i="3"/>
  <c r="J162" i="3" s="1"/>
  <c r="H163" i="3"/>
  <c r="H164" i="3"/>
  <c r="H165" i="3"/>
  <c r="H166" i="3"/>
  <c r="J166" i="3" s="1"/>
  <c r="H167" i="3"/>
  <c r="J167" i="3" s="1"/>
  <c r="H168" i="3"/>
  <c r="J168" i="3" s="1"/>
  <c r="H169" i="3"/>
  <c r="J169" i="3" s="1"/>
  <c r="H170" i="3"/>
  <c r="J170" i="3" s="1"/>
  <c r="H171" i="3"/>
  <c r="J171" i="3" s="1"/>
  <c r="H172" i="3"/>
  <c r="J172" i="3" s="1"/>
  <c r="H173" i="3"/>
  <c r="J173" i="3" s="1"/>
  <c r="H174" i="3"/>
  <c r="J174" i="3" s="1"/>
  <c r="H175" i="3"/>
  <c r="J175" i="3" s="1"/>
  <c r="H176" i="3"/>
  <c r="J176" i="3" s="1"/>
  <c r="H177" i="3"/>
  <c r="J177" i="3" s="1"/>
  <c r="H178" i="3"/>
  <c r="J178" i="3" s="1"/>
  <c r="H179" i="3"/>
  <c r="J179" i="3" s="1"/>
  <c r="H180" i="3"/>
  <c r="J180" i="3" s="1"/>
  <c r="H181" i="3"/>
  <c r="J181" i="3" s="1"/>
  <c r="H182" i="3"/>
  <c r="J182" i="3" s="1"/>
  <c r="H183" i="3"/>
  <c r="H184" i="3"/>
  <c r="J184" i="3" s="1"/>
  <c r="H185" i="3"/>
  <c r="H186" i="3"/>
  <c r="J186" i="3" s="1"/>
  <c r="H187" i="3"/>
  <c r="J187" i="3" s="1"/>
  <c r="H188" i="3"/>
  <c r="J188" i="3" s="1"/>
  <c r="H189" i="3"/>
  <c r="J189" i="3" s="1"/>
  <c r="H190" i="3"/>
  <c r="H191" i="3"/>
  <c r="J191" i="3" s="1"/>
  <c r="H192" i="3"/>
  <c r="J192" i="3" s="1"/>
  <c r="H193" i="3"/>
  <c r="J193" i="3" s="1"/>
  <c r="H194" i="3"/>
  <c r="J194" i="3" s="1"/>
  <c r="H195" i="3"/>
  <c r="J195" i="3" s="1"/>
  <c r="H196" i="3"/>
  <c r="J196" i="3" s="1"/>
  <c r="H197" i="3"/>
  <c r="J197" i="3" s="1"/>
  <c r="H198" i="3"/>
  <c r="J198" i="3" s="1"/>
  <c r="H199" i="3"/>
  <c r="J199" i="3" s="1"/>
  <c r="H200" i="3"/>
  <c r="J200" i="3" s="1"/>
  <c r="H201" i="3"/>
  <c r="J201" i="3" s="1"/>
  <c r="H202" i="3"/>
  <c r="H203" i="3"/>
  <c r="H204" i="3"/>
  <c r="J204" i="3" s="1"/>
  <c r="H205" i="3"/>
  <c r="I2" i="3"/>
  <c r="K2" i="3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I19" i="3"/>
  <c r="I20" i="3"/>
  <c r="I21" i="3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5" i="3"/>
  <c r="K45" i="3" s="1"/>
  <c r="I46" i="3"/>
  <c r="K46" i="3" s="1"/>
  <c r="I47" i="3"/>
  <c r="K47" i="3" s="1"/>
  <c r="I48" i="3"/>
  <c r="K48" i="3" s="1"/>
  <c r="I49" i="3"/>
  <c r="K49" i="3" s="1"/>
  <c r="I50" i="3"/>
  <c r="K50" i="3" s="1"/>
  <c r="I51" i="3"/>
  <c r="K51" i="3" s="1"/>
  <c r="I52" i="3"/>
  <c r="K52" i="3" s="1"/>
  <c r="I53" i="3"/>
  <c r="K53" i="3" s="1"/>
  <c r="I54" i="3"/>
  <c r="K54" i="3" s="1"/>
  <c r="I55" i="3"/>
  <c r="K55" i="3" s="1"/>
  <c r="I56" i="3"/>
  <c r="K56" i="3" s="1"/>
  <c r="I57" i="3"/>
  <c r="K57" i="3" s="1"/>
  <c r="I58" i="3"/>
  <c r="K58" i="3" s="1"/>
  <c r="I59" i="3"/>
  <c r="K59" i="3" s="1"/>
  <c r="I60" i="3"/>
  <c r="K60" i="3" s="1"/>
  <c r="I61" i="3"/>
  <c r="K61" i="3" s="1"/>
  <c r="I62" i="3"/>
  <c r="K62" i="3" s="1"/>
  <c r="I63" i="3"/>
  <c r="K63" i="3" s="1"/>
  <c r="I64" i="3"/>
  <c r="K64" i="3" s="1"/>
  <c r="I65" i="3"/>
  <c r="K65" i="3" s="1"/>
  <c r="I66" i="3"/>
  <c r="K66" i="3" s="1"/>
  <c r="I67" i="3"/>
  <c r="K67" i="3" s="1"/>
  <c r="I68" i="3"/>
  <c r="K68" i="3" s="1"/>
  <c r="I69" i="3"/>
  <c r="K69" i="3" s="1"/>
  <c r="I70" i="3"/>
  <c r="K70" i="3" s="1"/>
  <c r="I71" i="3"/>
  <c r="K71" i="3" s="1"/>
  <c r="I72" i="3"/>
  <c r="K72" i="3" s="1"/>
  <c r="I73" i="3"/>
  <c r="K73" i="3" s="1"/>
  <c r="I74" i="3"/>
  <c r="K74" i="3" s="1"/>
  <c r="I75" i="3"/>
  <c r="K75" i="3" s="1"/>
  <c r="I76" i="3"/>
  <c r="K76" i="3" s="1"/>
  <c r="I77" i="3"/>
  <c r="K77" i="3" s="1"/>
  <c r="I78" i="3"/>
  <c r="K78" i="3" s="1"/>
  <c r="I79" i="3"/>
  <c r="I80" i="3"/>
  <c r="I81" i="3"/>
  <c r="I82" i="3"/>
  <c r="K82" i="3" s="1"/>
  <c r="I83" i="3"/>
  <c r="I84" i="3"/>
  <c r="K84" i="3" s="1"/>
  <c r="I85" i="3"/>
  <c r="K85" i="3" s="1"/>
  <c r="I86" i="3"/>
  <c r="K86" i="3" s="1"/>
  <c r="I87" i="3"/>
  <c r="K87" i="3" s="1"/>
  <c r="I88" i="3"/>
  <c r="K88" i="3" s="1"/>
  <c r="I89" i="3"/>
  <c r="K89" i="3" s="1"/>
  <c r="I90" i="3"/>
  <c r="K90" i="3" s="1"/>
  <c r="I91" i="3"/>
  <c r="K91" i="3" s="1"/>
  <c r="I92" i="3"/>
  <c r="K92" i="3" s="1"/>
  <c r="I93" i="3"/>
  <c r="K93" i="3" s="1"/>
  <c r="I94" i="3"/>
  <c r="K94" i="3" s="1"/>
  <c r="I95" i="3"/>
  <c r="K95" i="3" s="1"/>
  <c r="I96" i="3"/>
  <c r="K96" i="3" s="1"/>
  <c r="I97" i="3"/>
  <c r="K97" i="3" s="1"/>
  <c r="I98" i="3"/>
  <c r="K98" i="3" s="1"/>
  <c r="I99" i="3"/>
  <c r="K99" i="3" s="1"/>
  <c r="I100" i="3"/>
  <c r="K100" i="3" s="1"/>
  <c r="I101" i="3"/>
  <c r="K101" i="3" s="1"/>
  <c r="I102" i="3"/>
  <c r="K102" i="3" s="1"/>
  <c r="I103" i="3"/>
  <c r="K103" i="3" s="1"/>
  <c r="I104" i="3"/>
  <c r="K104" i="3" s="1"/>
  <c r="I105" i="3"/>
  <c r="K105" i="3" s="1"/>
  <c r="I106" i="3"/>
  <c r="K106" i="3" s="1"/>
  <c r="I107" i="3"/>
  <c r="K107" i="3" s="1"/>
  <c r="I108" i="3"/>
  <c r="K108" i="3" s="1"/>
  <c r="I109" i="3"/>
  <c r="K109" i="3" s="1"/>
  <c r="I110" i="3"/>
  <c r="K110" i="3" s="1"/>
  <c r="I111" i="3"/>
  <c r="K111" i="3" s="1"/>
  <c r="I112" i="3"/>
  <c r="K112" i="3" s="1"/>
  <c r="I113" i="3"/>
  <c r="K113" i="3" s="1"/>
  <c r="I114" i="3"/>
  <c r="K114" i="3" s="1"/>
  <c r="I115" i="3"/>
  <c r="K115" i="3" s="1"/>
  <c r="I116" i="3"/>
  <c r="K116" i="3" s="1"/>
  <c r="I117" i="3"/>
  <c r="K117" i="3" s="1"/>
  <c r="I118" i="3"/>
  <c r="K118" i="3" s="1"/>
  <c r="I119" i="3"/>
  <c r="K119" i="3" s="1"/>
  <c r="I120" i="3"/>
  <c r="K120" i="3" s="1"/>
  <c r="I121" i="3"/>
  <c r="K121" i="3" s="1"/>
  <c r="I122" i="3"/>
  <c r="K122" i="3" s="1"/>
  <c r="I123" i="3"/>
  <c r="K123" i="3" s="1"/>
  <c r="I124" i="3"/>
  <c r="K124" i="3" s="1"/>
  <c r="I125" i="3"/>
  <c r="K125" i="3" s="1"/>
  <c r="I126" i="3"/>
  <c r="K126" i="3" s="1"/>
  <c r="I127" i="3"/>
  <c r="K127" i="3" s="1"/>
  <c r="I128" i="3"/>
  <c r="K128" i="3" s="1"/>
  <c r="I129" i="3"/>
  <c r="K129" i="3" s="1"/>
  <c r="I130" i="3"/>
  <c r="K130" i="3" s="1"/>
  <c r="I131" i="3"/>
  <c r="K131" i="3" s="1"/>
  <c r="I132" i="3"/>
  <c r="K132" i="3" s="1"/>
  <c r="I133" i="3"/>
  <c r="K133" i="3" s="1"/>
  <c r="I134" i="3"/>
  <c r="K134" i="3" s="1"/>
  <c r="I135" i="3"/>
  <c r="K135" i="3" s="1"/>
  <c r="I136" i="3"/>
  <c r="K136" i="3" s="1"/>
  <c r="I137" i="3"/>
  <c r="K137" i="3" s="1"/>
  <c r="I138" i="3"/>
  <c r="K138" i="3" s="1"/>
  <c r="I139" i="3"/>
  <c r="K139" i="3" s="1"/>
  <c r="I140" i="3"/>
  <c r="K140" i="3" s="1"/>
  <c r="I141" i="3"/>
  <c r="K141" i="3" s="1"/>
  <c r="I142" i="3"/>
  <c r="K142" i="3" s="1"/>
  <c r="I143" i="3"/>
  <c r="K143" i="3" s="1"/>
  <c r="I144" i="3"/>
  <c r="K144" i="3" s="1"/>
  <c r="I145" i="3"/>
  <c r="K145" i="3" s="1"/>
  <c r="I146" i="3"/>
  <c r="K146" i="3" s="1"/>
  <c r="I147" i="3"/>
  <c r="K147" i="3" s="1"/>
  <c r="I148" i="3"/>
  <c r="K148" i="3" s="1"/>
  <c r="I149" i="3"/>
  <c r="K149" i="3" s="1"/>
  <c r="I150" i="3"/>
  <c r="K150" i="3" s="1"/>
  <c r="I151" i="3"/>
  <c r="K151" i="3" s="1"/>
  <c r="I152" i="3"/>
  <c r="K152" i="3" s="1"/>
  <c r="I153" i="3"/>
  <c r="K153" i="3" s="1"/>
  <c r="I154" i="3"/>
  <c r="K154" i="3" s="1"/>
  <c r="I155" i="3"/>
  <c r="K155" i="3" s="1"/>
  <c r="I156" i="3"/>
  <c r="K156" i="3" s="1"/>
  <c r="I157" i="3"/>
  <c r="K157" i="3" s="1"/>
  <c r="I158" i="3"/>
  <c r="K158" i="3" s="1"/>
  <c r="I159" i="3"/>
  <c r="K159" i="3" s="1"/>
  <c r="I160" i="3"/>
  <c r="K160" i="3" s="1"/>
  <c r="I161" i="3"/>
  <c r="K161" i="3" s="1"/>
  <c r="I162" i="3"/>
  <c r="K162" i="3" s="1"/>
  <c r="I163" i="3"/>
  <c r="K163" i="3" s="1"/>
  <c r="I164" i="3"/>
  <c r="K164" i="3" s="1"/>
  <c r="I165" i="3"/>
  <c r="K165" i="3" s="1"/>
  <c r="I166" i="3"/>
  <c r="K166" i="3" s="1"/>
  <c r="I167" i="3"/>
  <c r="I168" i="3"/>
  <c r="K168" i="3" s="1"/>
  <c r="I169" i="3"/>
  <c r="K169" i="3" s="1"/>
  <c r="I170" i="3"/>
  <c r="K170" i="3" s="1"/>
  <c r="I171" i="3"/>
  <c r="K171" i="3" s="1"/>
  <c r="I172" i="3"/>
  <c r="K172" i="3" s="1"/>
  <c r="I173" i="3"/>
  <c r="K173" i="3" s="1"/>
  <c r="I174" i="3"/>
  <c r="K174" i="3" s="1"/>
  <c r="I175" i="3"/>
  <c r="K175" i="3" s="1"/>
  <c r="I176" i="3"/>
  <c r="K176" i="3" s="1"/>
  <c r="I177" i="3"/>
  <c r="K177" i="3" s="1"/>
  <c r="I178" i="3"/>
  <c r="K178" i="3" s="1"/>
  <c r="I179" i="3"/>
  <c r="K179" i="3" s="1"/>
  <c r="I180" i="3"/>
  <c r="K180" i="3" s="1"/>
  <c r="I181" i="3"/>
  <c r="K181" i="3" s="1"/>
  <c r="I182" i="3"/>
  <c r="K182" i="3" s="1"/>
  <c r="I183" i="3"/>
  <c r="K183" i="3" s="1"/>
  <c r="I184" i="3"/>
  <c r="K184" i="3" s="1"/>
  <c r="I185" i="3"/>
  <c r="K185" i="3" s="1"/>
  <c r="I186" i="3"/>
  <c r="K186" i="3" s="1"/>
  <c r="I187" i="3"/>
  <c r="K187" i="3" s="1"/>
  <c r="I188" i="3"/>
  <c r="K188" i="3" s="1"/>
  <c r="I189" i="3"/>
  <c r="K189" i="3" s="1"/>
  <c r="I190" i="3"/>
  <c r="K190" i="3" s="1"/>
  <c r="I191" i="3"/>
  <c r="K191" i="3" s="1"/>
  <c r="I192" i="3"/>
  <c r="K192" i="3" s="1"/>
  <c r="I193" i="3"/>
  <c r="K193" i="3" s="1"/>
  <c r="I194" i="3"/>
  <c r="K194" i="3" s="1"/>
  <c r="I195" i="3"/>
  <c r="K195" i="3" s="1"/>
  <c r="I196" i="3"/>
  <c r="K196" i="3" s="1"/>
  <c r="I197" i="3"/>
  <c r="K197" i="3" s="1"/>
  <c r="I198" i="3"/>
  <c r="K198" i="3" s="1"/>
  <c r="I199" i="3"/>
  <c r="K199" i="3" s="1"/>
  <c r="I200" i="3"/>
  <c r="K200" i="3" s="1"/>
  <c r="I201" i="3"/>
  <c r="K201" i="3" s="1"/>
  <c r="I202" i="3"/>
  <c r="K202" i="3" s="1"/>
  <c r="I203" i="3"/>
  <c r="K203" i="3" s="1"/>
  <c r="I204" i="3"/>
  <c r="K204" i="3" s="1"/>
  <c r="I205" i="3"/>
  <c r="K205" i="3" s="1"/>
  <c r="J3" i="3"/>
  <c r="J5" i="3"/>
  <c r="J6" i="3"/>
  <c r="J7" i="3"/>
  <c r="J9" i="3"/>
  <c r="J22" i="3"/>
  <c r="J23" i="3"/>
  <c r="J24" i="3"/>
  <c r="J25" i="3"/>
  <c r="J42" i="3"/>
  <c r="J43" i="3"/>
  <c r="J45" i="3"/>
  <c r="J63" i="3"/>
  <c r="J65" i="3"/>
  <c r="J83" i="3"/>
  <c r="J85" i="3"/>
  <c r="J103" i="3"/>
  <c r="J104" i="3"/>
  <c r="J105" i="3"/>
  <c r="J123" i="3"/>
  <c r="J125" i="3"/>
  <c r="J143" i="3"/>
  <c r="J144" i="3"/>
  <c r="J145" i="3"/>
  <c r="J163" i="3"/>
  <c r="J164" i="3"/>
  <c r="J165" i="3"/>
  <c r="J183" i="3"/>
  <c r="J185" i="3"/>
  <c r="J190" i="3"/>
  <c r="J202" i="3"/>
  <c r="J203" i="3"/>
  <c r="J205" i="3"/>
  <c r="K18" i="3"/>
  <c r="K19" i="3"/>
  <c r="K20" i="3"/>
  <c r="K21" i="3"/>
  <c r="K79" i="3"/>
  <c r="K80" i="3"/>
  <c r="K81" i="3"/>
  <c r="K83" i="3"/>
  <c r="K167" i="3"/>
  <c r="H2" i="4"/>
  <c r="H3" i="4"/>
  <c r="J3" i="4" s="1"/>
  <c r="H4" i="4"/>
  <c r="H5" i="4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H23" i="4"/>
  <c r="J23" i="4" s="1"/>
  <c r="H24" i="4"/>
  <c r="H25" i="4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37" i="4"/>
  <c r="J37" i="4" s="1"/>
  <c r="H38" i="4"/>
  <c r="J38" i="4" s="1"/>
  <c r="H39" i="4"/>
  <c r="J39" i="4" s="1"/>
  <c r="H40" i="4"/>
  <c r="J40" i="4" s="1"/>
  <c r="H41" i="4"/>
  <c r="J41" i="4" s="1"/>
  <c r="H42" i="4"/>
  <c r="H43" i="4"/>
  <c r="J43" i="4" s="1"/>
  <c r="H44" i="4"/>
  <c r="H45" i="4"/>
  <c r="H46" i="4"/>
  <c r="J46" i="4" s="1"/>
  <c r="H47" i="4"/>
  <c r="J47" i="4" s="1"/>
  <c r="H48" i="4"/>
  <c r="H49" i="4"/>
  <c r="J49" i="4" s="1"/>
  <c r="H50" i="4"/>
  <c r="J50" i="4" s="1"/>
  <c r="H51" i="4"/>
  <c r="J51" i="4" s="1"/>
  <c r="H52" i="4"/>
  <c r="J52" i="4" s="1"/>
  <c r="H53" i="4"/>
  <c r="J53" i="4" s="1"/>
  <c r="H54" i="4"/>
  <c r="J54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 s="1"/>
  <c r="H62" i="4"/>
  <c r="H63" i="4"/>
  <c r="J63" i="4" s="1"/>
  <c r="H64" i="4"/>
  <c r="H65" i="4"/>
  <c r="J65" i="4" s="1"/>
  <c r="H66" i="4"/>
  <c r="J66" i="4" s="1"/>
  <c r="H67" i="4"/>
  <c r="J67" i="4" s="1"/>
  <c r="H68" i="4"/>
  <c r="J68" i="4" s="1"/>
  <c r="H69" i="4"/>
  <c r="J69" i="4" s="1"/>
  <c r="H70" i="4"/>
  <c r="J70" i="4" s="1"/>
  <c r="H71" i="4"/>
  <c r="J71" i="4" s="1"/>
  <c r="H72" i="4"/>
  <c r="J72" i="4" s="1"/>
  <c r="H73" i="4"/>
  <c r="J73" i="4" s="1"/>
  <c r="H74" i="4"/>
  <c r="J74" i="4" s="1"/>
  <c r="H75" i="4"/>
  <c r="J75" i="4" s="1"/>
  <c r="H76" i="4"/>
  <c r="J76" i="4" s="1"/>
  <c r="H77" i="4"/>
  <c r="J77" i="4" s="1"/>
  <c r="H78" i="4"/>
  <c r="J78" i="4" s="1"/>
  <c r="H79" i="4"/>
  <c r="J79" i="4" s="1"/>
  <c r="H80" i="4"/>
  <c r="J80" i="4" s="1"/>
  <c r="H81" i="4"/>
  <c r="J81" i="4" s="1"/>
  <c r="H82" i="4"/>
  <c r="H83" i="4"/>
  <c r="J83" i="4" s="1"/>
  <c r="H84" i="4"/>
  <c r="J84" i="4" s="1"/>
  <c r="H85" i="4"/>
  <c r="H86" i="4"/>
  <c r="J86" i="4" s="1"/>
  <c r="H87" i="4"/>
  <c r="J87" i="4" s="1"/>
  <c r="H88" i="4"/>
  <c r="J88" i="4" s="1"/>
  <c r="H89" i="4"/>
  <c r="J89" i="4" s="1"/>
  <c r="H90" i="4"/>
  <c r="J90" i="4" s="1"/>
  <c r="H91" i="4"/>
  <c r="J91" i="4" s="1"/>
  <c r="H92" i="4"/>
  <c r="J92" i="4" s="1"/>
  <c r="H93" i="4"/>
  <c r="J93" i="4" s="1"/>
  <c r="H94" i="4"/>
  <c r="J94" i="4" s="1"/>
  <c r="H95" i="4"/>
  <c r="J95" i="4" s="1"/>
  <c r="H96" i="4"/>
  <c r="J96" i="4" s="1"/>
  <c r="H97" i="4"/>
  <c r="J97" i="4" s="1"/>
  <c r="H98" i="4"/>
  <c r="J98" i="4" s="1"/>
  <c r="H99" i="4"/>
  <c r="J99" i="4" s="1"/>
  <c r="H100" i="4"/>
  <c r="J100" i="4" s="1"/>
  <c r="H101" i="4"/>
  <c r="J101" i="4" s="1"/>
  <c r="H102" i="4"/>
  <c r="H103" i="4"/>
  <c r="J103" i="4" s="1"/>
  <c r="H104" i="4"/>
  <c r="H105" i="4"/>
  <c r="J105" i="4" s="1"/>
  <c r="H106" i="4"/>
  <c r="J106" i="4" s="1"/>
  <c r="H107" i="4"/>
  <c r="J107" i="4" s="1"/>
  <c r="H108" i="4"/>
  <c r="J108" i="4" s="1"/>
  <c r="H109" i="4"/>
  <c r="J109" i="4" s="1"/>
  <c r="H110" i="4"/>
  <c r="J110" i="4" s="1"/>
  <c r="H111" i="4"/>
  <c r="J111" i="4" s="1"/>
  <c r="H112" i="4"/>
  <c r="J112" i="4" s="1"/>
  <c r="H113" i="4"/>
  <c r="J113" i="4" s="1"/>
  <c r="H114" i="4"/>
  <c r="J114" i="4" s="1"/>
  <c r="H115" i="4"/>
  <c r="J115" i="4" s="1"/>
  <c r="H116" i="4"/>
  <c r="J116" i="4" s="1"/>
  <c r="H117" i="4"/>
  <c r="J117" i="4" s="1"/>
  <c r="H118" i="4"/>
  <c r="J118" i="4" s="1"/>
  <c r="H119" i="4"/>
  <c r="J119" i="4" s="1"/>
  <c r="H120" i="4"/>
  <c r="J120" i="4" s="1"/>
  <c r="H121" i="4"/>
  <c r="J121" i="4" s="1"/>
  <c r="H122" i="4"/>
  <c r="H123" i="4"/>
  <c r="J123" i="4" s="1"/>
  <c r="H124" i="4"/>
  <c r="H125" i="4"/>
  <c r="J125" i="4" s="1"/>
  <c r="H126" i="4"/>
  <c r="J126" i="4" s="1"/>
  <c r="H127" i="4"/>
  <c r="J127" i="4" s="1"/>
  <c r="H128" i="4"/>
  <c r="J128" i="4" s="1"/>
  <c r="H129" i="4"/>
  <c r="J129" i="4" s="1"/>
  <c r="H130" i="4"/>
  <c r="J130" i="4" s="1"/>
  <c r="H131" i="4"/>
  <c r="J131" i="4" s="1"/>
  <c r="H132" i="4"/>
  <c r="J132" i="4" s="1"/>
  <c r="H133" i="4"/>
  <c r="J133" i="4" s="1"/>
  <c r="H134" i="4"/>
  <c r="J134" i="4" s="1"/>
  <c r="H135" i="4"/>
  <c r="J135" i="4" s="1"/>
  <c r="H136" i="4"/>
  <c r="J136" i="4" s="1"/>
  <c r="H137" i="4"/>
  <c r="J137" i="4" s="1"/>
  <c r="H138" i="4"/>
  <c r="J138" i="4" s="1"/>
  <c r="H139" i="4"/>
  <c r="J139" i="4" s="1"/>
  <c r="H140" i="4"/>
  <c r="J140" i="4" s="1"/>
  <c r="H141" i="4"/>
  <c r="J141" i="4" s="1"/>
  <c r="H142" i="4"/>
  <c r="H143" i="4"/>
  <c r="J143" i="4" s="1"/>
  <c r="H144" i="4"/>
  <c r="H145" i="4"/>
  <c r="J145" i="4" s="1"/>
  <c r="H146" i="4"/>
  <c r="J146" i="4" s="1"/>
  <c r="H147" i="4"/>
  <c r="J147" i="4" s="1"/>
  <c r="H148" i="4"/>
  <c r="J148" i="4" s="1"/>
  <c r="I2" i="4"/>
  <c r="K2" i="4" s="1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66" i="4"/>
  <c r="K66" i="4" s="1"/>
  <c r="I67" i="4"/>
  <c r="K67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86" i="4"/>
  <c r="K86" i="4" s="1"/>
  <c r="I87" i="4"/>
  <c r="K87" i="4" s="1"/>
  <c r="I88" i="4"/>
  <c r="K88" i="4" s="1"/>
  <c r="I89" i="4"/>
  <c r="K89" i="4" s="1"/>
  <c r="I90" i="4"/>
  <c r="K90" i="4" s="1"/>
  <c r="I91" i="4"/>
  <c r="K91" i="4" s="1"/>
  <c r="I92" i="4"/>
  <c r="K92" i="4" s="1"/>
  <c r="I93" i="4"/>
  <c r="K93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1" i="4"/>
  <c r="K111" i="4" s="1"/>
  <c r="I112" i="4"/>
  <c r="K112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2" i="4"/>
  <c r="K122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46" i="4"/>
  <c r="K146" i="4" s="1"/>
  <c r="I147" i="4"/>
  <c r="K147" i="4" s="1"/>
  <c r="I148" i="4"/>
  <c r="K148" i="4" s="1"/>
  <c r="J2" i="4"/>
  <c r="J4" i="4"/>
  <c r="J5" i="4"/>
  <c r="J22" i="4"/>
  <c r="J24" i="4"/>
  <c r="J25" i="4"/>
  <c r="J42" i="4"/>
  <c r="J44" i="4"/>
  <c r="J45" i="4"/>
  <c r="J48" i="4"/>
  <c r="J62" i="4"/>
  <c r="J64" i="4"/>
  <c r="J82" i="4"/>
  <c r="J85" i="4"/>
  <c r="J102" i="4"/>
  <c r="J104" i="4"/>
  <c r="J122" i="4"/>
  <c r="J124" i="4"/>
  <c r="J142" i="4"/>
  <c r="J144" i="4"/>
  <c r="K56" i="4"/>
  <c r="K76" i="4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H24" i="2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38" i="2"/>
  <c r="K38" i="2" s="1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51" i="2"/>
  <c r="K51" i="2" s="1"/>
  <c r="H52" i="2"/>
  <c r="K52" i="2" s="1"/>
  <c r="H47" i="2"/>
  <c r="K47" i="2" s="1"/>
  <c r="H50" i="2"/>
  <c r="K50" i="2" s="1"/>
  <c r="H53" i="2"/>
  <c r="K53" i="2" s="1"/>
  <c r="H189" i="2"/>
  <c r="K189" i="2" s="1"/>
  <c r="H190" i="2"/>
  <c r="K190" i="2" s="1"/>
  <c r="H54" i="2"/>
  <c r="K54" i="2" s="1"/>
  <c r="H55" i="2"/>
  <c r="K55" i="2" s="1"/>
  <c r="H56" i="2"/>
  <c r="K56" i="2" s="1"/>
  <c r="H57" i="2"/>
  <c r="K57" i="2" s="1"/>
  <c r="H58" i="2"/>
  <c r="K58" i="2" s="1"/>
  <c r="H59" i="2"/>
  <c r="K59" i="2" s="1"/>
  <c r="H60" i="2"/>
  <c r="K60" i="2" s="1"/>
  <c r="H61" i="2"/>
  <c r="K61" i="2" s="1"/>
  <c r="H62" i="2"/>
  <c r="K62" i="2" s="1"/>
  <c r="H63" i="2"/>
  <c r="K63" i="2" s="1"/>
  <c r="H64" i="2"/>
  <c r="K64" i="2" s="1"/>
  <c r="H65" i="2"/>
  <c r="K65" i="2" s="1"/>
  <c r="H66" i="2"/>
  <c r="K66" i="2" s="1"/>
  <c r="H67" i="2"/>
  <c r="K67" i="2" s="1"/>
  <c r="H68" i="2"/>
  <c r="K68" i="2" s="1"/>
  <c r="H69" i="2"/>
  <c r="K69" i="2" s="1"/>
  <c r="H70" i="2"/>
  <c r="K70" i="2" s="1"/>
  <c r="H71" i="2"/>
  <c r="K71" i="2" s="1"/>
  <c r="H72" i="2"/>
  <c r="K72" i="2" s="1"/>
  <c r="H73" i="2"/>
  <c r="K73" i="2" s="1"/>
  <c r="H74" i="2"/>
  <c r="K74" i="2" s="1"/>
  <c r="H75" i="2"/>
  <c r="K75" i="2" s="1"/>
  <c r="H76" i="2"/>
  <c r="K76" i="2" s="1"/>
  <c r="H77" i="2"/>
  <c r="K77" i="2" s="1"/>
  <c r="H78" i="2"/>
  <c r="K78" i="2" s="1"/>
  <c r="H79" i="2"/>
  <c r="K79" i="2" s="1"/>
  <c r="H80" i="2"/>
  <c r="K80" i="2" s="1"/>
  <c r="H81" i="2"/>
  <c r="K81" i="2" s="1"/>
  <c r="H82" i="2"/>
  <c r="K82" i="2" s="1"/>
  <c r="H83" i="2"/>
  <c r="K83" i="2" s="1"/>
  <c r="H84" i="2"/>
  <c r="K84" i="2" s="1"/>
  <c r="H85" i="2"/>
  <c r="K85" i="2" s="1"/>
  <c r="H86" i="2"/>
  <c r="K86" i="2" s="1"/>
  <c r="H87" i="2"/>
  <c r="K87" i="2" s="1"/>
  <c r="H88" i="2"/>
  <c r="K88" i="2" s="1"/>
  <c r="H89" i="2"/>
  <c r="K89" i="2" s="1"/>
  <c r="H90" i="2"/>
  <c r="K90" i="2" s="1"/>
  <c r="H91" i="2"/>
  <c r="K91" i="2" s="1"/>
  <c r="H92" i="2"/>
  <c r="K92" i="2" s="1"/>
  <c r="H93" i="2"/>
  <c r="K93" i="2" s="1"/>
  <c r="H94" i="2"/>
  <c r="K94" i="2" s="1"/>
  <c r="H95" i="2"/>
  <c r="K95" i="2" s="1"/>
  <c r="H96" i="2"/>
  <c r="K96" i="2" s="1"/>
  <c r="H97" i="2"/>
  <c r="K97" i="2" s="1"/>
  <c r="H98" i="2"/>
  <c r="K98" i="2" s="1"/>
  <c r="H99" i="2"/>
  <c r="K99" i="2" s="1"/>
  <c r="H100" i="2"/>
  <c r="K100" i="2" s="1"/>
  <c r="H101" i="2"/>
  <c r="K101" i="2" s="1"/>
  <c r="H102" i="2"/>
  <c r="K102" i="2" s="1"/>
  <c r="H103" i="2"/>
  <c r="K103" i="2" s="1"/>
  <c r="H104" i="2"/>
  <c r="K104" i="2" s="1"/>
  <c r="H105" i="2"/>
  <c r="H106" i="2"/>
  <c r="H107" i="2"/>
  <c r="K107" i="2" s="1"/>
  <c r="H108" i="2"/>
  <c r="K108" i="2" s="1"/>
  <c r="H109" i="2"/>
  <c r="K109" i="2" s="1"/>
  <c r="H110" i="2"/>
  <c r="K110" i="2" s="1"/>
  <c r="H111" i="2"/>
  <c r="K111" i="2" s="1"/>
  <c r="H112" i="2"/>
  <c r="K112" i="2" s="1"/>
  <c r="H113" i="2"/>
  <c r="K113" i="2" s="1"/>
  <c r="H114" i="2"/>
  <c r="K114" i="2" s="1"/>
  <c r="H115" i="2"/>
  <c r="K115" i="2" s="1"/>
  <c r="H116" i="2"/>
  <c r="K116" i="2" s="1"/>
  <c r="H117" i="2"/>
  <c r="K117" i="2" s="1"/>
  <c r="H118" i="2"/>
  <c r="K118" i="2" s="1"/>
  <c r="H119" i="2"/>
  <c r="K119" i="2" s="1"/>
  <c r="H120" i="2"/>
  <c r="K120" i="2" s="1"/>
  <c r="H121" i="2"/>
  <c r="K121" i="2" s="1"/>
  <c r="H122" i="2"/>
  <c r="K122" i="2" s="1"/>
  <c r="H123" i="2"/>
  <c r="K123" i="2" s="1"/>
  <c r="H124" i="2"/>
  <c r="K124" i="2" s="1"/>
  <c r="H125" i="2"/>
  <c r="K125" i="2" s="1"/>
  <c r="H126" i="2"/>
  <c r="K126" i="2" s="1"/>
  <c r="H127" i="2"/>
  <c r="K127" i="2" s="1"/>
  <c r="H128" i="2"/>
  <c r="K128" i="2" s="1"/>
  <c r="H129" i="2"/>
  <c r="K129" i="2" s="1"/>
  <c r="H130" i="2"/>
  <c r="K130" i="2" s="1"/>
  <c r="H131" i="2"/>
  <c r="K131" i="2" s="1"/>
  <c r="H132" i="2"/>
  <c r="K132" i="2" s="1"/>
  <c r="H133" i="2"/>
  <c r="K133" i="2" s="1"/>
  <c r="H134" i="2"/>
  <c r="K134" i="2" s="1"/>
  <c r="H135" i="2"/>
  <c r="K135" i="2" s="1"/>
  <c r="H136" i="2"/>
  <c r="K136" i="2" s="1"/>
  <c r="H137" i="2"/>
  <c r="K137" i="2" s="1"/>
  <c r="H138" i="2"/>
  <c r="K138" i="2" s="1"/>
  <c r="H139" i="2"/>
  <c r="K139" i="2" s="1"/>
  <c r="H140" i="2"/>
  <c r="K140" i="2" s="1"/>
  <c r="H141" i="2"/>
  <c r="K141" i="2" s="1"/>
  <c r="H142" i="2"/>
  <c r="K142" i="2" s="1"/>
  <c r="H143" i="2"/>
  <c r="K143" i="2" s="1"/>
  <c r="H144" i="2"/>
  <c r="K144" i="2" s="1"/>
  <c r="H145" i="2"/>
  <c r="K145" i="2" s="1"/>
  <c r="H146" i="2"/>
  <c r="K146" i="2" s="1"/>
  <c r="H147" i="2"/>
  <c r="K147" i="2" s="1"/>
  <c r="H148" i="2"/>
  <c r="K148" i="2" s="1"/>
  <c r="H149" i="2"/>
  <c r="K149" i="2" s="1"/>
  <c r="H150" i="2"/>
  <c r="K150" i="2" s="1"/>
  <c r="H151" i="2"/>
  <c r="K151" i="2" s="1"/>
  <c r="H152" i="2"/>
  <c r="K152" i="2" s="1"/>
  <c r="H153" i="2"/>
  <c r="K153" i="2" s="1"/>
  <c r="H154" i="2"/>
  <c r="K154" i="2" s="1"/>
  <c r="H155" i="2"/>
  <c r="K155" i="2" s="1"/>
  <c r="H156" i="2"/>
  <c r="K156" i="2" s="1"/>
  <c r="H157" i="2"/>
  <c r="K157" i="2" s="1"/>
  <c r="H158" i="2"/>
  <c r="K158" i="2" s="1"/>
  <c r="H159" i="2"/>
  <c r="K159" i="2" s="1"/>
  <c r="H160" i="2"/>
  <c r="K160" i="2" s="1"/>
  <c r="H161" i="2"/>
  <c r="K161" i="2" s="1"/>
  <c r="H162" i="2"/>
  <c r="K162" i="2" s="1"/>
  <c r="H163" i="2"/>
  <c r="K163" i="2" s="1"/>
  <c r="H164" i="2"/>
  <c r="K164" i="2" s="1"/>
  <c r="H165" i="2"/>
  <c r="K165" i="2" s="1"/>
  <c r="H166" i="2"/>
  <c r="K166" i="2" s="1"/>
  <c r="H167" i="2"/>
  <c r="K167" i="2" s="1"/>
  <c r="H168" i="2"/>
  <c r="K168" i="2" s="1"/>
  <c r="H169" i="2"/>
  <c r="K169" i="2" s="1"/>
  <c r="H170" i="2"/>
  <c r="K170" i="2" s="1"/>
  <c r="H171" i="2"/>
  <c r="K171" i="2" s="1"/>
  <c r="H172" i="2"/>
  <c r="K172" i="2" s="1"/>
  <c r="H173" i="2"/>
  <c r="K173" i="2" s="1"/>
  <c r="H174" i="2"/>
  <c r="K174" i="2" s="1"/>
  <c r="H175" i="2"/>
  <c r="K175" i="2" s="1"/>
  <c r="H176" i="2"/>
  <c r="K176" i="2" s="1"/>
  <c r="H177" i="2"/>
  <c r="K177" i="2" s="1"/>
  <c r="H178" i="2"/>
  <c r="K178" i="2" s="1"/>
  <c r="H179" i="2"/>
  <c r="K179" i="2" s="1"/>
  <c r="H180" i="2"/>
  <c r="K180" i="2" s="1"/>
  <c r="H181" i="2"/>
  <c r="K181" i="2" s="1"/>
  <c r="H182" i="2"/>
  <c r="K182" i="2" s="1"/>
  <c r="H183" i="2"/>
  <c r="K183" i="2" s="1"/>
  <c r="H184" i="2"/>
  <c r="K184" i="2" s="1"/>
  <c r="H185" i="2"/>
  <c r="K185" i="2" s="1"/>
  <c r="H186" i="2"/>
  <c r="K186" i="2" s="1"/>
  <c r="H187" i="2"/>
  <c r="K187" i="2" s="1"/>
  <c r="H188" i="2"/>
  <c r="K188" i="2" s="1"/>
  <c r="H48" i="2"/>
  <c r="K48" i="2" s="1"/>
  <c r="H191" i="2"/>
  <c r="K191" i="2" s="1"/>
  <c r="H192" i="2"/>
  <c r="K192" i="2" s="1"/>
  <c r="H49" i="2"/>
  <c r="K49" i="2" s="1"/>
  <c r="H193" i="2"/>
  <c r="K193" i="2" s="1"/>
  <c r="H194" i="2"/>
  <c r="K194" i="2" s="1"/>
  <c r="H195" i="2"/>
  <c r="K195" i="2" s="1"/>
  <c r="H196" i="2"/>
  <c r="K196" i="2" s="1"/>
  <c r="H197" i="2"/>
  <c r="K197" i="2" s="1"/>
  <c r="H198" i="2"/>
  <c r="K198" i="2" s="1"/>
  <c r="H199" i="2"/>
  <c r="K199" i="2" s="1"/>
  <c r="H200" i="2"/>
  <c r="K200" i="2" s="1"/>
  <c r="H201" i="2"/>
  <c r="K201" i="2" s="1"/>
  <c r="H202" i="2"/>
  <c r="K202" i="2" s="1"/>
  <c r="H203" i="2"/>
  <c r="K203" i="2" s="1"/>
  <c r="H204" i="2"/>
  <c r="K204" i="2" s="1"/>
  <c r="H205" i="2"/>
  <c r="K205" i="2" s="1"/>
  <c r="H206" i="2"/>
  <c r="K206" i="2" s="1"/>
  <c r="H207" i="2"/>
  <c r="K207" i="2" s="1"/>
  <c r="H208" i="2"/>
  <c r="K208" i="2" s="1"/>
  <c r="H209" i="2"/>
  <c r="K209" i="2" s="1"/>
  <c r="H210" i="2"/>
  <c r="K210" i="2" s="1"/>
  <c r="H211" i="2"/>
  <c r="K211" i="2" s="1"/>
  <c r="H212" i="2"/>
  <c r="K212" i="2" s="1"/>
  <c r="H213" i="2"/>
  <c r="K213" i="2" s="1"/>
  <c r="H214" i="2"/>
  <c r="K214" i="2" s="1"/>
  <c r="H215" i="2"/>
  <c r="K215" i="2" s="1"/>
  <c r="H216" i="2"/>
  <c r="K216" i="2" s="1"/>
  <c r="H217" i="2"/>
  <c r="K217" i="2" s="1"/>
  <c r="H218" i="2"/>
  <c r="K218" i="2" s="1"/>
  <c r="H219" i="2"/>
  <c r="K219" i="2" s="1"/>
  <c r="H220" i="2"/>
  <c r="K220" i="2" s="1"/>
  <c r="H221" i="2"/>
  <c r="K221" i="2" s="1"/>
  <c r="H222" i="2"/>
  <c r="K222" i="2" s="1"/>
  <c r="H223" i="2"/>
  <c r="K223" i="2" s="1"/>
  <c r="H224" i="2"/>
  <c r="K224" i="2" s="1"/>
  <c r="H225" i="2"/>
  <c r="K225" i="2" s="1"/>
  <c r="H226" i="2"/>
  <c r="K226" i="2" s="1"/>
  <c r="H227" i="2"/>
  <c r="K227" i="2" s="1"/>
  <c r="H228" i="2"/>
  <c r="K228" i="2" s="1"/>
  <c r="H229" i="2"/>
  <c r="K229" i="2" s="1"/>
  <c r="H230" i="2"/>
  <c r="K230" i="2" s="1"/>
  <c r="H231" i="2"/>
  <c r="K231" i="2" s="1"/>
  <c r="H232" i="2"/>
  <c r="K232" i="2" s="1"/>
  <c r="H233" i="2"/>
  <c r="K233" i="2" s="1"/>
  <c r="H234" i="2"/>
  <c r="K234" i="2" s="1"/>
  <c r="H235" i="2"/>
  <c r="K235" i="2" s="1"/>
  <c r="H236" i="2"/>
  <c r="K236" i="2" s="1"/>
  <c r="H237" i="2"/>
  <c r="K237" i="2" s="1"/>
  <c r="H238" i="2"/>
  <c r="K238" i="2" s="1"/>
  <c r="H239" i="2"/>
  <c r="K239" i="2" s="1"/>
  <c r="H240" i="2"/>
  <c r="K240" i="2" s="1"/>
  <c r="H241" i="2"/>
  <c r="K241" i="2" s="1"/>
  <c r="H242" i="2"/>
  <c r="K242" i="2" s="1"/>
  <c r="H243" i="2"/>
  <c r="K243" i="2" s="1"/>
  <c r="H244" i="2"/>
  <c r="K244" i="2" s="1"/>
  <c r="H245" i="2"/>
  <c r="H246" i="2"/>
  <c r="K246" i="2" s="1"/>
  <c r="H247" i="2"/>
  <c r="K247" i="2" s="1"/>
  <c r="H248" i="2"/>
  <c r="K248" i="2" s="1"/>
  <c r="H249" i="2"/>
  <c r="K249" i="2" s="1"/>
  <c r="H250" i="2"/>
  <c r="K250" i="2" s="1"/>
  <c r="H251" i="2"/>
  <c r="K251" i="2" s="1"/>
  <c r="H252" i="2"/>
  <c r="K252" i="2" s="1"/>
  <c r="H253" i="2"/>
  <c r="K253" i="2" s="1"/>
  <c r="H254" i="2"/>
  <c r="K254" i="2" s="1"/>
  <c r="H255" i="2"/>
  <c r="K255" i="2" s="1"/>
  <c r="H256" i="2"/>
  <c r="H257" i="2"/>
  <c r="H258" i="2"/>
  <c r="K258" i="2" s="1"/>
  <c r="H259" i="2"/>
  <c r="K259" i="2" s="1"/>
  <c r="H260" i="2"/>
  <c r="K260" i="2" s="1"/>
  <c r="H261" i="2"/>
  <c r="K261" i="2" s="1"/>
  <c r="H262" i="2"/>
  <c r="K262" i="2" s="1"/>
  <c r="H263" i="2"/>
  <c r="K263" i="2" s="1"/>
  <c r="H264" i="2"/>
  <c r="K264" i="2" s="1"/>
  <c r="H265" i="2"/>
  <c r="K265" i="2" s="1"/>
  <c r="H266" i="2"/>
  <c r="K266" i="2" s="1"/>
  <c r="H267" i="2"/>
  <c r="K267" i="2" s="1"/>
  <c r="H268" i="2"/>
  <c r="K268" i="2" s="1"/>
  <c r="I2" i="2"/>
  <c r="I3" i="2"/>
  <c r="L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I44" i="2"/>
  <c r="L44" i="2" s="1"/>
  <c r="I45" i="2"/>
  <c r="L45" i="2" s="1"/>
  <c r="I46" i="2"/>
  <c r="L46" i="2" s="1"/>
  <c r="I51" i="2"/>
  <c r="L51" i="2" s="1"/>
  <c r="I52" i="2"/>
  <c r="L52" i="2" s="1"/>
  <c r="I47" i="2"/>
  <c r="L47" i="2" s="1"/>
  <c r="I50" i="2"/>
  <c r="L50" i="2" s="1"/>
  <c r="I53" i="2"/>
  <c r="L53" i="2" s="1"/>
  <c r="I189" i="2"/>
  <c r="L189" i="2" s="1"/>
  <c r="I190" i="2"/>
  <c r="L190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48" i="2"/>
  <c r="L48" i="2" s="1"/>
  <c r="I191" i="2"/>
  <c r="L191" i="2" s="1"/>
  <c r="I192" i="2"/>
  <c r="L192" i="2" s="1"/>
  <c r="I49" i="2"/>
  <c r="L49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I239" i="2"/>
  <c r="L239" i="2" s="1"/>
  <c r="I240" i="2"/>
  <c r="L240" i="2" s="1"/>
  <c r="I241" i="2"/>
  <c r="L241" i="2" s="1"/>
  <c r="I242" i="2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I263" i="2"/>
  <c r="L263" i="2" s="1"/>
  <c r="I264" i="2"/>
  <c r="L264" i="2" s="1"/>
  <c r="I265" i="2"/>
  <c r="L265" i="2" s="1"/>
  <c r="I266" i="2"/>
  <c r="L266" i="2" s="1"/>
  <c r="I267" i="2"/>
  <c r="I268" i="2"/>
  <c r="L268" i="2" s="1"/>
  <c r="J2" i="2"/>
  <c r="M2" i="2" s="1"/>
  <c r="J3" i="2"/>
  <c r="J4" i="2"/>
  <c r="M4" i="2" s="1"/>
  <c r="J5" i="2"/>
  <c r="J6" i="2"/>
  <c r="M6" i="2" s="1"/>
  <c r="J7" i="2"/>
  <c r="M7" i="2" s="1"/>
  <c r="J8" i="2"/>
  <c r="M8" i="2" s="1"/>
  <c r="J9" i="2"/>
  <c r="M9" i="2" s="1"/>
  <c r="J10" i="2"/>
  <c r="M10" i="2" s="1"/>
  <c r="J11" i="2"/>
  <c r="M11" i="2" s="1"/>
  <c r="J12" i="2"/>
  <c r="M12" i="2" s="1"/>
  <c r="J13" i="2"/>
  <c r="M13" i="2" s="1"/>
  <c r="J14" i="2"/>
  <c r="M14" i="2" s="1"/>
  <c r="J15" i="2"/>
  <c r="M15" i="2" s="1"/>
  <c r="J16" i="2"/>
  <c r="M16" i="2" s="1"/>
  <c r="J17" i="2"/>
  <c r="M17" i="2" s="1"/>
  <c r="J18" i="2"/>
  <c r="M18" i="2" s="1"/>
  <c r="J19" i="2"/>
  <c r="M19" i="2" s="1"/>
  <c r="J20" i="2"/>
  <c r="M20" i="2" s="1"/>
  <c r="J21" i="2"/>
  <c r="M21" i="2" s="1"/>
  <c r="J22" i="2"/>
  <c r="M22" i="2" s="1"/>
  <c r="J23" i="2"/>
  <c r="M23" i="2" s="1"/>
  <c r="J24" i="2"/>
  <c r="M24" i="2" s="1"/>
  <c r="J25" i="2"/>
  <c r="M25" i="2" s="1"/>
  <c r="J26" i="2"/>
  <c r="M26" i="2" s="1"/>
  <c r="J27" i="2"/>
  <c r="M27" i="2" s="1"/>
  <c r="J28" i="2"/>
  <c r="M28" i="2" s="1"/>
  <c r="J29" i="2"/>
  <c r="M29" i="2" s="1"/>
  <c r="J30" i="2"/>
  <c r="M30" i="2" s="1"/>
  <c r="J31" i="2"/>
  <c r="M31" i="2" s="1"/>
  <c r="J32" i="2"/>
  <c r="M32" i="2" s="1"/>
  <c r="J33" i="2"/>
  <c r="M33" i="2" s="1"/>
  <c r="J34" i="2"/>
  <c r="M34" i="2" s="1"/>
  <c r="J35" i="2"/>
  <c r="M35" i="2" s="1"/>
  <c r="J36" i="2"/>
  <c r="M36" i="2" s="1"/>
  <c r="J37" i="2"/>
  <c r="M37" i="2" s="1"/>
  <c r="J38" i="2"/>
  <c r="M38" i="2" s="1"/>
  <c r="J39" i="2"/>
  <c r="M39" i="2" s="1"/>
  <c r="J40" i="2"/>
  <c r="M40" i="2" s="1"/>
  <c r="J41" i="2"/>
  <c r="M41" i="2" s="1"/>
  <c r="J42" i="2"/>
  <c r="M42" i="2" s="1"/>
  <c r="J43" i="2"/>
  <c r="M43" i="2" s="1"/>
  <c r="J44" i="2"/>
  <c r="M44" i="2" s="1"/>
  <c r="J45" i="2"/>
  <c r="M45" i="2" s="1"/>
  <c r="J46" i="2"/>
  <c r="M46" i="2" s="1"/>
  <c r="J51" i="2"/>
  <c r="M51" i="2" s="1"/>
  <c r="J52" i="2"/>
  <c r="M52" i="2" s="1"/>
  <c r="J47" i="2"/>
  <c r="M47" i="2" s="1"/>
  <c r="J50" i="2"/>
  <c r="M50" i="2" s="1"/>
  <c r="J53" i="2"/>
  <c r="J189" i="2"/>
  <c r="J190" i="2"/>
  <c r="M190" i="2" s="1"/>
  <c r="J54" i="2"/>
  <c r="M54" i="2" s="1"/>
  <c r="J55" i="2"/>
  <c r="M55" i="2" s="1"/>
  <c r="J56" i="2"/>
  <c r="M56" i="2" s="1"/>
  <c r="J57" i="2"/>
  <c r="M57" i="2" s="1"/>
  <c r="J58" i="2"/>
  <c r="M58" i="2" s="1"/>
  <c r="J59" i="2"/>
  <c r="M59" i="2" s="1"/>
  <c r="J60" i="2"/>
  <c r="M60" i="2" s="1"/>
  <c r="J61" i="2"/>
  <c r="M61" i="2" s="1"/>
  <c r="J62" i="2"/>
  <c r="M62" i="2" s="1"/>
  <c r="J63" i="2"/>
  <c r="M63" i="2" s="1"/>
  <c r="J64" i="2"/>
  <c r="M64" i="2" s="1"/>
  <c r="J65" i="2"/>
  <c r="M65" i="2" s="1"/>
  <c r="J66" i="2"/>
  <c r="M66" i="2" s="1"/>
  <c r="J67" i="2"/>
  <c r="M67" i="2" s="1"/>
  <c r="J68" i="2"/>
  <c r="M68" i="2" s="1"/>
  <c r="J69" i="2"/>
  <c r="M69" i="2" s="1"/>
  <c r="J70" i="2"/>
  <c r="M70" i="2" s="1"/>
  <c r="J71" i="2"/>
  <c r="M71" i="2" s="1"/>
  <c r="J72" i="2"/>
  <c r="M72" i="2" s="1"/>
  <c r="J73" i="2"/>
  <c r="M73" i="2" s="1"/>
  <c r="J74" i="2"/>
  <c r="M74" i="2" s="1"/>
  <c r="J75" i="2"/>
  <c r="M75" i="2" s="1"/>
  <c r="J76" i="2"/>
  <c r="M76" i="2" s="1"/>
  <c r="J77" i="2"/>
  <c r="M77" i="2" s="1"/>
  <c r="J78" i="2"/>
  <c r="M78" i="2" s="1"/>
  <c r="J79" i="2"/>
  <c r="M79" i="2" s="1"/>
  <c r="J80" i="2"/>
  <c r="M80" i="2" s="1"/>
  <c r="J81" i="2"/>
  <c r="M81" i="2" s="1"/>
  <c r="J82" i="2"/>
  <c r="M82" i="2" s="1"/>
  <c r="J83" i="2"/>
  <c r="M83" i="2" s="1"/>
  <c r="J84" i="2"/>
  <c r="M84" i="2" s="1"/>
  <c r="J85" i="2"/>
  <c r="M85" i="2" s="1"/>
  <c r="J86" i="2"/>
  <c r="M86" i="2" s="1"/>
  <c r="J87" i="2"/>
  <c r="M87" i="2" s="1"/>
  <c r="J88" i="2"/>
  <c r="M88" i="2" s="1"/>
  <c r="J89" i="2"/>
  <c r="M89" i="2" s="1"/>
  <c r="J90" i="2"/>
  <c r="M90" i="2" s="1"/>
  <c r="J91" i="2"/>
  <c r="M91" i="2" s="1"/>
  <c r="J92" i="2"/>
  <c r="M92" i="2" s="1"/>
  <c r="J93" i="2"/>
  <c r="M93" i="2" s="1"/>
  <c r="J94" i="2"/>
  <c r="M94" i="2" s="1"/>
  <c r="J95" i="2"/>
  <c r="M95" i="2" s="1"/>
  <c r="J96" i="2"/>
  <c r="M96" i="2" s="1"/>
  <c r="J97" i="2"/>
  <c r="M97" i="2" s="1"/>
  <c r="J98" i="2"/>
  <c r="M98" i="2" s="1"/>
  <c r="J99" i="2"/>
  <c r="M99" i="2" s="1"/>
  <c r="J100" i="2"/>
  <c r="M100" i="2" s="1"/>
  <c r="J101" i="2"/>
  <c r="M101" i="2" s="1"/>
  <c r="J102" i="2"/>
  <c r="M102" i="2" s="1"/>
  <c r="J103" i="2"/>
  <c r="M103" i="2" s="1"/>
  <c r="J104" i="2"/>
  <c r="M104" i="2" s="1"/>
  <c r="J105" i="2"/>
  <c r="M105" i="2" s="1"/>
  <c r="J106" i="2"/>
  <c r="M106" i="2" s="1"/>
  <c r="J107" i="2"/>
  <c r="M107" i="2" s="1"/>
  <c r="J108" i="2"/>
  <c r="M108" i="2" s="1"/>
  <c r="J109" i="2"/>
  <c r="M109" i="2" s="1"/>
  <c r="J110" i="2"/>
  <c r="M110" i="2" s="1"/>
  <c r="J111" i="2"/>
  <c r="M111" i="2" s="1"/>
  <c r="J112" i="2"/>
  <c r="M112" i="2" s="1"/>
  <c r="J113" i="2"/>
  <c r="M113" i="2" s="1"/>
  <c r="J114" i="2"/>
  <c r="M114" i="2" s="1"/>
  <c r="J115" i="2"/>
  <c r="M115" i="2" s="1"/>
  <c r="J116" i="2"/>
  <c r="M116" i="2" s="1"/>
  <c r="J117" i="2"/>
  <c r="M117" i="2" s="1"/>
  <c r="J118" i="2"/>
  <c r="M118" i="2" s="1"/>
  <c r="J119" i="2"/>
  <c r="M119" i="2" s="1"/>
  <c r="J120" i="2"/>
  <c r="M120" i="2" s="1"/>
  <c r="J121" i="2"/>
  <c r="M121" i="2" s="1"/>
  <c r="J122" i="2"/>
  <c r="M122" i="2" s="1"/>
  <c r="J123" i="2"/>
  <c r="M123" i="2" s="1"/>
  <c r="J124" i="2"/>
  <c r="M124" i="2" s="1"/>
  <c r="J125" i="2"/>
  <c r="M125" i="2" s="1"/>
  <c r="J126" i="2"/>
  <c r="M126" i="2" s="1"/>
  <c r="J127" i="2"/>
  <c r="M127" i="2" s="1"/>
  <c r="J128" i="2"/>
  <c r="M128" i="2" s="1"/>
  <c r="J129" i="2"/>
  <c r="M129" i="2" s="1"/>
  <c r="J130" i="2"/>
  <c r="M130" i="2" s="1"/>
  <c r="J131" i="2"/>
  <c r="M131" i="2" s="1"/>
  <c r="J132" i="2"/>
  <c r="J133" i="2"/>
  <c r="M133" i="2" s="1"/>
  <c r="J134" i="2"/>
  <c r="M134" i="2" s="1"/>
  <c r="J135" i="2"/>
  <c r="M135" i="2" s="1"/>
  <c r="J136" i="2"/>
  <c r="M136" i="2" s="1"/>
  <c r="J137" i="2"/>
  <c r="M137" i="2" s="1"/>
  <c r="J138" i="2"/>
  <c r="J139" i="2"/>
  <c r="M139" i="2" s="1"/>
  <c r="J140" i="2"/>
  <c r="M140" i="2" s="1"/>
  <c r="J141" i="2"/>
  <c r="M141" i="2" s="1"/>
  <c r="J142" i="2"/>
  <c r="M142" i="2" s="1"/>
  <c r="J143" i="2"/>
  <c r="M143" i="2" s="1"/>
  <c r="J144" i="2"/>
  <c r="M144" i="2" s="1"/>
  <c r="J145" i="2"/>
  <c r="M145" i="2" s="1"/>
  <c r="J146" i="2"/>
  <c r="M146" i="2" s="1"/>
  <c r="J147" i="2"/>
  <c r="M147" i="2" s="1"/>
  <c r="J148" i="2"/>
  <c r="M148" i="2" s="1"/>
  <c r="J149" i="2"/>
  <c r="M149" i="2" s="1"/>
  <c r="J150" i="2"/>
  <c r="M150" i="2" s="1"/>
  <c r="J151" i="2"/>
  <c r="M151" i="2" s="1"/>
  <c r="J152" i="2"/>
  <c r="M152" i="2" s="1"/>
  <c r="J153" i="2"/>
  <c r="M153" i="2" s="1"/>
  <c r="J154" i="2"/>
  <c r="M154" i="2" s="1"/>
  <c r="J155" i="2"/>
  <c r="M155" i="2" s="1"/>
  <c r="J156" i="2"/>
  <c r="M156" i="2" s="1"/>
  <c r="J157" i="2"/>
  <c r="M157" i="2" s="1"/>
  <c r="J158" i="2"/>
  <c r="M158" i="2" s="1"/>
  <c r="J159" i="2"/>
  <c r="M159" i="2" s="1"/>
  <c r="J160" i="2"/>
  <c r="M160" i="2" s="1"/>
  <c r="J161" i="2"/>
  <c r="M161" i="2" s="1"/>
  <c r="J162" i="2"/>
  <c r="M162" i="2" s="1"/>
  <c r="J163" i="2"/>
  <c r="M163" i="2" s="1"/>
  <c r="J164" i="2"/>
  <c r="M164" i="2" s="1"/>
  <c r="J165" i="2"/>
  <c r="M165" i="2" s="1"/>
  <c r="J166" i="2"/>
  <c r="M166" i="2" s="1"/>
  <c r="J167" i="2"/>
  <c r="M167" i="2" s="1"/>
  <c r="J168" i="2"/>
  <c r="M168" i="2" s="1"/>
  <c r="J169" i="2"/>
  <c r="M169" i="2" s="1"/>
  <c r="J170" i="2"/>
  <c r="M170" i="2" s="1"/>
  <c r="J171" i="2"/>
  <c r="M171" i="2" s="1"/>
  <c r="J172" i="2"/>
  <c r="M172" i="2" s="1"/>
  <c r="J173" i="2"/>
  <c r="M173" i="2" s="1"/>
  <c r="J174" i="2"/>
  <c r="M174" i="2" s="1"/>
  <c r="J175" i="2"/>
  <c r="M175" i="2" s="1"/>
  <c r="J176" i="2"/>
  <c r="M176" i="2" s="1"/>
  <c r="J177" i="2"/>
  <c r="M177" i="2" s="1"/>
  <c r="J178" i="2"/>
  <c r="M178" i="2" s="1"/>
  <c r="J179" i="2"/>
  <c r="M179" i="2" s="1"/>
  <c r="J180" i="2"/>
  <c r="M180" i="2" s="1"/>
  <c r="J181" i="2"/>
  <c r="M181" i="2" s="1"/>
  <c r="J182" i="2"/>
  <c r="M182" i="2" s="1"/>
  <c r="J183" i="2"/>
  <c r="M183" i="2" s="1"/>
  <c r="J184" i="2"/>
  <c r="M184" i="2" s="1"/>
  <c r="J185" i="2"/>
  <c r="M185" i="2" s="1"/>
  <c r="J186" i="2"/>
  <c r="M186" i="2" s="1"/>
  <c r="J187" i="2"/>
  <c r="M187" i="2" s="1"/>
  <c r="J188" i="2"/>
  <c r="M188" i="2" s="1"/>
  <c r="J48" i="2"/>
  <c r="M48" i="2" s="1"/>
  <c r="J191" i="2"/>
  <c r="M191" i="2" s="1"/>
  <c r="J192" i="2"/>
  <c r="M192" i="2" s="1"/>
  <c r="J49" i="2"/>
  <c r="M49" i="2" s="1"/>
  <c r="J193" i="2"/>
  <c r="M193" i="2" s="1"/>
  <c r="J194" i="2"/>
  <c r="M194" i="2" s="1"/>
  <c r="J195" i="2"/>
  <c r="M195" i="2" s="1"/>
  <c r="J196" i="2"/>
  <c r="M196" i="2" s="1"/>
  <c r="J197" i="2"/>
  <c r="M197" i="2" s="1"/>
  <c r="J198" i="2"/>
  <c r="M198" i="2" s="1"/>
  <c r="J199" i="2"/>
  <c r="M199" i="2" s="1"/>
  <c r="J200" i="2"/>
  <c r="M200" i="2" s="1"/>
  <c r="J201" i="2"/>
  <c r="M201" i="2" s="1"/>
  <c r="J202" i="2"/>
  <c r="M202" i="2" s="1"/>
  <c r="J203" i="2"/>
  <c r="M203" i="2" s="1"/>
  <c r="J204" i="2"/>
  <c r="M204" i="2" s="1"/>
  <c r="J205" i="2"/>
  <c r="M205" i="2" s="1"/>
  <c r="J206" i="2"/>
  <c r="M206" i="2" s="1"/>
  <c r="J207" i="2"/>
  <c r="M207" i="2" s="1"/>
  <c r="J208" i="2"/>
  <c r="M208" i="2" s="1"/>
  <c r="J209" i="2"/>
  <c r="M209" i="2" s="1"/>
  <c r="J210" i="2"/>
  <c r="M210" i="2" s="1"/>
  <c r="J211" i="2"/>
  <c r="M211" i="2" s="1"/>
  <c r="J212" i="2"/>
  <c r="M212" i="2" s="1"/>
  <c r="J213" i="2"/>
  <c r="M213" i="2" s="1"/>
  <c r="J214" i="2"/>
  <c r="M214" i="2" s="1"/>
  <c r="J215" i="2"/>
  <c r="M215" i="2" s="1"/>
  <c r="J216" i="2"/>
  <c r="M216" i="2" s="1"/>
  <c r="J217" i="2"/>
  <c r="M217" i="2" s="1"/>
  <c r="J218" i="2"/>
  <c r="M218" i="2" s="1"/>
  <c r="J219" i="2"/>
  <c r="M219" i="2" s="1"/>
  <c r="J220" i="2"/>
  <c r="M220" i="2" s="1"/>
  <c r="J221" i="2"/>
  <c r="M221" i="2" s="1"/>
  <c r="J222" i="2"/>
  <c r="M222" i="2" s="1"/>
  <c r="J223" i="2"/>
  <c r="M223" i="2" s="1"/>
  <c r="J224" i="2"/>
  <c r="M224" i="2" s="1"/>
  <c r="J225" i="2"/>
  <c r="M225" i="2" s="1"/>
  <c r="J226" i="2"/>
  <c r="M226" i="2" s="1"/>
  <c r="J227" i="2"/>
  <c r="M227" i="2" s="1"/>
  <c r="J228" i="2"/>
  <c r="M228" i="2" s="1"/>
  <c r="J229" i="2"/>
  <c r="M229" i="2" s="1"/>
  <c r="J230" i="2"/>
  <c r="M230" i="2" s="1"/>
  <c r="J231" i="2"/>
  <c r="M231" i="2" s="1"/>
  <c r="J232" i="2"/>
  <c r="J233" i="2"/>
  <c r="M233" i="2" s="1"/>
  <c r="J234" i="2"/>
  <c r="M234" i="2" s="1"/>
  <c r="J235" i="2"/>
  <c r="M235" i="2" s="1"/>
  <c r="J236" i="2"/>
  <c r="M236" i="2" s="1"/>
  <c r="J237" i="2"/>
  <c r="M237" i="2" s="1"/>
  <c r="J238" i="2"/>
  <c r="M238" i="2" s="1"/>
  <c r="J239" i="2"/>
  <c r="M239" i="2" s="1"/>
  <c r="J240" i="2"/>
  <c r="M240" i="2" s="1"/>
  <c r="J241" i="2"/>
  <c r="M241" i="2" s="1"/>
  <c r="J242" i="2"/>
  <c r="M242" i="2" s="1"/>
  <c r="J243" i="2"/>
  <c r="M243" i="2" s="1"/>
  <c r="J244" i="2"/>
  <c r="M244" i="2" s="1"/>
  <c r="J245" i="2"/>
  <c r="M245" i="2" s="1"/>
  <c r="J246" i="2"/>
  <c r="M246" i="2" s="1"/>
  <c r="J247" i="2"/>
  <c r="M247" i="2" s="1"/>
  <c r="J248" i="2"/>
  <c r="M248" i="2" s="1"/>
  <c r="J249" i="2"/>
  <c r="M249" i="2" s="1"/>
  <c r="J250" i="2"/>
  <c r="M250" i="2" s="1"/>
  <c r="J251" i="2"/>
  <c r="J252" i="2"/>
  <c r="M252" i="2" s="1"/>
  <c r="J253" i="2"/>
  <c r="M253" i="2" s="1"/>
  <c r="J254" i="2"/>
  <c r="M254" i="2" s="1"/>
  <c r="J255" i="2"/>
  <c r="M255" i="2" s="1"/>
  <c r="J256" i="2"/>
  <c r="M256" i="2" s="1"/>
  <c r="J257" i="2"/>
  <c r="M257" i="2" s="1"/>
  <c r="J258" i="2"/>
  <c r="M258" i="2" s="1"/>
  <c r="J259" i="2"/>
  <c r="M259" i="2" s="1"/>
  <c r="J260" i="2"/>
  <c r="M260" i="2" s="1"/>
  <c r="J261" i="2"/>
  <c r="M261" i="2" s="1"/>
  <c r="J262" i="2"/>
  <c r="M262" i="2" s="1"/>
  <c r="J263" i="2"/>
  <c r="M263" i="2" s="1"/>
  <c r="J264" i="2"/>
  <c r="M264" i="2" s="1"/>
  <c r="J265" i="2"/>
  <c r="M265" i="2" s="1"/>
  <c r="J266" i="2"/>
  <c r="M266" i="2" s="1"/>
  <c r="J267" i="2"/>
  <c r="M267" i="2" s="1"/>
  <c r="J268" i="2"/>
  <c r="M268" i="2" s="1"/>
  <c r="K23" i="2"/>
  <c r="K24" i="2"/>
  <c r="K105" i="2"/>
  <c r="K106" i="2"/>
  <c r="K245" i="2"/>
  <c r="K256" i="2"/>
  <c r="K257" i="2"/>
  <c r="L2" i="2"/>
  <c r="L102" i="2"/>
  <c r="L238" i="2"/>
  <c r="L242" i="2"/>
  <c r="L262" i="2"/>
  <c r="L267" i="2"/>
  <c r="M3" i="2"/>
  <c r="M5" i="2"/>
  <c r="M53" i="2"/>
  <c r="M189" i="2"/>
  <c r="M132" i="2"/>
  <c r="M138" i="2"/>
  <c r="M232" i="2"/>
  <c r="M251" i="2"/>
  <c r="H2" i="5"/>
  <c r="K2" i="5" s="1"/>
  <c r="H3" i="5"/>
  <c r="K3" i="5" s="1"/>
  <c r="H4" i="5"/>
  <c r="K4" i="5" s="1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H11" i="5"/>
  <c r="H12" i="5"/>
  <c r="H13" i="5"/>
  <c r="H14" i="5"/>
  <c r="K14" i="5" s="1"/>
  <c r="H15" i="5"/>
  <c r="K15" i="5" s="1"/>
  <c r="H16" i="5"/>
  <c r="H17" i="5"/>
  <c r="H18" i="5"/>
  <c r="K18" i="5" s="1"/>
  <c r="H19" i="5"/>
  <c r="K19" i="5" s="1"/>
  <c r="H20" i="5"/>
  <c r="K20" i="5" s="1"/>
  <c r="H21" i="5"/>
  <c r="K21" i="5" s="1"/>
  <c r="H22" i="5"/>
  <c r="K22" i="5" s="1"/>
  <c r="H23" i="5"/>
  <c r="K23" i="5" s="1"/>
  <c r="H24" i="5"/>
  <c r="K24" i="5" s="1"/>
  <c r="H25" i="5"/>
  <c r="K25" i="5" s="1"/>
  <c r="H26" i="5"/>
  <c r="K26" i="5" s="1"/>
  <c r="H27" i="5"/>
  <c r="K27" i="5" s="1"/>
  <c r="H28" i="5"/>
  <c r="K28" i="5" s="1"/>
  <c r="H29" i="5"/>
  <c r="K29" i="5" s="1"/>
  <c r="H30" i="5"/>
  <c r="H31" i="5"/>
  <c r="K31" i="5" s="1"/>
  <c r="H32" i="5"/>
  <c r="K32" i="5" s="1"/>
  <c r="H33" i="5"/>
  <c r="H34" i="5"/>
  <c r="K34" i="5" s="1"/>
  <c r="H35" i="5"/>
  <c r="K35" i="5" s="1"/>
  <c r="H36" i="5"/>
  <c r="H37" i="5"/>
  <c r="K37" i="5" s="1"/>
  <c r="H38" i="5"/>
  <c r="K38" i="5" s="1"/>
  <c r="H39" i="5"/>
  <c r="K39" i="5" s="1"/>
  <c r="H40" i="5"/>
  <c r="K40" i="5" s="1"/>
  <c r="H41" i="5"/>
  <c r="K41" i="5" s="1"/>
  <c r="H42" i="5"/>
  <c r="K42" i="5" s="1"/>
  <c r="H43" i="5"/>
  <c r="K43" i="5" s="1"/>
  <c r="H44" i="5"/>
  <c r="K44" i="5" s="1"/>
  <c r="H45" i="5"/>
  <c r="K45" i="5" s="1"/>
  <c r="H46" i="5"/>
  <c r="K46" i="5" s="1"/>
  <c r="H47" i="5"/>
  <c r="K47" i="5" s="1"/>
  <c r="H48" i="5"/>
  <c r="K48" i="5" s="1"/>
  <c r="H49" i="5"/>
  <c r="K49" i="5" s="1"/>
  <c r="H50" i="5"/>
  <c r="K50" i="5" s="1"/>
  <c r="H51" i="5"/>
  <c r="K51" i="5" s="1"/>
  <c r="H52" i="5"/>
  <c r="K52" i="5" s="1"/>
  <c r="H53" i="5"/>
  <c r="K53" i="5" s="1"/>
  <c r="H54" i="5"/>
  <c r="K54" i="5" s="1"/>
  <c r="H55" i="5"/>
  <c r="K55" i="5" s="1"/>
  <c r="H56" i="5"/>
  <c r="K56" i="5" s="1"/>
  <c r="H57" i="5"/>
  <c r="K57" i="5" s="1"/>
  <c r="H58" i="5"/>
  <c r="K58" i="5" s="1"/>
  <c r="H59" i="5"/>
  <c r="K59" i="5" s="1"/>
  <c r="H60" i="5"/>
  <c r="K60" i="5" s="1"/>
  <c r="H61" i="5"/>
  <c r="K61" i="5" s="1"/>
  <c r="H62" i="5"/>
  <c r="K62" i="5" s="1"/>
  <c r="H63" i="5"/>
  <c r="K63" i="5" s="1"/>
  <c r="H64" i="5"/>
  <c r="K64" i="5" s="1"/>
  <c r="H65" i="5"/>
  <c r="K65" i="5" s="1"/>
  <c r="H66" i="5"/>
  <c r="K66" i="5" s="1"/>
  <c r="H67" i="5"/>
  <c r="K67" i="5" s="1"/>
  <c r="H68" i="5"/>
  <c r="K68" i="5" s="1"/>
  <c r="H69" i="5"/>
  <c r="K69" i="5" s="1"/>
  <c r="H70" i="5"/>
  <c r="K70" i="5" s="1"/>
  <c r="H71" i="5"/>
  <c r="K71" i="5" s="1"/>
  <c r="H72" i="5"/>
  <c r="K72" i="5" s="1"/>
  <c r="H73" i="5"/>
  <c r="K73" i="5" s="1"/>
  <c r="H74" i="5"/>
  <c r="K74" i="5" s="1"/>
  <c r="H75" i="5"/>
  <c r="K75" i="5" s="1"/>
  <c r="H76" i="5"/>
  <c r="K76" i="5" s="1"/>
  <c r="H77" i="5"/>
  <c r="K77" i="5" s="1"/>
  <c r="H78" i="5"/>
  <c r="K78" i="5" s="1"/>
  <c r="H79" i="5"/>
  <c r="K79" i="5" s="1"/>
  <c r="H80" i="5"/>
  <c r="K80" i="5" s="1"/>
  <c r="H81" i="5"/>
  <c r="K81" i="5" s="1"/>
  <c r="H82" i="5"/>
  <c r="K82" i="5" s="1"/>
  <c r="H83" i="5"/>
  <c r="K83" i="5" s="1"/>
  <c r="H84" i="5"/>
  <c r="K84" i="5" s="1"/>
  <c r="H85" i="5"/>
  <c r="K85" i="5" s="1"/>
  <c r="H86" i="5"/>
  <c r="K86" i="5" s="1"/>
  <c r="H87" i="5"/>
  <c r="K87" i="5" s="1"/>
  <c r="H88" i="5"/>
  <c r="K88" i="5" s="1"/>
  <c r="H89" i="5"/>
  <c r="K89" i="5" s="1"/>
  <c r="H90" i="5"/>
  <c r="K90" i="5" s="1"/>
  <c r="H91" i="5"/>
  <c r="K91" i="5" s="1"/>
  <c r="H92" i="5"/>
  <c r="K92" i="5" s="1"/>
  <c r="H93" i="5"/>
  <c r="K93" i="5" s="1"/>
  <c r="H94" i="5"/>
  <c r="K94" i="5" s="1"/>
  <c r="H95" i="5"/>
  <c r="K95" i="5" s="1"/>
  <c r="H96" i="5"/>
  <c r="K96" i="5" s="1"/>
  <c r="H97" i="5"/>
  <c r="K97" i="5" s="1"/>
  <c r="H98" i="5"/>
  <c r="K98" i="5" s="1"/>
  <c r="H99" i="5"/>
  <c r="K99" i="5" s="1"/>
  <c r="H100" i="5"/>
  <c r="K100" i="5" s="1"/>
  <c r="H101" i="5"/>
  <c r="K101" i="5" s="1"/>
  <c r="H102" i="5"/>
  <c r="K102" i="5" s="1"/>
  <c r="H103" i="5"/>
  <c r="K103" i="5" s="1"/>
  <c r="H104" i="5"/>
  <c r="K104" i="5" s="1"/>
  <c r="H105" i="5"/>
  <c r="K105" i="5" s="1"/>
  <c r="H106" i="5"/>
  <c r="K106" i="5" s="1"/>
  <c r="H107" i="5"/>
  <c r="K107" i="5" s="1"/>
  <c r="H108" i="5"/>
  <c r="K108" i="5" s="1"/>
  <c r="H109" i="5"/>
  <c r="K109" i="5" s="1"/>
  <c r="H110" i="5"/>
  <c r="K110" i="5" s="1"/>
  <c r="H111" i="5"/>
  <c r="K111" i="5" s="1"/>
  <c r="H112" i="5"/>
  <c r="K112" i="5" s="1"/>
  <c r="H113" i="5"/>
  <c r="H114" i="5"/>
  <c r="K114" i="5" s="1"/>
  <c r="H115" i="5"/>
  <c r="H116" i="5"/>
  <c r="K116" i="5" s="1"/>
  <c r="H117" i="5"/>
  <c r="K117" i="5" s="1"/>
  <c r="H118" i="5"/>
  <c r="K118" i="5" s="1"/>
  <c r="H119" i="5"/>
  <c r="K119" i="5" s="1"/>
  <c r="H120" i="5"/>
  <c r="K120" i="5" s="1"/>
  <c r="H121" i="5"/>
  <c r="K121" i="5" s="1"/>
  <c r="H122" i="5"/>
  <c r="K122" i="5" s="1"/>
  <c r="H123" i="5"/>
  <c r="K123" i="5" s="1"/>
  <c r="H124" i="5"/>
  <c r="K124" i="5" s="1"/>
  <c r="H125" i="5"/>
  <c r="K125" i="5" s="1"/>
  <c r="H126" i="5"/>
  <c r="K126" i="5" s="1"/>
  <c r="H127" i="5"/>
  <c r="K127" i="5" s="1"/>
  <c r="H128" i="5"/>
  <c r="K128" i="5" s="1"/>
  <c r="H129" i="5"/>
  <c r="K129" i="5" s="1"/>
  <c r="H130" i="5"/>
  <c r="H131" i="5"/>
  <c r="H132" i="5"/>
  <c r="H133" i="5"/>
  <c r="H134" i="5"/>
  <c r="K134" i="5" s="1"/>
  <c r="H135" i="5"/>
  <c r="K135" i="5" s="1"/>
  <c r="H136" i="5"/>
  <c r="H137" i="5"/>
  <c r="H138" i="5"/>
  <c r="K138" i="5" s="1"/>
  <c r="H139" i="5"/>
  <c r="K139" i="5" s="1"/>
  <c r="H140" i="5"/>
  <c r="K140" i="5" s="1"/>
  <c r="H141" i="5"/>
  <c r="K141" i="5" s="1"/>
  <c r="H142" i="5"/>
  <c r="K142" i="5" s="1"/>
  <c r="H143" i="5"/>
  <c r="K143" i="5" s="1"/>
  <c r="H144" i="5"/>
  <c r="H145" i="5"/>
  <c r="K145" i="5" s="1"/>
  <c r="H146" i="5"/>
  <c r="K146" i="5" s="1"/>
  <c r="H147" i="5"/>
  <c r="K147" i="5" s="1"/>
  <c r="H148" i="5"/>
  <c r="K148" i="5" s="1"/>
  <c r="H149" i="5"/>
  <c r="K149" i="5" s="1"/>
  <c r="H150" i="5"/>
  <c r="K150" i="5" s="1"/>
  <c r="H151" i="5"/>
  <c r="K151" i="5" s="1"/>
  <c r="H152" i="5"/>
  <c r="K152" i="5" s="1"/>
  <c r="H153" i="5"/>
  <c r="K153" i="5" s="1"/>
  <c r="H154" i="5"/>
  <c r="K154" i="5" s="1"/>
  <c r="H155" i="5"/>
  <c r="K155" i="5" s="1"/>
  <c r="H156" i="5"/>
  <c r="K156" i="5" s="1"/>
  <c r="H157" i="5"/>
  <c r="K157" i="5" s="1"/>
  <c r="H158" i="5"/>
  <c r="K158" i="5" s="1"/>
  <c r="H159" i="5"/>
  <c r="K159" i="5" s="1"/>
  <c r="H160" i="5"/>
  <c r="K160" i="5" s="1"/>
  <c r="H161" i="5"/>
  <c r="K161" i="5" s="1"/>
  <c r="H162" i="5"/>
  <c r="K162" i="5" s="1"/>
  <c r="H163" i="5"/>
  <c r="K163" i="5" s="1"/>
  <c r="H164" i="5"/>
  <c r="K164" i="5" s="1"/>
  <c r="H165" i="5"/>
  <c r="K165" i="5" s="1"/>
  <c r="H166" i="5"/>
  <c r="K166" i="5" s="1"/>
  <c r="H167" i="5"/>
  <c r="K167" i="5" s="1"/>
  <c r="H168" i="5"/>
  <c r="K168" i="5" s="1"/>
  <c r="H169" i="5"/>
  <c r="K169" i="5" s="1"/>
  <c r="H170" i="5"/>
  <c r="K170" i="5" s="1"/>
  <c r="H171" i="5"/>
  <c r="K171" i="5" s="1"/>
  <c r="H172" i="5"/>
  <c r="K172" i="5" s="1"/>
  <c r="H173" i="5"/>
  <c r="K173" i="5" s="1"/>
  <c r="H174" i="5"/>
  <c r="K174" i="5" s="1"/>
  <c r="H175" i="5"/>
  <c r="K175" i="5" s="1"/>
  <c r="H176" i="5"/>
  <c r="K176" i="5" s="1"/>
  <c r="H177" i="5"/>
  <c r="K177" i="5" s="1"/>
  <c r="H178" i="5"/>
  <c r="K178" i="5" s="1"/>
  <c r="H179" i="5"/>
  <c r="K179" i="5" s="1"/>
  <c r="H180" i="5"/>
  <c r="K180" i="5" s="1"/>
  <c r="H181" i="5"/>
  <c r="K181" i="5" s="1"/>
  <c r="H182" i="5"/>
  <c r="K182" i="5" s="1"/>
  <c r="H183" i="5"/>
  <c r="K183" i="5" s="1"/>
  <c r="H184" i="5"/>
  <c r="K184" i="5" s="1"/>
  <c r="H185" i="5"/>
  <c r="K185" i="5" s="1"/>
  <c r="I2" i="5"/>
  <c r="L2" i="5" s="1"/>
  <c r="I3" i="5"/>
  <c r="L3" i="5" s="1"/>
  <c r="I4" i="5"/>
  <c r="L4" i="5" s="1"/>
  <c r="I5" i="5"/>
  <c r="L5" i="5" s="1"/>
  <c r="I6" i="5"/>
  <c r="L6" i="5" s="1"/>
  <c r="I7" i="5"/>
  <c r="L7" i="5" s="1"/>
  <c r="I8" i="5"/>
  <c r="L8" i="5" s="1"/>
  <c r="I9" i="5"/>
  <c r="L9" i="5" s="1"/>
  <c r="I10" i="5"/>
  <c r="L10" i="5" s="1"/>
  <c r="I11" i="5"/>
  <c r="L11" i="5" s="1"/>
  <c r="I12" i="5"/>
  <c r="L12" i="5" s="1"/>
  <c r="I13" i="5"/>
  <c r="L13" i="5" s="1"/>
  <c r="I14" i="5"/>
  <c r="L14" i="5" s="1"/>
  <c r="I15" i="5"/>
  <c r="L15" i="5" s="1"/>
  <c r="I16" i="5"/>
  <c r="L16" i="5" s="1"/>
  <c r="I17" i="5"/>
  <c r="L17" i="5" s="1"/>
  <c r="I18" i="5"/>
  <c r="L18" i="5" s="1"/>
  <c r="I19" i="5"/>
  <c r="L19" i="5" s="1"/>
  <c r="I20" i="5"/>
  <c r="I21" i="5"/>
  <c r="L21" i="5" s="1"/>
  <c r="I22" i="5"/>
  <c r="L22" i="5" s="1"/>
  <c r="I23" i="5"/>
  <c r="L23" i="5" s="1"/>
  <c r="I24" i="5"/>
  <c r="L24" i="5" s="1"/>
  <c r="I25" i="5"/>
  <c r="L25" i="5" s="1"/>
  <c r="I26" i="5"/>
  <c r="L26" i="5" s="1"/>
  <c r="I27" i="5"/>
  <c r="L27" i="5" s="1"/>
  <c r="I28" i="5"/>
  <c r="L28" i="5" s="1"/>
  <c r="I29" i="5"/>
  <c r="L29" i="5" s="1"/>
  <c r="I30" i="5"/>
  <c r="L30" i="5" s="1"/>
  <c r="I31" i="5"/>
  <c r="L31" i="5" s="1"/>
  <c r="I32" i="5"/>
  <c r="L32" i="5" s="1"/>
  <c r="I33" i="5"/>
  <c r="L33" i="5" s="1"/>
  <c r="I34" i="5"/>
  <c r="L34" i="5" s="1"/>
  <c r="I35" i="5"/>
  <c r="L35" i="5" s="1"/>
  <c r="I36" i="5"/>
  <c r="L36" i="5" s="1"/>
  <c r="I37" i="5"/>
  <c r="L37" i="5" s="1"/>
  <c r="I38" i="5"/>
  <c r="L38" i="5" s="1"/>
  <c r="I39" i="5"/>
  <c r="L39" i="5" s="1"/>
  <c r="I40" i="5"/>
  <c r="I41" i="5"/>
  <c r="L41" i="5" s="1"/>
  <c r="I42" i="5"/>
  <c r="L42" i="5" s="1"/>
  <c r="I43" i="5"/>
  <c r="L43" i="5" s="1"/>
  <c r="I44" i="5"/>
  <c r="L44" i="5" s="1"/>
  <c r="I45" i="5"/>
  <c r="L45" i="5" s="1"/>
  <c r="I46" i="5"/>
  <c r="I47" i="5"/>
  <c r="L47" i="5" s="1"/>
  <c r="I48" i="5"/>
  <c r="L48" i="5" s="1"/>
  <c r="I49" i="5"/>
  <c r="L49" i="5" s="1"/>
  <c r="I50" i="5"/>
  <c r="L50" i="5" s="1"/>
  <c r="I51" i="5"/>
  <c r="L51" i="5" s="1"/>
  <c r="I52" i="5"/>
  <c r="L52" i="5" s="1"/>
  <c r="I53" i="5"/>
  <c r="L53" i="5" s="1"/>
  <c r="I54" i="5"/>
  <c r="L54" i="5" s="1"/>
  <c r="I55" i="5"/>
  <c r="L55" i="5" s="1"/>
  <c r="I56" i="5"/>
  <c r="L56" i="5" s="1"/>
  <c r="I57" i="5"/>
  <c r="L57" i="5" s="1"/>
  <c r="I58" i="5"/>
  <c r="L58" i="5" s="1"/>
  <c r="I59" i="5"/>
  <c r="L59" i="5" s="1"/>
  <c r="I60" i="5"/>
  <c r="I61" i="5"/>
  <c r="L61" i="5" s="1"/>
  <c r="I62" i="5"/>
  <c r="L62" i="5" s="1"/>
  <c r="I63" i="5"/>
  <c r="L63" i="5" s="1"/>
  <c r="I64" i="5"/>
  <c r="L64" i="5" s="1"/>
  <c r="I65" i="5"/>
  <c r="L65" i="5" s="1"/>
  <c r="I66" i="5"/>
  <c r="L66" i="5" s="1"/>
  <c r="I67" i="5"/>
  <c r="L67" i="5" s="1"/>
  <c r="I68" i="5"/>
  <c r="L68" i="5" s="1"/>
  <c r="I69" i="5"/>
  <c r="L69" i="5" s="1"/>
  <c r="I70" i="5"/>
  <c r="L70" i="5" s="1"/>
  <c r="I71" i="5"/>
  <c r="L71" i="5" s="1"/>
  <c r="I72" i="5"/>
  <c r="I73" i="5"/>
  <c r="L73" i="5" s="1"/>
  <c r="I74" i="5"/>
  <c r="L74" i="5" s="1"/>
  <c r="I75" i="5"/>
  <c r="L75" i="5" s="1"/>
  <c r="I76" i="5"/>
  <c r="L76" i="5" s="1"/>
  <c r="I77" i="5"/>
  <c r="L77" i="5" s="1"/>
  <c r="I78" i="5"/>
  <c r="L78" i="5" s="1"/>
  <c r="I79" i="5"/>
  <c r="L79" i="5" s="1"/>
  <c r="I80" i="5"/>
  <c r="I81" i="5"/>
  <c r="L81" i="5" s="1"/>
  <c r="I82" i="5"/>
  <c r="I83" i="5"/>
  <c r="L83" i="5" s="1"/>
  <c r="I84" i="5"/>
  <c r="L84" i="5" s="1"/>
  <c r="I85" i="5"/>
  <c r="L85" i="5" s="1"/>
  <c r="I86" i="5"/>
  <c r="I87" i="5"/>
  <c r="I88" i="5"/>
  <c r="I89" i="5"/>
  <c r="L89" i="5" s="1"/>
  <c r="I90" i="5"/>
  <c r="L90" i="5" s="1"/>
  <c r="I91" i="5"/>
  <c r="L91" i="5" s="1"/>
  <c r="I92" i="5"/>
  <c r="I93" i="5"/>
  <c r="L93" i="5" s="1"/>
  <c r="I94" i="5"/>
  <c r="L94" i="5" s="1"/>
  <c r="I95" i="5"/>
  <c r="L95" i="5" s="1"/>
  <c r="I96" i="5"/>
  <c r="L96" i="5" s="1"/>
  <c r="I97" i="5"/>
  <c r="L97" i="5" s="1"/>
  <c r="I98" i="5"/>
  <c r="L98" i="5" s="1"/>
  <c r="I99" i="5"/>
  <c r="L99" i="5" s="1"/>
  <c r="I100" i="5"/>
  <c r="I101" i="5"/>
  <c r="L101" i="5" s="1"/>
  <c r="I102" i="5"/>
  <c r="L102" i="5" s="1"/>
  <c r="I103" i="5"/>
  <c r="L103" i="5" s="1"/>
  <c r="I104" i="5"/>
  <c r="L104" i="5" s="1"/>
  <c r="I105" i="5"/>
  <c r="L105" i="5" s="1"/>
  <c r="I106" i="5"/>
  <c r="L106" i="5" s="1"/>
  <c r="I107" i="5"/>
  <c r="L107" i="5" s="1"/>
  <c r="I108" i="5"/>
  <c r="L108" i="5" s="1"/>
  <c r="I109" i="5"/>
  <c r="L109" i="5" s="1"/>
  <c r="I110" i="5"/>
  <c r="L110" i="5" s="1"/>
  <c r="I111" i="5"/>
  <c r="L111" i="5" s="1"/>
  <c r="I112" i="5"/>
  <c r="L112" i="5" s="1"/>
  <c r="I113" i="5"/>
  <c r="L113" i="5" s="1"/>
  <c r="I114" i="5"/>
  <c r="L114" i="5" s="1"/>
  <c r="I115" i="5"/>
  <c r="L115" i="5" s="1"/>
  <c r="I116" i="5"/>
  <c r="L116" i="5" s="1"/>
  <c r="I117" i="5"/>
  <c r="L117" i="5" s="1"/>
  <c r="I118" i="5"/>
  <c r="L118" i="5" s="1"/>
  <c r="I119" i="5"/>
  <c r="I120" i="5"/>
  <c r="L120" i="5" s="1"/>
  <c r="I121" i="5"/>
  <c r="L121" i="5" s="1"/>
  <c r="I122" i="5"/>
  <c r="L122" i="5" s="1"/>
  <c r="I123" i="5"/>
  <c r="L123" i="5" s="1"/>
  <c r="I124" i="5"/>
  <c r="L124" i="5" s="1"/>
  <c r="I125" i="5"/>
  <c r="L125" i="5" s="1"/>
  <c r="I126" i="5"/>
  <c r="I127" i="5"/>
  <c r="L127" i="5" s="1"/>
  <c r="I128" i="5"/>
  <c r="L128" i="5" s="1"/>
  <c r="I129" i="5"/>
  <c r="L129" i="5" s="1"/>
  <c r="I130" i="5"/>
  <c r="L130" i="5" s="1"/>
  <c r="I131" i="5"/>
  <c r="L131" i="5" s="1"/>
  <c r="I132" i="5"/>
  <c r="L132" i="5" s="1"/>
  <c r="I133" i="5"/>
  <c r="L133" i="5" s="1"/>
  <c r="I134" i="5"/>
  <c r="L134" i="5" s="1"/>
  <c r="I135" i="5"/>
  <c r="L135" i="5" s="1"/>
  <c r="I136" i="5"/>
  <c r="L136" i="5" s="1"/>
  <c r="I137" i="5"/>
  <c r="L137" i="5" s="1"/>
  <c r="I138" i="5"/>
  <c r="L138" i="5" s="1"/>
  <c r="I139" i="5"/>
  <c r="I140" i="5"/>
  <c r="I141" i="5"/>
  <c r="L141" i="5" s="1"/>
  <c r="I142" i="5"/>
  <c r="L142" i="5" s="1"/>
  <c r="I143" i="5"/>
  <c r="L143" i="5" s="1"/>
  <c r="I144" i="5"/>
  <c r="L144" i="5" s="1"/>
  <c r="I145" i="5"/>
  <c r="L145" i="5" s="1"/>
  <c r="I146" i="5"/>
  <c r="L146" i="5" s="1"/>
  <c r="I147" i="5"/>
  <c r="L147" i="5" s="1"/>
  <c r="I148" i="5"/>
  <c r="L148" i="5" s="1"/>
  <c r="I149" i="5"/>
  <c r="L149" i="5" s="1"/>
  <c r="I150" i="5"/>
  <c r="L150" i="5" s="1"/>
  <c r="I151" i="5"/>
  <c r="L151" i="5" s="1"/>
  <c r="I152" i="5"/>
  <c r="L152" i="5" s="1"/>
  <c r="I153" i="5"/>
  <c r="L153" i="5" s="1"/>
  <c r="I154" i="5"/>
  <c r="L154" i="5" s="1"/>
  <c r="I155" i="5"/>
  <c r="L155" i="5" s="1"/>
  <c r="I156" i="5"/>
  <c r="L156" i="5" s="1"/>
  <c r="I157" i="5"/>
  <c r="L157" i="5" s="1"/>
  <c r="I158" i="5"/>
  <c r="L158" i="5" s="1"/>
  <c r="I159" i="5"/>
  <c r="L159" i="5" s="1"/>
  <c r="I160" i="5"/>
  <c r="I161" i="5"/>
  <c r="L161" i="5" s="1"/>
  <c r="I162" i="5"/>
  <c r="L162" i="5" s="1"/>
  <c r="I163" i="5"/>
  <c r="L163" i="5" s="1"/>
  <c r="I164" i="5"/>
  <c r="L164" i="5" s="1"/>
  <c r="I165" i="5"/>
  <c r="L165" i="5" s="1"/>
  <c r="I166" i="5"/>
  <c r="L166" i="5" s="1"/>
  <c r="I167" i="5"/>
  <c r="L167" i="5" s="1"/>
  <c r="I168" i="5"/>
  <c r="L168" i="5" s="1"/>
  <c r="I169" i="5"/>
  <c r="L169" i="5" s="1"/>
  <c r="I170" i="5"/>
  <c r="L170" i="5" s="1"/>
  <c r="I171" i="5"/>
  <c r="L171" i="5" s="1"/>
  <c r="I172" i="5"/>
  <c r="I173" i="5"/>
  <c r="I174" i="5"/>
  <c r="L174" i="5" s="1"/>
  <c r="I175" i="5"/>
  <c r="L175" i="5" s="1"/>
  <c r="I176" i="5"/>
  <c r="L176" i="5" s="1"/>
  <c r="I177" i="5"/>
  <c r="L177" i="5" s="1"/>
  <c r="I178" i="5"/>
  <c r="L178" i="5" s="1"/>
  <c r="I179" i="5"/>
  <c r="L179" i="5" s="1"/>
  <c r="I180" i="5"/>
  <c r="I181" i="5"/>
  <c r="L181" i="5" s="1"/>
  <c r="I182" i="5"/>
  <c r="L182" i="5" s="1"/>
  <c r="I183" i="5"/>
  <c r="L183" i="5" s="1"/>
  <c r="I184" i="5"/>
  <c r="L184" i="5" s="1"/>
  <c r="I185" i="5"/>
  <c r="L185" i="5" s="1"/>
  <c r="J2" i="5"/>
  <c r="M2" i="5" s="1"/>
  <c r="J3" i="5"/>
  <c r="M3" i="5" s="1"/>
  <c r="J4" i="5"/>
  <c r="M4" i="5" s="1"/>
  <c r="J5" i="5"/>
  <c r="J6" i="5"/>
  <c r="M6" i="5" s="1"/>
  <c r="J7" i="5"/>
  <c r="M7" i="5" s="1"/>
  <c r="J8" i="5"/>
  <c r="M8" i="5" s="1"/>
  <c r="J9" i="5"/>
  <c r="M9" i="5" s="1"/>
  <c r="J10" i="5"/>
  <c r="M10" i="5" s="1"/>
  <c r="J11" i="5"/>
  <c r="M11" i="5" s="1"/>
  <c r="J12" i="5"/>
  <c r="M12" i="5" s="1"/>
  <c r="J13" i="5"/>
  <c r="M13" i="5" s="1"/>
  <c r="J14" i="5"/>
  <c r="M14" i="5" s="1"/>
  <c r="J15" i="5"/>
  <c r="M15" i="5" s="1"/>
  <c r="J16" i="5"/>
  <c r="J17" i="5"/>
  <c r="M17" i="5" s="1"/>
  <c r="J18" i="5"/>
  <c r="J19" i="5"/>
  <c r="J20" i="5"/>
  <c r="M20" i="5" s="1"/>
  <c r="J21" i="5"/>
  <c r="M21" i="5" s="1"/>
  <c r="J22" i="5"/>
  <c r="M22" i="5" s="1"/>
  <c r="J23" i="5"/>
  <c r="M23" i="5" s="1"/>
  <c r="J24" i="5"/>
  <c r="M24" i="5" s="1"/>
  <c r="J25" i="5"/>
  <c r="J26" i="5"/>
  <c r="M26" i="5" s="1"/>
  <c r="J27" i="5"/>
  <c r="M27" i="5" s="1"/>
  <c r="J28" i="5"/>
  <c r="J29" i="5"/>
  <c r="M29" i="5" s="1"/>
  <c r="J30" i="5"/>
  <c r="M30" i="5" s="1"/>
  <c r="J31" i="5"/>
  <c r="M31" i="5" s="1"/>
  <c r="J32" i="5"/>
  <c r="M32" i="5" s="1"/>
  <c r="J33" i="5"/>
  <c r="M33" i="5" s="1"/>
  <c r="J34" i="5"/>
  <c r="M34" i="5" s="1"/>
  <c r="J35" i="5"/>
  <c r="M35" i="5" s="1"/>
  <c r="J36" i="5"/>
  <c r="J37" i="5"/>
  <c r="M37" i="5" s="1"/>
  <c r="J38" i="5"/>
  <c r="M38" i="5" s="1"/>
  <c r="J39" i="5"/>
  <c r="J40" i="5"/>
  <c r="M40" i="5" s="1"/>
  <c r="J41" i="5"/>
  <c r="M41" i="5" s="1"/>
  <c r="J42" i="5"/>
  <c r="M42" i="5" s="1"/>
  <c r="J43" i="5"/>
  <c r="M43" i="5" s="1"/>
  <c r="J44" i="5"/>
  <c r="M44" i="5" s="1"/>
  <c r="J45" i="5"/>
  <c r="J46" i="5"/>
  <c r="M46" i="5" s="1"/>
  <c r="J47" i="5"/>
  <c r="M47" i="5" s="1"/>
  <c r="J48" i="5"/>
  <c r="M48" i="5" s="1"/>
  <c r="J49" i="5"/>
  <c r="M49" i="5" s="1"/>
  <c r="J50" i="5"/>
  <c r="M50" i="5" s="1"/>
  <c r="J51" i="5"/>
  <c r="M51" i="5" s="1"/>
  <c r="J52" i="5"/>
  <c r="M52" i="5" s="1"/>
  <c r="J53" i="5"/>
  <c r="M53" i="5" s="1"/>
  <c r="J54" i="5"/>
  <c r="M54" i="5" s="1"/>
  <c r="J55" i="5"/>
  <c r="M55" i="5" s="1"/>
  <c r="J56" i="5"/>
  <c r="J57" i="5"/>
  <c r="M57" i="5" s="1"/>
  <c r="J58" i="5"/>
  <c r="M58" i="5" s="1"/>
  <c r="J59" i="5"/>
  <c r="M59" i="5" s="1"/>
  <c r="J60" i="5"/>
  <c r="M60" i="5" s="1"/>
  <c r="J61" i="5"/>
  <c r="M61" i="5" s="1"/>
  <c r="J62" i="5"/>
  <c r="M62" i="5" s="1"/>
  <c r="J63" i="5"/>
  <c r="J64" i="5"/>
  <c r="M64" i="5" s="1"/>
  <c r="J65" i="5"/>
  <c r="J66" i="5"/>
  <c r="M66" i="5" s="1"/>
  <c r="J67" i="5"/>
  <c r="M67" i="5" s="1"/>
  <c r="J68" i="5"/>
  <c r="J69" i="5"/>
  <c r="M69" i="5" s="1"/>
  <c r="J70" i="5"/>
  <c r="M70" i="5" s="1"/>
  <c r="J71" i="5"/>
  <c r="M71" i="5" s="1"/>
  <c r="J72" i="5"/>
  <c r="M72" i="5" s="1"/>
  <c r="J73" i="5"/>
  <c r="M73" i="5" s="1"/>
  <c r="J74" i="5"/>
  <c r="M74" i="5" s="1"/>
  <c r="J75" i="5"/>
  <c r="M75" i="5" s="1"/>
  <c r="J76" i="5"/>
  <c r="J77" i="5"/>
  <c r="M77" i="5" s="1"/>
  <c r="J78" i="5"/>
  <c r="J79" i="5"/>
  <c r="M79" i="5" s="1"/>
  <c r="J80" i="5"/>
  <c r="M80" i="5" s="1"/>
  <c r="J81" i="5"/>
  <c r="M81" i="5" s="1"/>
  <c r="J82" i="5"/>
  <c r="M82" i="5" s="1"/>
  <c r="J83" i="5"/>
  <c r="M83" i="5" s="1"/>
  <c r="J84" i="5"/>
  <c r="M84" i="5" s="1"/>
  <c r="J85" i="5"/>
  <c r="J86" i="5"/>
  <c r="M86" i="5" s="1"/>
  <c r="J87" i="5"/>
  <c r="M87" i="5" s="1"/>
  <c r="J88" i="5"/>
  <c r="M88" i="5" s="1"/>
  <c r="J89" i="5"/>
  <c r="M89" i="5" s="1"/>
  <c r="J90" i="5"/>
  <c r="M90" i="5" s="1"/>
  <c r="J91" i="5"/>
  <c r="M91" i="5" s="1"/>
  <c r="J92" i="5"/>
  <c r="M92" i="5" s="1"/>
  <c r="J93" i="5"/>
  <c r="M93" i="5" s="1"/>
  <c r="J94" i="5"/>
  <c r="M94" i="5" s="1"/>
  <c r="J95" i="5"/>
  <c r="M95" i="5" s="1"/>
  <c r="J96" i="5"/>
  <c r="J97" i="5"/>
  <c r="M97" i="5" s="1"/>
  <c r="J98" i="5"/>
  <c r="M98" i="5" s="1"/>
  <c r="J99" i="5"/>
  <c r="M99" i="5" s="1"/>
  <c r="J100" i="5"/>
  <c r="M100" i="5" s="1"/>
  <c r="J101" i="5"/>
  <c r="M101" i="5" s="1"/>
  <c r="J102" i="5"/>
  <c r="M102" i="5" s="1"/>
  <c r="J103" i="5"/>
  <c r="M103" i="5" s="1"/>
  <c r="J104" i="5"/>
  <c r="M104" i="5" s="1"/>
  <c r="J105" i="5"/>
  <c r="J106" i="5"/>
  <c r="M106" i="5" s="1"/>
  <c r="J107" i="5"/>
  <c r="M107" i="5" s="1"/>
  <c r="J108" i="5"/>
  <c r="M108" i="5" s="1"/>
  <c r="J109" i="5"/>
  <c r="M109" i="5" s="1"/>
  <c r="J110" i="5"/>
  <c r="M110" i="5" s="1"/>
  <c r="J111" i="5"/>
  <c r="M111" i="5" s="1"/>
  <c r="J112" i="5"/>
  <c r="M112" i="5" s="1"/>
  <c r="J113" i="5"/>
  <c r="M113" i="5" s="1"/>
  <c r="J114" i="5"/>
  <c r="M114" i="5" s="1"/>
  <c r="J115" i="5"/>
  <c r="M115" i="5" s="1"/>
  <c r="J116" i="5"/>
  <c r="M116" i="5" s="1"/>
  <c r="J117" i="5"/>
  <c r="M117" i="5" s="1"/>
  <c r="J118" i="5"/>
  <c r="M118" i="5" s="1"/>
  <c r="J119" i="5"/>
  <c r="M119" i="5" s="1"/>
  <c r="J120" i="5"/>
  <c r="M120" i="5" s="1"/>
  <c r="J121" i="5"/>
  <c r="M121" i="5" s="1"/>
  <c r="J122" i="5"/>
  <c r="M122" i="5" s="1"/>
  <c r="J123" i="5"/>
  <c r="M123" i="5" s="1"/>
  <c r="J124" i="5"/>
  <c r="M124" i="5" s="1"/>
  <c r="J125" i="5"/>
  <c r="J126" i="5"/>
  <c r="M126" i="5" s="1"/>
  <c r="J127" i="5"/>
  <c r="M127" i="5" s="1"/>
  <c r="J128" i="5"/>
  <c r="M128" i="5" s="1"/>
  <c r="J129" i="5"/>
  <c r="M129" i="5" s="1"/>
  <c r="J130" i="5"/>
  <c r="M130" i="5" s="1"/>
  <c r="J131" i="5"/>
  <c r="M131" i="5" s="1"/>
  <c r="J132" i="5"/>
  <c r="M132" i="5" s="1"/>
  <c r="J133" i="5"/>
  <c r="M133" i="5" s="1"/>
  <c r="J134" i="5"/>
  <c r="J135" i="5"/>
  <c r="M135" i="5" s="1"/>
  <c r="J136" i="5"/>
  <c r="M136" i="5" s="1"/>
  <c r="J137" i="5"/>
  <c r="M137" i="5" s="1"/>
  <c r="J138" i="5"/>
  <c r="M138" i="5" s="1"/>
  <c r="J139" i="5"/>
  <c r="M139" i="5" s="1"/>
  <c r="J140" i="5"/>
  <c r="M140" i="5" s="1"/>
  <c r="J141" i="5"/>
  <c r="M141" i="5" s="1"/>
  <c r="J142" i="5"/>
  <c r="M142" i="5" s="1"/>
  <c r="J143" i="5"/>
  <c r="M143" i="5" s="1"/>
  <c r="J144" i="5"/>
  <c r="M144" i="5" s="1"/>
  <c r="J145" i="5"/>
  <c r="J146" i="5"/>
  <c r="M146" i="5" s="1"/>
  <c r="J147" i="5"/>
  <c r="M147" i="5" s="1"/>
  <c r="J148" i="5"/>
  <c r="M148" i="5" s="1"/>
  <c r="J149" i="5"/>
  <c r="M149" i="5" s="1"/>
  <c r="J150" i="5"/>
  <c r="M150" i="5" s="1"/>
  <c r="J151" i="5"/>
  <c r="M151" i="5" s="1"/>
  <c r="J152" i="5"/>
  <c r="M152" i="5" s="1"/>
  <c r="J153" i="5"/>
  <c r="M153" i="5" s="1"/>
  <c r="J154" i="5"/>
  <c r="J155" i="5"/>
  <c r="M155" i="5" s="1"/>
  <c r="J156" i="5"/>
  <c r="M156" i="5" s="1"/>
  <c r="J157" i="5"/>
  <c r="M157" i="5" s="1"/>
  <c r="J158" i="5"/>
  <c r="M158" i="5" s="1"/>
  <c r="J159" i="5"/>
  <c r="J160" i="5"/>
  <c r="J161" i="5"/>
  <c r="M161" i="5" s="1"/>
  <c r="J162" i="5"/>
  <c r="M162" i="5" s="1"/>
  <c r="J163" i="5"/>
  <c r="J164" i="5"/>
  <c r="M164" i="5" s="1"/>
  <c r="J165" i="5"/>
  <c r="J166" i="5"/>
  <c r="M166" i="5" s="1"/>
  <c r="J167" i="5"/>
  <c r="M167" i="5" s="1"/>
  <c r="J168" i="5"/>
  <c r="M168" i="5" s="1"/>
  <c r="J169" i="5"/>
  <c r="M169" i="5" s="1"/>
  <c r="J170" i="5"/>
  <c r="M170" i="5" s="1"/>
  <c r="J171" i="5"/>
  <c r="M171" i="5" s="1"/>
  <c r="J172" i="5"/>
  <c r="M172" i="5" s="1"/>
  <c r="J173" i="5"/>
  <c r="M173" i="5" s="1"/>
  <c r="J174" i="5"/>
  <c r="M174" i="5" s="1"/>
  <c r="J175" i="5"/>
  <c r="M175" i="5" s="1"/>
  <c r="J176" i="5"/>
  <c r="M176" i="5" s="1"/>
  <c r="J177" i="5"/>
  <c r="M177" i="5" s="1"/>
  <c r="J178" i="5"/>
  <c r="J179" i="5"/>
  <c r="M179" i="5" s="1"/>
  <c r="J180" i="5"/>
  <c r="M180" i="5" s="1"/>
  <c r="J181" i="5"/>
  <c r="M181" i="5" s="1"/>
  <c r="J182" i="5"/>
  <c r="M182" i="5" s="1"/>
  <c r="J183" i="5"/>
  <c r="M183" i="5" s="1"/>
  <c r="J184" i="5"/>
  <c r="M184" i="5" s="1"/>
  <c r="J185" i="5"/>
  <c r="K11" i="5"/>
  <c r="K12" i="5"/>
  <c r="K13" i="5"/>
  <c r="K16" i="5"/>
  <c r="K17" i="5"/>
  <c r="K30" i="5"/>
  <c r="K33" i="5"/>
  <c r="K36" i="5"/>
  <c r="K113" i="5"/>
  <c r="K115" i="5"/>
  <c r="K130" i="5"/>
  <c r="K131" i="5"/>
  <c r="K132" i="5"/>
  <c r="K133" i="5"/>
  <c r="K136" i="5"/>
  <c r="K137" i="5"/>
  <c r="K144" i="5"/>
  <c r="L20" i="5"/>
  <c r="L40" i="5"/>
  <c r="L46" i="5"/>
  <c r="L60" i="5"/>
  <c r="L72" i="5"/>
  <c r="L80" i="5"/>
  <c r="L82" i="5"/>
  <c r="L86" i="5"/>
  <c r="L87" i="5"/>
  <c r="L88" i="5"/>
  <c r="L92" i="5"/>
  <c r="L100" i="5"/>
  <c r="L119" i="5"/>
  <c r="L126" i="5"/>
  <c r="L139" i="5"/>
  <c r="L140" i="5"/>
  <c r="L160" i="5"/>
  <c r="L172" i="5"/>
  <c r="L173" i="5"/>
  <c r="L180" i="5"/>
  <c r="M5" i="5"/>
  <c r="M16" i="5"/>
  <c r="M18" i="5"/>
  <c r="M19" i="5"/>
  <c r="M25" i="5"/>
  <c r="M28" i="5"/>
  <c r="M36" i="5"/>
  <c r="M39" i="5"/>
  <c r="M45" i="5"/>
  <c r="M56" i="5"/>
  <c r="M63" i="5"/>
  <c r="M65" i="5"/>
  <c r="M68" i="5"/>
  <c r="M76" i="5"/>
  <c r="M78" i="5"/>
  <c r="M85" i="5"/>
  <c r="M96" i="5"/>
  <c r="M105" i="5"/>
  <c r="M125" i="5"/>
  <c r="M134" i="5"/>
  <c r="M145" i="5"/>
  <c r="M154" i="5"/>
  <c r="M159" i="5"/>
  <c r="M160" i="5"/>
  <c r="M163" i="5"/>
  <c r="M165" i="5"/>
  <c r="M178" i="5"/>
  <c r="M18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58623-392B-4849-9A73-946BC8243E5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5165DA5A-BB47-42FE-90DA-F95DFA3BA00E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36CD9630-C36B-4F78-B5AE-A83088E2E6A0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  <connection id="4" xr16:uid="{76468929-EFFC-4222-83C0-C6B214A3C47F}" keepAlive="1" name="Query - Query4" description="Connection to the 'Query4' query in the workbook." type="5" refreshedVersion="8" background="1" saveData="1">
    <dbPr connection="Provider=Microsoft.Mashup.OleDb.1;Data Source=$Workbook$;Location=Query4;Extended Properties=&quot;&quot;" command="SELECT * FROM [Query4]"/>
  </connection>
</connections>
</file>

<file path=xl/sharedStrings.xml><?xml version="1.0" encoding="utf-8"?>
<sst xmlns="http://schemas.openxmlformats.org/spreadsheetml/2006/main" count="3256" uniqueCount="238">
  <si>
    <t>season_id</t>
  </si>
  <si>
    <t>name</t>
  </si>
  <si>
    <t>team_id</t>
  </si>
  <si>
    <t>name2</t>
  </si>
  <si>
    <t>actionType</t>
  </si>
  <si>
    <t>Total</t>
  </si>
  <si>
    <t>Count</t>
  </si>
  <si>
    <t>76ers</t>
  </si>
  <si>
    <t>Andre Drummond</t>
  </si>
  <si>
    <t>2pt</t>
  </si>
  <si>
    <t>Kelly Oubre Jr.</t>
  </si>
  <si>
    <t>Paul George</t>
  </si>
  <si>
    <t>Tyrese Maxey</t>
  </si>
  <si>
    <t>Bucks</t>
  </si>
  <si>
    <t>Bobby Portis</t>
  </si>
  <si>
    <t>Brook Lopez</t>
  </si>
  <si>
    <t>Damian Lillard</t>
  </si>
  <si>
    <t>Giannis Antetokounmpo</t>
  </si>
  <si>
    <t>Bulls</t>
  </si>
  <si>
    <t>Coby White</t>
  </si>
  <si>
    <t>Josh Giddey</t>
  </si>
  <si>
    <t>Nikola Vucevic</t>
  </si>
  <si>
    <t>Cavaliers</t>
  </si>
  <si>
    <t>Darius Garland</t>
  </si>
  <si>
    <t>Donovan Mitchell</t>
  </si>
  <si>
    <t>Evan Mobley</t>
  </si>
  <si>
    <t>Jarrett Allen</t>
  </si>
  <si>
    <t>Ty Jerome</t>
  </si>
  <si>
    <t>Celtics</t>
  </si>
  <si>
    <t>Derrick White</t>
  </si>
  <si>
    <t>Jaylen Brown</t>
  </si>
  <si>
    <t>Jayson Tatum</t>
  </si>
  <si>
    <t>Jrue Holiday</t>
  </si>
  <si>
    <t>Neemias Queta</t>
  </si>
  <si>
    <t>Clippers</t>
  </si>
  <si>
    <t>Ivica Zubac</t>
  </si>
  <si>
    <t>James Harden</t>
  </si>
  <si>
    <t>Norman Powell</t>
  </si>
  <si>
    <t>Terance Mann</t>
  </si>
  <si>
    <t>Grizzlies</t>
  </si>
  <si>
    <t>Brandon Clarke</t>
  </si>
  <si>
    <t>Desmond Bane</t>
  </si>
  <si>
    <t>Ja Morant</t>
  </si>
  <si>
    <t>Jaren Jackson Jr.</t>
  </si>
  <si>
    <t>Jaylen Wells</t>
  </si>
  <si>
    <t>Santi Aldama</t>
  </si>
  <si>
    <t>Zach Edey</t>
  </si>
  <si>
    <t>Hawks</t>
  </si>
  <si>
    <t>Clint Capela</t>
  </si>
  <si>
    <t>Dyson Daniels</t>
  </si>
  <si>
    <t>Jalen Johnson</t>
  </si>
  <si>
    <t>Trae Young</t>
  </si>
  <si>
    <t>Zaccharie Risacher</t>
  </si>
  <si>
    <t>Heat</t>
  </si>
  <si>
    <t>Bam Adebayo</t>
  </si>
  <si>
    <t>Haywood Highsmith</t>
  </si>
  <si>
    <t>Jimmy Butler</t>
  </si>
  <si>
    <t>Kevin Love</t>
  </si>
  <si>
    <t>Nikola Jovic</t>
  </si>
  <si>
    <t>Terry Rozier</t>
  </si>
  <si>
    <t>Tyler Herro</t>
  </si>
  <si>
    <t>Hornets</t>
  </si>
  <si>
    <t>Brandon Miller</t>
  </si>
  <si>
    <t>Cody Martin</t>
  </si>
  <si>
    <t>LaMelo Ball</t>
  </si>
  <si>
    <t>Miles Bridges</t>
  </si>
  <si>
    <t>Moussa Diabaté</t>
  </si>
  <si>
    <t>Seth Curry</t>
  </si>
  <si>
    <t>Taj Gibson</t>
  </si>
  <si>
    <t>Jazz</t>
  </si>
  <si>
    <t>Collin Sexton</t>
  </si>
  <si>
    <t>John Collins</t>
  </si>
  <si>
    <t>Keyonte George</t>
  </si>
  <si>
    <t>Kyle Filipowski</t>
  </si>
  <si>
    <t>Lauri Markkanen</t>
  </si>
  <si>
    <t>Walker Kessler</t>
  </si>
  <si>
    <t>Kings</t>
  </si>
  <si>
    <t>De'Aaron Fox</t>
  </si>
  <si>
    <t>DeMar DeRozan</t>
  </si>
  <si>
    <t>Domantas Sabonis</t>
  </si>
  <si>
    <t>Kevin Huerter</t>
  </si>
  <si>
    <t>Knicks</t>
  </si>
  <si>
    <t>Jalen Brunson</t>
  </si>
  <si>
    <t>Josh Hart</t>
  </si>
  <si>
    <t>Karl-Anthony Towns</t>
  </si>
  <si>
    <t>Mikal Bridges</t>
  </si>
  <si>
    <t>OG Anunoby</t>
  </si>
  <si>
    <t>Lakers</t>
  </si>
  <si>
    <t>Anthony Davis</t>
  </si>
  <si>
    <t>Austin Reaves</t>
  </si>
  <si>
    <t>LeBron James</t>
  </si>
  <si>
    <t>Magic</t>
  </si>
  <si>
    <t>Franz Wagner</t>
  </si>
  <si>
    <t>Goga Bitadze</t>
  </si>
  <si>
    <t>Jalen Suggs</t>
  </si>
  <si>
    <t>Paolo Banchero</t>
  </si>
  <si>
    <t>Wendell Carter Jr.</t>
  </si>
  <si>
    <t>Mavericks</t>
  </si>
  <si>
    <t>Daniel Gafford</t>
  </si>
  <si>
    <t>Klay Thompson</t>
  </si>
  <si>
    <t>Kyrie Irving</t>
  </si>
  <si>
    <t>Luka Doncic</t>
  </si>
  <si>
    <t>P.J. Washington</t>
  </si>
  <si>
    <t>Nets</t>
  </si>
  <si>
    <t>Ben Simmons</t>
  </si>
  <si>
    <t>Cam Thomas</t>
  </si>
  <si>
    <t>Dennis Schröder</t>
  </si>
  <si>
    <t>Dorian Finney-Smith</t>
  </si>
  <si>
    <t>Nic Claxton</t>
  </si>
  <si>
    <t>Nuggets</t>
  </si>
  <si>
    <t>Aaron Gordon</t>
  </si>
  <si>
    <t>Christian Braun</t>
  </si>
  <si>
    <t>Jamal Murray</t>
  </si>
  <si>
    <t>Peyton Watson</t>
  </si>
  <si>
    <t>Pacers</t>
  </si>
  <si>
    <t>Andrew Nembhard</t>
  </si>
  <si>
    <t>Bennedict Mathurin</t>
  </si>
  <si>
    <t>Pascal Siakam</t>
  </si>
  <si>
    <t>Tyrese Haliburton</t>
  </si>
  <si>
    <t>Pelicans</t>
  </si>
  <si>
    <t>Brandon Boston Jr.</t>
  </si>
  <si>
    <t>Brandon Ingram</t>
  </si>
  <si>
    <t>Daniel Theis</t>
  </si>
  <si>
    <t>Trey Murphy III</t>
  </si>
  <si>
    <t>Yves Missi</t>
  </si>
  <si>
    <t>Pistons</t>
  </si>
  <si>
    <t>Cade Cunningham</t>
  </si>
  <si>
    <t>Isaiah Stewart</t>
  </si>
  <si>
    <t>Jaden Ivey</t>
  </si>
  <si>
    <t>Jalen Duren</t>
  </si>
  <si>
    <t>Malik Beasley</t>
  </si>
  <si>
    <t>Tim Hardaway Jr.</t>
  </si>
  <si>
    <t>Tobias Harris</t>
  </si>
  <si>
    <t>Raptors</t>
  </si>
  <si>
    <t>Gradey Dick</t>
  </si>
  <si>
    <t>Jakob Pöltl</t>
  </si>
  <si>
    <t>RJ Barrett</t>
  </si>
  <si>
    <t>Scottie Barnes</t>
  </si>
  <si>
    <t>Rockets</t>
  </si>
  <si>
    <t>Alperen Sengun</t>
  </si>
  <si>
    <t>Dillon Brooks</t>
  </si>
  <si>
    <t>Fred VanVleet</t>
  </si>
  <si>
    <t>Jabari Smith Jr.</t>
  </si>
  <si>
    <t>Jalen Green</t>
  </si>
  <si>
    <t>Spurs</t>
  </si>
  <si>
    <t>Harrison Barnes</t>
  </si>
  <si>
    <t>Jeremy Sochan</t>
  </si>
  <si>
    <t>Julian Champagnie</t>
  </si>
  <si>
    <t>Stephon Castle</t>
  </si>
  <si>
    <t>Zach Collins</t>
  </si>
  <si>
    <t>Suns</t>
  </si>
  <si>
    <t>Devin Booker</t>
  </si>
  <si>
    <t>Josh Okogie</t>
  </si>
  <si>
    <t>Jusuf Nurkic</t>
  </si>
  <si>
    <t>Kevin Durant</t>
  </si>
  <si>
    <t>Ryan Dunn</t>
  </si>
  <si>
    <t>Thunder</t>
  </si>
  <si>
    <t>Aaron Wiggins</t>
  </si>
  <si>
    <t>Chet Holmgren</t>
  </si>
  <si>
    <t>Isaiah Joe</t>
  </si>
  <si>
    <t>Luguentz Dort</t>
  </si>
  <si>
    <t>Shai Gilgeous-Alexander</t>
  </si>
  <si>
    <t>Timberwolves</t>
  </si>
  <si>
    <t>Anthony Edwards</t>
  </si>
  <si>
    <t>Jaden McDaniels</t>
  </si>
  <si>
    <t>Julius Randle</t>
  </si>
  <si>
    <t>Mike Conley</t>
  </si>
  <si>
    <t>Rudy Gobert</t>
  </si>
  <si>
    <t>Trail Blazers</t>
  </si>
  <si>
    <t>Anfernee Simons</t>
  </si>
  <si>
    <t>Deandre Ayton</t>
  </si>
  <si>
    <t>Donovan Clingan</t>
  </si>
  <si>
    <t>Jerami Grant</t>
  </si>
  <si>
    <t>Shaedon Sharpe</t>
  </si>
  <si>
    <t>Toumani Camara</t>
  </si>
  <si>
    <t>Warriors</t>
  </si>
  <si>
    <t>Lindy Waters III</t>
  </si>
  <si>
    <t>Trayce Jackson-Davis</t>
  </si>
  <si>
    <t>Wizards</t>
  </si>
  <si>
    <t>Alexandre Sarr</t>
  </si>
  <si>
    <t>Bilal Coulibaly</t>
  </si>
  <si>
    <t>Kyle Kuzma</t>
  </si>
  <si>
    <t>Malcolm Brogdon</t>
  </si>
  <si>
    <t>3pt</t>
  </si>
  <si>
    <t>Guerschon Yabusele</t>
  </si>
  <si>
    <t>AJ Green</t>
  </si>
  <si>
    <t>Andre Jackson Jr.</t>
  </si>
  <si>
    <t>Gary Trent Jr.</t>
  </si>
  <si>
    <t>Taurean Prince</t>
  </si>
  <si>
    <t>Torrey Craig</t>
  </si>
  <si>
    <t>Al Horford</t>
  </si>
  <si>
    <t>Derrick Jones Jr.</t>
  </si>
  <si>
    <t>Scotty Pippen Jr.</t>
  </si>
  <si>
    <t>De'Andre Hunter</t>
  </si>
  <si>
    <t>Duncan Robinson</t>
  </si>
  <si>
    <t>Josh Green</t>
  </si>
  <si>
    <t>Cody Williams</t>
  </si>
  <si>
    <t>Alex Len</t>
  </si>
  <si>
    <t>Keegan Murray</t>
  </si>
  <si>
    <t>Dalton Knecht</t>
  </si>
  <si>
    <t>Rui Hachimura</t>
  </si>
  <si>
    <t>Kentavious Caldwell-Pope</t>
  </si>
  <si>
    <t>Cameron Johnson</t>
  </si>
  <si>
    <t>Dario Šaric</t>
  </si>
  <si>
    <t>Michael Porter Jr.</t>
  </si>
  <si>
    <t>Nikola Jokic</t>
  </si>
  <si>
    <t>Myles Turner</t>
  </si>
  <si>
    <t>Quenton Jackson</t>
  </si>
  <si>
    <t>CJ McCollum</t>
  </si>
  <si>
    <t>Jose Alvarado</t>
  </si>
  <si>
    <t>Chris Paul</t>
  </si>
  <si>
    <t>Royce O'Neale</t>
  </si>
  <si>
    <t>Tyus Jones</t>
  </si>
  <si>
    <t>Jalen Williams</t>
  </si>
  <si>
    <t>Deni Avdija</t>
  </si>
  <si>
    <t>Draymond Green</t>
  </si>
  <si>
    <t>Moses Moody</t>
  </si>
  <si>
    <t>Stephen Curry</t>
  </si>
  <si>
    <t>Jordan Poole</t>
  </si>
  <si>
    <t>Kyshawn George</t>
  </si>
  <si>
    <t>shotResult</t>
  </si>
  <si>
    <t>Made</t>
  </si>
  <si>
    <t>Missed</t>
  </si>
  <si>
    <t>Team Total</t>
  </si>
  <si>
    <t>Team FG2</t>
  </si>
  <si>
    <t>Team FG3</t>
  </si>
  <si>
    <t>Team FG</t>
  </si>
  <si>
    <t>FG2/Team FG2</t>
  </si>
  <si>
    <t>FG2/Team Total</t>
  </si>
  <si>
    <t>FG3/Team FG3</t>
  </si>
  <si>
    <t>FG3/Team Total</t>
  </si>
  <si>
    <t>FG/Team Total</t>
  </si>
  <si>
    <t>FG/Team FG2</t>
  </si>
  <si>
    <t>FG/Team FG3</t>
  </si>
  <si>
    <t>Total1</t>
  </si>
  <si>
    <t>Jared McCain</t>
  </si>
  <si>
    <t>Micah Potter</t>
  </si>
  <si>
    <t>Ja'Kobe 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</si>
</sst>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0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2"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rfj\Desktop\NBAdb\NBAdb\SQL\queries\First%20Basket\Teams.xlsx" TargetMode="External"/><Relationship Id="rId1" Type="http://schemas.openxmlformats.org/officeDocument/2006/relationships/externalLinkPath" Target="Te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ay's Games"/>
      <sheetName val="Team Attempts"/>
    </sheetNames>
    <sheetDataSet>
      <sheetData sheetId="0" refreshError="1"/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C257D6E-C926-44C9-A7EA-B4F8A872D4FB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season_id" tableColumnId="1"/>
      <queryTableField id="2" name="name" tableColumnId="2"/>
      <queryTableField id="3" name="team_id" tableColumnId="3"/>
      <queryTableField id="4" name="name2" tableColumnId="4"/>
      <queryTableField id="5" name="actionType" tableColumnId="5"/>
      <queryTableField id="6" name="shotResult" tableColumnId="6"/>
      <queryTableField id="7" name="Count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E1146BD-3F11-429E-9563-EF7B2EEAB8D3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season_id" tableColumnId="1"/>
      <queryTableField id="2" name="name" tableColumnId="2"/>
      <queryTableField id="3" name="team_id" tableColumnId="3"/>
      <queryTableField id="4" name="name2" tableColumnId="4"/>
      <queryTableField id="5" name="actionType" tableColumnId="5"/>
      <queryTableField id="6" name="shotResult" tableColumnId="6"/>
      <queryTableField id="7" name="Count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174099-212A-4C93-94DF-848B728DAAFF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season_id" tableColumnId="1"/>
      <queryTableField id="2" name="name" tableColumnId="2"/>
      <queryTableField id="3" name="team_id" tableColumnId="3"/>
      <queryTableField id="4" name="name2" tableColumnId="4"/>
      <queryTableField id="5" name="actionType" tableColumnId="5"/>
      <queryTableField id="6" name="Total" tableColumnId="6"/>
      <queryTableField id="7" name="Count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3C53121-0C64-4094-A291-3B5DA4ADBCC5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season_id" tableColumnId="1"/>
      <queryTableField id="2" name="name" tableColumnId="2"/>
      <queryTableField id="3" name="team_id" tableColumnId="3"/>
      <queryTableField id="4" name="name2" tableColumnId="4"/>
      <queryTableField id="5" name="Total" tableColumnId="5"/>
      <queryTableField id="6" name="Total1" tableColumnId="6"/>
      <queryTableField id="7" name="Count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1BE54F-B29D-4553-94A8-7527C884438C}" name="Query3" displayName="Query3" ref="A1:K148" tableType="queryTable" totalsRowShown="0">
  <autoFilter ref="A1:K148" xr:uid="{501BE54F-B29D-4553-94A8-7527C884438C}"/>
  <sortState xmlns:xlrd2="http://schemas.microsoft.com/office/spreadsheetml/2017/richdata2" ref="A2:K148">
    <sortCondition descending="1" ref="K1:K148"/>
  </sortState>
  <tableColumns count="11">
    <tableColumn id="1" xr3:uid="{E6B98241-68E9-48BC-A073-2D41DE438F1A}" uniqueName="1" name="season_id" queryTableFieldId="1"/>
    <tableColumn id="2" xr3:uid="{89335022-628F-4D8F-B854-F1A7457EC833}" uniqueName="2" name="name" queryTableFieldId="2" dataDxfId="15"/>
    <tableColumn id="3" xr3:uid="{AA6D4E8D-15DB-418D-8D87-B05E905C2DDA}" uniqueName="3" name="team_id" queryTableFieldId="3"/>
    <tableColumn id="4" xr3:uid="{76A4F983-7763-43A1-943D-082931395001}" uniqueName="4" name="name2" queryTableFieldId="4" dataDxfId="14"/>
    <tableColumn id="5" xr3:uid="{623FD7F5-1F37-4557-AB0F-11CE655FF91D}" uniqueName="5" name="actionType" queryTableFieldId="5" dataDxfId="13"/>
    <tableColumn id="6" xr3:uid="{E6048595-6E66-4572-9B5E-E8D82A800F99}" uniqueName="6" name="shotResult" queryTableFieldId="6" dataDxfId="12"/>
    <tableColumn id="7" xr3:uid="{239781EF-6604-43B5-951B-BD0749A20CC3}" uniqueName="7" name="Count" queryTableFieldId="7"/>
    <tableColumn id="8" xr3:uid="{5CA8B454-6F17-4EF9-B5C8-C51B96C8AB3A}" uniqueName="8" name="Team FG3" queryTableFieldId="8" dataDxfId="11">
      <calculatedColumnFormula>VLOOKUP(Query3[[#This Row],[name]],[1]!Query2[[name]:[Count]],6, FALSE)</calculatedColumnFormula>
    </tableColumn>
    <tableColumn id="9" xr3:uid="{81A6DA63-BFBF-48C5-AC30-F03234F13E95}" uniqueName="9" name="Team Total" queryTableFieldId="9" dataDxfId="10">
      <calculatedColumnFormula>VLOOKUP(Query3[[#This Row],[name]],[1]!Query1[[name]:[Count]], 6, FALSE)</calculatedColumnFormula>
    </tableColumn>
    <tableColumn id="10" xr3:uid="{0241E0F7-739E-4F12-8E1B-D7AB0807818A}" uniqueName="10" name="FG3/Team FG3" queryTableFieldId="10" dataDxfId="9" dataCellStyle="Percent">
      <calculatedColumnFormula>Query3[[#This Row],[Count]]/Query3[[#This Row],[Team FG3]]</calculatedColumnFormula>
    </tableColumn>
    <tableColumn id="11" xr3:uid="{2235F342-3B58-43E8-8647-D0782684C3B5}" uniqueName="11" name="FG3/Team Total" queryTableFieldId="11" dataDxfId="8" dataCellStyle="Percent">
      <calculatedColumnFormula>Query3[[#This Row],[Count]]/Query3[[#This Row],[Team Total]]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D6641-33C8-4479-ADD8-B104B2E50EC5}" name="Query2" displayName="Query2" ref="A1:K205" tableType="queryTable" totalsRowShown="0">
  <autoFilter ref="A1:K205" xr:uid="{B2FD6641-33C8-4479-ADD8-B104B2E50EC5}">
    <filterColumn colId="5">
      <filters>
        <filter val="Made"/>
      </filters>
    </filterColumn>
  </autoFilter>
  <sortState xmlns:xlrd2="http://schemas.microsoft.com/office/spreadsheetml/2017/richdata2" ref="A2:K205">
    <sortCondition descending="1" ref="K1:K205"/>
  </sortState>
  <tableColumns count="11">
    <tableColumn id="1" xr3:uid="{D7D8F55D-2CBC-4CB3-B468-59FE2882B605}" uniqueName="1" name="season_id" queryTableFieldId="1"/>
    <tableColumn id="2" xr3:uid="{A71B49F8-F6AC-44C8-B6BE-A1901EA61587}" uniqueName="2" name="name" queryTableFieldId="2" dataDxfId="7"/>
    <tableColumn id="3" xr3:uid="{FCB074A6-3757-4F68-A881-726B0AAE004B}" uniqueName="3" name="team_id" queryTableFieldId="3"/>
    <tableColumn id="4" xr3:uid="{00978D1C-6BA7-4113-A7F3-906E98FD8873}" uniqueName="4" name="name2" queryTableFieldId="4" dataDxfId="6"/>
    <tableColumn id="5" xr3:uid="{80EE83B2-47F1-4F1E-9191-629BAF25C050}" uniqueName="5" name="actionType" queryTableFieldId="5" dataDxfId="5"/>
    <tableColumn id="6" xr3:uid="{C21A296A-AA55-420F-97FB-47DC96E9DFB5}" uniqueName="6" name="shotResult" queryTableFieldId="6" dataDxfId="4"/>
    <tableColumn id="7" xr3:uid="{E363D74B-3CB4-4DDE-B946-C4D05E7CDB0A}" uniqueName="7" name="Count" queryTableFieldId="7"/>
    <tableColumn id="8" xr3:uid="{0BDABEAC-C280-4C64-B303-EB7894CA11E3}" uniqueName="8" name="Team FG2" queryTableFieldId="8" dataDxfId="3">
      <calculatedColumnFormula>VLOOKUP(Query2[[#This Row],[name]],[1]!Query3[[name]:[Count]], 6, FALSE)</calculatedColumnFormula>
    </tableColumn>
    <tableColumn id="9" xr3:uid="{F57C2A34-B1E2-49CB-8D54-EC56D4CABDC2}" uniqueName="9" name="Team FG" queryTableFieldId="9" dataDxfId="2">
      <calculatedColumnFormula>VLOOKUP(Query2[[#This Row],[name]],[1]!Query1[[name]:[Count]], 6, FALSE)</calculatedColumnFormula>
    </tableColumn>
    <tableColumn id="10" xr3:uid="{BF040E9E-AF22-4C01-BDC9-A9541F305A1F}" uniqueName="10" name="FG2/Team FG2" queryTableFieldId="10" dataDxfId="1" dataCellStyle="Percent">
      <calculatedColumnFormula>Query2[[#This Row],[Count]]/Query2[[#This Row],[Team FG2]]</calculatedColumnFormula>
    </tableColumn>
    <tableColumn id="11" xr3:uid="{88543756-E89D-492F-85AC-7AD206B21129}" uniqueName="11" name="FG2/Team Total" queryTableFieldId="11" dataDxfId="0" dataCellStyle="Percent">
      <calculatedColumnFormula>Query2[[#This Row],[Count]]/Query2[[#This Row],[Team FG]]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A975B-D827-4FBC-A0F9-CA857B0906F7}" name="Query1" displayName="Query1" ref="A1:M268" tableType="queryTable" totalsRowShown="0">
  <autoFilter ref="A1:M268" xr:uid="{899A975B-D827-4FBC-A0F9-CA857B0906F7}">
    <filterColumn colId="1">
      <filters>
        <filter val="Hornets"/>
      </filters>
    </filterColumn>
  </autoFilter>
  <sortState xmlns:xlrd2="http://schemas.microsoft.com/office/spreadsheetml/2017/richdata2" ref="A47:M193">
    <sortCondition descending="1" ref="K1:K268"/>
  </sortState>
  <tableColumns count="13">
    <tableColumn id="1" xr3:uid="{DB2342FC-06E4-4520-AF55-62892558FBB2}" uniqueName="1" name="season_id" queryTableFieldId="1"/>
    <tableColumn id="2" xr3:uid="{A79B9601-1C42-4EE4-9A1E-09E0D66E397E}" uniqueName="2" name="name" queryTableFieldId="2" dataDxfId="25"/>
    <tableColumn id="3" xr3:uid="{1C0F8A52-4DA9-4045-A756-4827E641E0BF}" uniqueName="3" name="team_id" queryTableFieldId="3"/>
    <tableColumn id="4" xr3:uid="{F1B97116-41EE-48C9-A4E6-FC29AF092AA7}" uniqueName="4" name="name2" queryTableFieldId="4" dataDxfId="24"/>
    <tableColumn id="5" xr3:uid="{CE9C2E94-AA82-4286-B39D-56B1B977D6BC}" uniqueName="5" name="actionType" queryTableFieldId="5" dataDxfId="23"/>
    <tableColumn id="6" xr3:uid="{7EC092B1-D1ED-485B-8CFA-F4EE7596B96D}" uniqueName="6" name="Total" queryTableFieldId="6" dataDxfId="22"/>
    <tableColumn id="7" xr3:uid="{4423721F-891F-49FF-B30B-9478B7A0DB66}" uniqueName="7" name="Count" queryTableFieldId="7"/>
    <tableColumn id="8" xr3:uid="{BF6A4C7F-4911-4AD0-B67A-01FA3A03A337}" uniqueName="8" name="Team Total" queryTableFieldId="8" dataDxfId="21">
      <calculatedColumnFormula>VLOOKUP(Query1[[#This Row],[name]],[1]!Query1[[name]:[Count]], 6, FALSE)</calculatedColumnFormula>
    </tableColumn>
    <tableColumn id="9" xr3:uid="{DBFAB276-27D9-4DA4-AD91-2FA067168204}" uniqueName="9" name="Team FG2" queryTableFieldId="9" dataDxfId="20">
      <calculatedColumnFormula>VLOOKUP(Query1[[#This Row],[name]],[1]!Query3[[name]:[Count]], 6, FALSE)</calculatedColumnFormula>
    </tableColumn>
    <tableColumn id="10" xr3:uid="{4F7CE41C-0834-40B8-BFFE-31C62FC38BDC}" uniqueName="10" name="Team FG3" queryTableFieldId="10" dataDxfId="19">
      <calculatedColumnFormula>VLOOKUP(Query1[[#This Row],[name]],[1]!Query2[[name]:[Count]], 6, FALSE)</calculatedColumnFormula>
    </tableColumn>
    <tableColumn id="11" xr3:uid="{B83F576E-4B6C-4DA5-9409-E17397F9CE40}" uniqueName="11" name="FG/Team Total" queryTableFieldId="11" dataDxfId="18" dataCellStyle="Percent">
      <calculatedColumnFormula>Query1[[#This Row],[Count]]/Query1[[#This Row],[Team Total]]</calculatedColumnFormula>
    </tableColumn>
    <tableColumn id="12" xr3:uid="{333D1370-CBAC-4544-B753-86A1C165636A}" uniqueName="12" name="FG/Team FG2" queryTableFieldId="12" dataDxfId="17" dataCellStyle="Percent">
      <calculatedColumnFormula>Query1[[#This Row],[Count]]/Query1[[#This Row],[Team FG2]]</calculatedColumnFormula>
    </tableColumn>
    <tableColumn id="13" xr3:uid="{E2AF53D7-CABA-4E47-B8B2-2F5914A50A57}" uniqueName="13" name="FG/Team FG3" queryTableFieldId="13" dataDxfId="16" dataCellStyle="Percent">
      <calculatedColumnFormula>Query1[[#This Row],[Count]]/Query1[[#This Row],[Team FG3]]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51F334-37F2-4253-8041-AEE4A1A7A370}" name="Query4" displayName="Query4" ref="A1:M185" tableType="queryTable" totalsRowShown="0">
  <autoFilter ref="A1:M185" xr:uid="{B951F334-37F2-4253-8041-AEE4A1A7A370}"/>
  <sortState xmlns:xlrd2="http://schemas.microsoft.com/office/spreadsheetml/2017/richdata2" ref="A2:M185">
    <sortCondition descending="1" ref="K1:K185"/>
  </sortState>
  <tableColumns count="13">
    <tableColumn id="1" xr3:uid="{8415F690-7075-4057-BCE9-1EC94B2885A7}" uniqueName="1" name="season_id" queryTableFieldId="1"/>
    <tableColumn id="2" xr3:uid="{915B13F7-7238-47C0-8E7D-1E94DF68C868}" uniqueName="2" name="name" queryTableFieldId="2" dataDxfId="35"/>
    <tableColumn id="3" xr3:uid="{1DA2E465-8ACE-4BAE-B447-A7CA7C2751C0}" uniqueName="3" name="team_id" queryTableFieldId="3"/>
    <tableColumn id="4" xr3:uid="{B0EE0988-8817-44CC-90DB-57DBD00682F9}" uniqueName="4" name="name2" queryTableFieldId="4" dataDxfId="34"/>
    <tableColumn id="5" xr3:uid="{CA6446E2-4FD6-4183-89A5-F93B010C60F8}" uniqueName="5" name="Total" queryTableFieldId="5" dataDxfId="33"/>
    <tableColumn id="6" xr3:uid="{B45B0336-0BF8-492A-B574-0C20A3D4DB45}" uniqueName="6" name="Total1" queryTableFieldId="6" dataDxfId="32"/>
    <tableColumn id="7" xr3:uid="{54208C0B-8DF6-44AC-A58A-D104A2CF67F2}" uniqueName="7" name="Count" queryTableFieldId="7"/>
    <tableColumn id="8" xr3:uid="{BC9E98E3-1DAF-49FD-94C3-37EFB98B77E6}" uniqueName="8" name="Team Total" queryTableFieldId="8" dataDxfId="31">
      <calculatedColumnFormula>VLOOKUP(Query4[[#This Row],[name]],[1]!Query1[[name]:[Count]],6, FALSE)</calculatedColumnFormula>
    </tableColumn>
    <tableColumn id="9" xr3:uid="{97CB27FD-6DD3-455F-9604-212618B1C843}" uniqueName="9" name="Team FG2" queryTableFieldId="9" dataDxfId="30">
      <calculatedColumnFormula>VLOOKUP(Query4[[#This Row],[name]],[1]!Query3[[name]:[Count]], 6, FALSE)</calculatedColumnFormula>
    </tableColumn>
    <tableColumn id="10" xr3:uid="{93F5D3C8-D893-47F6-B011-FC7338454D0D}" uniqueName="10" name="Team FG3" queryTableFieldId="10" dataDxfId="29">
      <calculatedColumnFormula>VLOOKUP(Query4[[#This Row],[name]],[1]!Query2[[name]:[Count]], 6, FALSE)</calculatedColumnFormula>
    </tableColumn>
    <tableColumn id="11" xr3:uid="{10DE3CD6-4015-486F-8201-B0C562D0D771}" uniqueName="11" name="FG/Team Total" queryTableFieldId="11" dataDxfId="28" dataCellStyle="Percent">
      <calculatedColumnFormula>Query4[[#This Row],[Count]]/Query4[[#This Row],[Team Total]]</calculatedColumnFormula>
    </tableColumn>
    <tableColumn id="12" xr3:uid="{49180152-EA28-4208-BCC2-645DE7F6113A}" uniqueName="12" name="FG/Team FG2" queryTableFieldId="12" dataDxfId="27">
      <calculatedColumnFormula>Query4[[#This Row],[Count]]/Query4[[#This Row],[Team FG2]]</calculatedColumnFormula>
    </tableColumn>
    <tableColumn id="13" xr3:uid="{AFA90EA7-26C4-4704-8847-416B71DCDA0C}" uniqueName="13" name="FG/Team FG3" queryTableFieldId="13" dataDxfId="26">
      <calculatedColumnFormula>Query4[[#This Row],[Count]]/Query4[[#This Row],[Team FG3]]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FB55-0122-4CCF-BA7B-82A6C5ABCCAB}">
  <sheetPr codeName="Sheet1"/>
  <dimension ref="A1:K148"/>
  <sheetViews>
    <sheetView workbookViewId="0">
      <selection activeCell="K2" sqref="F2:K4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1" bestFit="1" customWidth="1"/>
    <col min="4" max="4" width="24.28515625" bestFit="1" customWidth="1"/>
    <col min="5" max="6" width="13.140625" bestFit="1" customWidth="1"/>
    <col min="7" max="7" width="8.85546875" bestFit="1" customWidth="1"/>
    <col min="8" max="8" width="12" bestFit="1" customWidth="1"/>
    <col min="9" max="9" width="13" bestFit="1" customWidth="1"/>
    <col min="10" max="10" width="16.28515625" style="1" bestFit="1" customWidth="1"/>
    <col min="11" max="11" width="17.28515625" style="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220</v>
      </c>
      <c r="G1" t="s">
        <v>6</v>
      </c>
      <c r="H1" t="s">
        <v>225</v>
      </c>
      <c r="I1" t="s">
        <v>223</v>
      </c>
      <c r="J1" s="1" t="s">
        <v>229</v>
      </c>
      <c r="K1" s="1" t="s">
        <v>230</v>
      </c>
    </row>
    <row r="2" spans="1:11" x14ac:dyDescent="0.25">
      <c r="A2">
        <v>2024</v>
      </c>
      <c r="B2" s="5" t="s">
        <v>7</v>
      </c>
      <c r="C2">
        <v>1610612755</v>
      </c>
      <c r="D2" s="5" t="s">
        <v>184</v>
      </c>
      <c r="E2" s="5" t="s">
        <v>183</v>
      </c>
      <c r="F2" s="5" t="s">
        <v>221</v>
      </c>
      <c r="G2">
        <v>1</v>
      </c>
      <c r="H2" s="5">
        <f>VLOOKUP(Query3[[#This Row],[name]],[1]!Query2[[name]:[Count]],6, FALSE)</f>
        <v>7</v>
      </c>
      <c r="I2" s="5">
        <f>VLOOKUP(Query3[[#This Row],[name]],[1]!Query1[[name]:[Count]], 6, FALSE)</f>
        <v>16</v>
      </c>
      <c r="J2" s="1">
        <f>Query3[[#This Row],[Count]]/Query3[[#This Row],[Team FG3]]</f>
        <v>0.14285714285714285</v>
      </c>
      <c r="K2" s="1">
        <f>Query3[[#This Row],[Count]]/Query3[[#This Row],[Team Total]]</f>
        <v>6.25E-2</v>
      </c>
    </row>
    <row r="3" spans="1:11" x14ac:dyDescent="0.25">
      <c r="A3">
        <v>2024</v>
      </c>
      <c r="B3" s="5" t="s">
        <v>7</v>
      </c>
      <c r="C3">
        <v>1610612755</v>
      </c>
      <c r="D3" s="5" t="s">
        <v>11</v>
      </c>
      <c r="E3" s="5" t="s">
        <v>183</v>
      </c>
      <c r="F3" s="5" t="s">
        <v>221</v>
      </c>
      <c r="G3">
        <v>1</v>
      </c>
      <c r="H3" s="5">
        <f>VLOOKUP(Query3[[#This Row],[name]],[1]!Query2[[name]:[Count]],6, FALSE)</f>
        <v>7</v>
      </c>
      <c r="I3" s="5">
        <f>VLOOKUP(Query3[[#This Row],[name]],[1]!Query1[[name]:[Count]], 6, FALSE)</f>
        <v>16</v>
      </c>
      <c r="J3" s="1">
        <f>Query3[[#This Row],[Count]]/Query3[[#This Row],[Team FG3]]</f>
        <v>0.14285714285714285</v>
      </c>
      <c r="K3" s="1">
        <f>Query3[[#This Row],[Count]]/Query3[[#This Row],[Team Total]]</f>
        <v>6.25E-2</v>
      </c>
    </row>
    <row r="4" spans="1:11" x14ac:dyDescent="0.25">
      <c r="A4">
        <v>2024</v>
      </c>
      <c r="B4" s="5" t="s">
        <v>13</v>
      </c>
      <c r="C4">
        <v>1610612749</v>
      </c>
      <c r="D4" s="5" t="s">
        <v>15</v>
      </c>
      <c r="E4" s="5" t="s">
        <v>183</v>
      </c>
      <c r="F4" s="5" t="s">
        <v>221</v>
      </c>
      <c r="G4">
        <v>1</v>
      </c>
      <c r="H4" s="5">
        <f>VLOOKUP(Query3[[#This Row],[name]],[1]!Query2[[name]:[Count]],6, FALSE)</f>
        <v>17</v>
      </c>
      <c r="I4" s="5">
        <f>VLOOKUP(Query3[[#This Row],[name]],[1]!Query1[[name]:[Count]], 6, FALSE)</f>
        <v>25</v>
      </c>
      <c r="J4" s="1">
        <f>Query3[[#This Row],[Count]]/Query3[[#This Row],[Team FG3]]</f>
        <v>5.8823529411764705E-2</v>
      </c>
      <c r="K4" s="1">
        <f>Query3[[#This Row],[Count]]/Query3[[#This Row],[Team Total]]</f>
        <v>0.04</v>
      </c>
    </row>
    <row r="5" spans="1:11" x14ac:dyDescent="0.25">
      <c r="A5">
        <v>2024</v>
      </c>
      <c r="B5" s="5" t="s">
        <v>13</v>
      </c>
      <c r="C5">
        <v>1610612749</v>
      </c>
      <c r="D5" s="5" t="s">
        <v>16</v>
      </c>
      <c r="E5" s="5" t="s">
        <v>183</v>
      </c>
      <c r="F5" s="5" t="s">
        <v>221</v>
      </c>
      <c r="G5">
        <v>2</v>
      </c>
      <c r="H5" s="5">
        <f>VLOOKUP(Query3[[#This Row],[name]],[1]!Query2[[name]:[Count]],6, FALSE)</f>
        <v>17</v>
      </c>
      <c r="I5" s="5">
        <f>VLOOKUP(Query3[[#This Row],[name]],[1]!Query1[[name]:[Count]], 6, FALSE)</f>
        <v>25</v>
      </c>
      <c r="J5" s="1">
        <f>Query3[[#This Row],[Count]]/Query3[[#This Row],[Team FG3]]</f>
        <v>0.11764705882352941</v>
      </c>
      <c r="K5" s="1">
        <f>Query3[[#This Row],[Count]]/Query3[[#This Row],[Team Total]]</f>
        <v>0.08</v>
      </c>
    </row>
    <row r="6" spans="1:11" x14ac:dyDescent="0.25">
      <c r="A6">
        <v>2024</v>
      </c>
      <c r="B6" s="5" t="s">
        <v>13</v>
      </c>
      <c r="C6">
        <v>1610612749</v>
      </c>
      <c r="D6" s="5" t="s">
        <v>188</v>
      </c>
      <c r="E6" s="5" t="s">
        <v>183</v>
      </c>
      <c r="F6" s="5" t="s">
        <v>221</v>
      </c>
      <c r="G6">
        <v>2</v>
      </c>
      <c r="H6" s="5">
        <f>VLOOKUP(Query3[[#This Row],[name]],[1]!Query2[[name]:[Count]],6, FALSE)</f>
        <v>17</v>
      </c>
      <c r="I6" s="5">
        <f>VLOOKUP(Query3[[#This Row],[name]],[1]!Query1[[name]:[Count]], 6, FALSE)</f>
        <v>25</v>
      </c>
      <c r="J6" s="1">
        <f>Query3[[#This Row],[Count]]/Query3[[#This Row],[Team FG3]]</f>
        <v>0.11764705882352941</v>
      </c>
      <c r="K6" s="1">
        <f>Query3[[#This Row],[Count]]/Query3[[#This Row],[Team Total]]</f>
        <v>0.08</v>
      </c>
    </row>
    <row r="7" spans="1:11" x14ac:dyDescent="0.25">
      <c r="A7">
        <v>2024</v>
      </c>
      <c r="B7" s="5" t="s">
        <v>22</v>
      </c>
      <c r="C7">
        <v>1610612739</v>
      </c>
      <c r="D7" s="5" t="s">
        <v>23</v>
      </c>
      <c r="E7" s="5" t="s">
        <v>183</v>
      </c>
      <c r="F7" s="5" t="s">
        <v>221</v>
      </c>
      <c r="G7">
        <v>1</v>
      </c>
      <c r="H7" s="5">
        <f>VLOOKUP(Query3[[#This Row],[name]],[1]!Query2[[name]:[Count]],6, FALSE)</f>
        <v>3</v>
      </c>
      <c r="I7" s="5">
        <f>VLOOKUP(Query3[[#This Row],[name]],[1]!Query1[[name]:[Count]], 6, FALSE)</f>
        <v>19</v>
      </c>
      <c r="J7" s="1">
        <f>Query3[[#This Row],[Count]]/Query3[[#This Row],[Team FG3]]</f>
        <v>0.33333333333333331</v>
      </c>
      <c r="K7" s="1">
        <f>Query3[[#This Row],[Count]]/Query3[[#This Row],[Team Total]]</f>
        <v>5.2631578947368418E-2</v>
      </c>
    </row>
    <row r="8" spans="1:11" x14ac:dyDescent="0.25">
      <c r="A8">
        <v>2024</v>
      </c>
      <c r="B8" s="5" t="s">
        <v>28</v>
      </c>
      <c r="C8">
        <v>1610612738</v>
      </c>
      <c r="D8" s="5" t="s">
        <v>29</v>
      </c>
      <c r="E8" s="5" t="s">
        <v>183</v>
      </c>
      <c r="F8" s="5" t="s">
        <v>221</v>
      </c>
      <c r="G8">
        <v>1</v>
      </c>
      <c r="H8" s="5">
        <f>VLOOKUP(Query3[[#This Row],[name]],[1]!Query2[[name]:[Count]],6, FALSE)</f>
        <v>11</v>
      </c>
      <c r="I8" s="5">
        <f>VLOOKUP(Query3[[#This Row],[name]],[1]!Query1[[name]:[Count]], 6, FALSE)</f>
        <v>19</v>
      </c>
      <c r="J8" s="1">
        <f>Query3[[#This Row],[Count]]/Query3[[#This Row],[Team FG3]]</f>
        <v>9.0909090909090912E-2</v>
      </c>
      <c r="K8" s="1">
        <f>Query3[[#This Row],[Count]]/Query3[[#This Row],[Team Total]]</f>
        <v>5.2631578947368418E-2</v>
      </c>
    </row>
    <row r="9" spans="1:11" x14ac:dyDescent="0.25">
      <c r="A9">
        <v>2024</v>
      </c>
      <c r="B9" s="5" t="s">
        <v>28</v>
      </c>
      <c r="C9">
        <v>1610612738</v>
      </c>
      <c r="D9" s="5" t="s">
        <v>30</v>
      </c>
      <c r="E9" s="5" t="s">
        <v>183</v>
      </c>
      <c r="F9" s="5" t="s">
        <v>221</v>
      </c>
      <c r="G9">
        <v>2</v>
      </c>
      <c r="H9" s="5">
        <f>VLOOKUP(Query3[[#This Row],[name]],[1]!Query2[[name]:[Count]],6, FALSE)</f>
        <v>11</v>
      </c>
      <c r="I9" s="5">
        <f>VLOOKUP(Query3[[#This Row],[name]],[1]!Query1[[name]:[Count]], 6, FALSE)</f>
        <v>19</v>
      </c>
      <c r="J9" s="1">
        <f>Query3[[#This Row],[Count]]/Query3[[#This Row],[Team FG3]]</f>
        <v>0.18181818181818182</v>
      </c>
      <c r="K9" s="1">
        <f>Query3[[#This Row],[Count]]/Query3[[#This Row],[Team Total]]</f>
        <v>0.10526315789473684</v>
      </c>
    </row>
    <row r="10" spans="1:11" x14ac:dyDescent="0.25">
      <c r="A10">
        <v>2024</v>
      </c>
      <c r="B10" s="5" t="s">
        <v>28</v>
      </c>
      <c r="C10">
        <v>1610612738</v>
      </c>
      <c r="D10" s="5" t="s">
        <v>31</v>
      </c>
      <c r="E10" s="5" t="s">
        <v>183</v>
      </c>
      <c r="F10" s="5" t="s">
        <v>221</v>
      </c>
      <c r="G10">
        <v>1</v>
      </c>
      <c r="H10" s="5">
        <f>VLOOKUP(Query3[[#This Row],[name]],[1]!Query2[[name]:[Count]],6, FALSE)</f>
        <v>11</v>
      </c>
      <c r="I10" s="5">
        <f>VLOOKUP(Query3[[#This Row],[name]],[1]!Query1[[name]:[Count]], 6, FALSE)</f>
        <v>19</v>
      </c>
      <c r="J10" s="1">
        <f>Query3[[#This Row],[Count]]/Query3[[#This Row],[Team FG3]]</f>
        <v>9.0909090909090912E-2</v>
      </c>
      <c r="K10" s="1">
        <f>Query3[[#This Row],[Count]]/Query3[[#This Row],[Team Total]]</f>
        <v>5.2631578947368418E-2</v>
      </c>
    </row>
    <row r="11" spans="1:11" x14ac:dyDescent="0.25">
      <c r="A11">
        <v>2024</v>
      </c>
      <c r="B11" s="5" t="s">
        <v>28</v>
      </c>
      <c r="C11">
        <v>1610612738</v>
      </c>
      <c r="D11" s="5" t="s">
        <v>32</v>
      </c>
      <c r="E11" s="5" t="s">
        <v>183</v>
      </c>
      <c r="F11" s="5" t="s">
        <v>221</v>
      </c>
      <c r="G11">
        <v>1</v>
      </c>
      <c r="H11" s="5">
        <f>VLOOKUP(Query3[[#This Row],[name]],[1]!Query2[[name]:[Count]],6, FALSE)</f>
        <v>11</v>
      </c>
      <c r="I11" s="5">
        <f>VLOOKUP(Query3[[#This Row],[name]],[1]!Query1[[name]:[Count]], 6, FALSE)</f>
        <v>19</v>
      </c>
      <c r="J11" s="1">
        <f>Query3[[#This Row],[Count]]/Query3[[#This Row],[Team FG3]]</f>
        <v>9.0909090909090912E-2</v>
      </c>
      <c r="K11" s="1">
        <f>Query3[[#This Row],[Count]]/Query3[[#This Row],[Team Total]]</f>
        <v>5.2631578947368418E-2</v>
      </c>
    </row>
    <row r="12" spans="1:11" x14ac:dyDescent="0.25">
      <c r="A12">
        <v>2024</v>
      </c>
      <c r="B12" s="5" t="s">
        <v>34</v>
      </c>
      <c r="C12">
        <v>1610612746</v>
      </c>
      <c r="D12" s="5" t="s">
        <v>38</v>
      </c>
      <c r="E12" s="5" t="s">
        <v>183</v>
      </c>
      <c r="F12" s="5" t="s">
        <v>221</v>
      </c>
      <c r="G12">
        <v>1</v>
      </c>
      <c r="H12" s="5">
        <f>VLOOKUP(Query3[[#This Row],[name]],[1]!Query2[[name]:[Count]],6, FALSE)</f>
        <v>3</v>
      </c>
      <c r="I12" s="5">
        <f>VLOOKUP(Query3[[#This Row],[name]],[1]!Query1[[name]:[Count]], 6, FALSE)</f>
        <v>16</v>
      </c>
      <c r="J12" s="1">
        <f>Query3[[#This Row],[Count]]/Query3[[#This Row],[Team FG3]]</f>
        <v>0.33333333333333331</v>
      </c>
      <c r="K12" s="1">
        <f>Query3[[#This Row],[Count]]/Query3[[#This Row],[Team Total]]</f>
        <v>6.25E-2</v>
      </c>
    </row>
    <row r="13" spans="1:11" x14ac:dyDescent="0.25">
      <c r="A13">
        <v>2024</v>
      </c>
      <c r="B13" s="5" t="s">
        <v>39</v>
      </c>
      <c r="C13">
        <v>1610612763</v>
      </c>
      <c r="D13" s="5" t="s">
        <v>42</v>
      </c>
      <c r="E13" s="5" t="s">
        <v>183</v>
      </c>
      <c r="F13" s="5" t="s">
        <v>221</v>
      </c>
      <c r="G13">
        <v>1</v>
      </c>
      <c r="H13" s="5">
        <f>VLOOKUP(Query3[[#This Row],[name]],[1]!Query2[[name]:[Count]],6, FALSE)</f>
        <v>12</v>
      </c>
      <c r="I13" s="5">
        <f>VLOOKUP(Query3[[#This Row],[name]],[1]!Query1[[name]:[Count]], 6, FALSE)</f>
        <v>28</v>
      </c>
      <c r="J13" s="1">
        <f>Query3[[#This Row],[Count]]/Query3[[#This Row],[Team FG3]]</f>
        <v>8.3333333333333329E-2</v>
      </c>
      <c r="K13" s="1">
        <f>Query3[[#This Row],[Count]]/Query3[[#This Row],[Team Total]]</f>
        <v>3.5714285714285712E-2</v>
      </c>
    </row>
    <row r="14" spans="1:11" x14ac:dyDescent="0.25">
      <c r="A14">
        <v>2024</v>
      </c>
      <c r="B14" s="5" t="s">
        <v>47</v>
      </c>
      <c r="C14">
        <v>1610612737</v>
      </c>
      <c r="D14" s="5" t="s">
        <v>193</v>
      </c>
      <c r="E14" s="5" t="s">
        <v>183</v>
      </c>
      <c r="F14" s="5" t="s">
        <v>221</v>
      </c>
      <c r="G14">
        <v>1</v>
      </c>
      <c r="H14" s="5">
        <f>VLOOKUP(Query3[[#This Row],[name]],[1]!Query2[[name]:[Count]],6, FALSE)</f>
        <v>11</v>
      </c>
      <c r="I14" s="5">
        <f>VLOOKUP(Query3[[#This Row],[name]],[1]!Query1[[name]:[Count]], 6, FALSE)</f>
        <v>24</v>
      </c>
      <c r="J14" s="1">
        <f>Query3[[#This Row],[Count]]/Query3[[#This Row],[Team FG3]]</f>
        <v>9.0909090909090912E-2</v>
      </c>
      <c r="K14" s="1">
        <f>Query3[[#This Row],[Count]]/Query3[[#This Row],[Team Total]]</f>
        <v>4.1666666666666664E-2</v>
      </c>
    </row>
    <row r="15" spans="1:11" x14ac:dyDescent="0.25">
      <c r="A15">
        <v>2024</v>
      </c>
      <c r="B15" s="5" t="s">
        <v>47</v>
      </c>
      <c r="C15">
        <v>1610612737</v>
      </c>
      <c r="D15" s="5" t="s">
        <v>50</v>
      </c>
      <c r="E15" s="5" t="s">
        <v>183</v>
      </c>
      <c r="F15" s="5" t="s">
        <v>221</v>
      </c>
      <c r="G15">
        <v>2</v>
      </c>
      <c r="H15" s="5">
        <f>VLOOKUP(Query3[[#This Row],[name]],[1]!Query2[[name]:[Count]],6, FALSE)</f>
        <v>11</v>
      </c>
      <c r="I15" s="5">
        <f>VLOOKUP(Query3[[#This Row],[name]],[1]!Query1[[name]:[Count]], 6, FALSE)</f>
        <v>24</v>
      </c>
      <c r="J15" s="1">
        <f>Query3[[#This Row],[Count]]/Query3[[#This Row],[Team FG3]]</f>
        <v>0.18181818181818182</v>
      </c>
      <c r="K15" s="1">
        <f>Query3[[#This Row],[Count]]/Query3[[#This Row],[Team Total]]</f>
        <v>8.3333333333333329E-2</v>
      </c>
    </row>
    <row r="16" spans="1:11" x14ac:dyDescent="0.25">
      <c r="A16">
        <v>2024</v>
      </c>
      <c r="B16" s="5" t="s">
        <v>47</v>
      </c>
      <c r="C16">
        <v>1610612737</v>
      </c>
      <c r="D16" s="5" t="s">
        <v>51</v>
      </c>
      <c r="E16" s="5" t="s">
        <v>183</v>
      </c>
      <c r="F16" s="5" t="s">
        <v>221</v>
      </c>
      <c r="G16">
        <v>2</v>
      </c>
      <c r="H16" s="5">
        <f>VLOOKUP(Query3[[#This Row],[name]],[1]!Query2[[name]:[Count]],6, FALSE)</f>
        <v>11</v>
      </c>
      <c r="I16" s="5">
        <f>VLOOKUP(Query3[[#This Row],[name]],[1]!Query1[[name]:[Count]], 6, FALSE)</f>
        <v>24</v>
      </c>
      <c r="J16" s="1">
        <f>Query3[[#This Row],[Count]]/Query3[[#This Row],[Team FG3]]</f>
        <v>0.18181818181818182</v>
      </c>
      <c r="K16" s="1">
        <f>Query3[[#This Row],[Count]]/Query3[[#This Row],[Team Total]]</f>
        <v>8.3333333333333329E-2</v>
      </c>
    </row>
    <row r="17" spans="1:11" x14ac:dyDescent="0.25">
      <c r="A17">
        <v>2024</v>
      </c>
      <c r="B17" s="5" t="s">
        <v>47</v>
      </c>
      <c r="C17">
        <v>1610612737</v>
      </c>
      <c r="D17" s="5" t="s">
        <v>52</v>
      </c>
      <c r="E17" s="5" t="s">
        <v>183</v>
      </c>
      <c r="F17" s="5" t="s">
        <v>221</v>
      </c>
      <c r="G17">
        <v>3</v>
      </c>
      <c r="H17" s="5">
        <f>VLOOKUP(Query3[[#This Row],[name]],[1]!Query2[[name]:[Count]],6, FALSE)</f>
        <v>11</v>
      </c>
      <c r="I17" s="5">
        <f>VLOOKUP(Query3[[#This Row],[name]],[1]!Query1[[name]:[Count]], 6, FALSE)</f>
        <v>24</v>
      </c>
      <c r="J17" s="1">
        <f>Query3[[#This Row],[Count]]/Query3[[#This Row],[Team FG3]]</f>
        <v>0.27272727272727271</v>
      </c>
      <c r="K17" s="1">
        <f>Query3[[#This Row],[Count]]/Query3[[#This Row],[Team Total]]</f>
        <v>0.125</v>
      </c>
    </row>
    <row r="18" spans="1:11" x14ac:dyDescent="0.25">
      <c r="A18">
        <v>2024</v>
      </c>
      <c r="B18" s="5" t="s">
        <v>61</v>
      </c>
      <c r="C18">
        <v>1610612766</v>
      </c>
      <c r="D18" s="5" t="s">
        <v>195</v>
      </c>
      <c r="E18" s="5" t="s">
        <v>183</v>
      </c>
      <c r="F18" s="5" t="s">
        <v>221</v>
      </c>
      <c r="G18">
        <v>1</v>
      </c>
      <c r="H18" s="5">
        <f>VLOOKUP(Query3[[#This Row],[name]],[1]!Query2[[name]:[Count]],6, FALSE)</f>
        <v>9</v>
      </c>
      <c r="I18" s="5">
        <f>VLOOKUP(Query3[[#This Row],[name]],[1]!Query1[[name]:[Count]], 6, FALSE)</f>
        <v>20</v>
      </c>
      <c r="J18" s="1">
        <f>Query3[[#This Row],[Count]]/Query3[[#This Row],[Team FG3]]</f>
        <v>0.1111111111111111</v>
      </c>
      <c r="K18" s="1">
        <f>Query3[[#This Row],[Count]]/Query3[[#This Row],[Team Total]]</f>
        <v>0.05</v>
      </c>
    </row>
    <row r="19" spans="1:11" x14ac:dyDescent="0.25">
      <c r="A19">
        <v>2024</v>
      </c>
      <c r="B19" s="5" t="s">
        <v>61</v>
      </c>
      <c r="C19">
        <v>1610612766</v>
      </c>
      <c r="D19" s="5" t="s">
        <v>64</v>
      </c>
      <c r="E19" s="5" t="s">
        <v>183</v>
      </c>
      <c r="F19" s="5" t="s">
        <v>221</v>
      </c>
      <c r="G19">
        <v>1</v>
      </c>
      <c r="H19" s="5">
        <f>VLOOKUP(Query3[[#This Row],[name]],[1]!Query2[[name]:[Count]],6, FALSE)</f>
        <v>9</v>
      </c>
      <c r="I19" s="5">
        <f>VLOOKUP(Query3[[#This Row],[name]],[1]!Query1[[name]:[Count]], 6, FALSE)</f>
        <v>20</v>
      </c>
      <c r="J19" s="1">
        <f>Query3[[#This Row],[Count]]/Query3[[#This Row],[Team FG3]]</f>
        <v>0.1111111111111111</v>
      </c>
      <c r="K19" s="1">
        <f>Query3[[#This Row],[Count]]/Query3[[#This Row],[Team Total]]</f>
        <v>0.05</v>
      </c>
    </row>
    <row r="20" spans="1:11" x14ac:dyDescent="0.25">
      <c r="A20">
        <v>2024</v>
      </c>
      <c r="B20" s="5" t="s">
        <v>61</v>
      </c>
      <c r="C20">
        <v>1610612766</v>
      </c>
      <c r="D20" s="5" t="s">
        <v>68</v>
      </c>
      <c r="E20" s="5" t="s">
        <v>183</v>
      </c>
      <c r="F20" s="5" t="s">
        <v>221</v>
      </c>
      <c r="G20">
        <v>1</v>
      </c>
      <c r="H20" s="5">
        <f>VLOOKUP(Query3[[#This Row],[name]],[1]!Query2[[name]:[Count]],6, FALSE)</f>
        <v>9</v>
      </c>
      <c r="I20" s="5">
        <f>VLOOKUP(Query3[[#This Row],[name]],[1]!Query1[[name]:[Count]], 6, FALSE)</f>
        <v>20</v>
      </c>
      <c r="J20" s="1">
        <f>Query3[[#This Row],[Count]]/Query3[[#This Row],[Team FG3]]</f>
        <v>0.1111111111111111</v>
      </c>
      <c r="K20" s="1">
        <f>Query3[[#This Row],[Count]]/Query3[[#This Row],[Team Total]]</f>
        <v>0.05</v>
      </c>
    </row>
    <row r="21" spans="1:11" x14ac:dyDescent="0.25">
      <c r="A21">
        <v>2024</v>
      </c>
      <c r="B21" s="5" t="s">
        <v>69</v>
      </c>
      <c r="C21">
        <v>1610612762</v>
      </c>
      <c r="D21" s="5" t="s">
        <v>196</v>
      </c>
      <c r="E21" s="5" t="s">
        <v>183</v>
      </c>
      <c r="F21" s="5" t="s">
        <v>221</v>
      </c>
      <c r="G21">
        <v>1</v>
      </c>
      <c r="H21" s="5">
        <f>VLOOKUP(Query3[[#This Row],[name]],[1]!Query2[[name]:[Count]],6, FALSE)</f>
        <v>6</v>
      </c>
      <c r="I21" s="5">
        <f>VLOOKUP(Query3[[#This Row],[name]],[1]!Query1[[name]:[Count]], 6, FALSE)</f>
        <v>15</v>
      </c>
      <c r="J21" s="1">
        <f>Query3[[#This Row],[Count]]/Query3[[#This Row],[Team FG3]]</f>
        <v>0.16666666666666666</v>
      </c>
      <c r="K21" s="1">
        <f>Query3[[#This Row],[Count]]/Query3[[#This Row],[Team Total]]</f>
        <v>6.6666666666666666E-2</v>
      </c>
    </row>
    <row r="22" spans="1:11" x14ac:dyDescent="0.25">
      <c r="A22">
        <v>2024</v>
      </c>
      <c r="B22" s="5" t="s">
        <v>69</v>
      </c>
      <c r="C22">
        <v>1610612762</v>
      </c>
      <c r="D22" s="5" t="s">
        <v>72</v>
      </c>
      <c r="E22" s="5" t="s">
        <v>183</v>
      </c>
      <c r="F22" s="5" t="s">
        <v>221</v>
      </c>
      <c r="G22">
        <v>2</v>
      </c>
      <c r="H22" s="5">
        <f>VLOOKUP(Query3[[#This Row],[name]],[1]!Query2[[name]:[Count]],6, FALSE)</f>
        <v>6</v>
      </c>
      <c r="I22" s="5">
        <f>VLOOKUP(Query3[[#This Row],[name]],[1]!Query1[[name]:[Count]], 6, FALSE)</f>
        <v>15</v>
      </c>
      <c r="J22" s="1">
        <f>Query3[[#This Row],[Count]]/Query3[[#This Row],[Team FG3]]</f>
        <v>0.33333333333333331</v>
      </c>
      <c r="K22" s="1">
        <f>Query3[[#This Row],[Count]]/Query3[[#This Row],[Team Total]]</f>
        <v>0.13333333333333333</v>
      </c>
    </row>
    <row r="23" spans="1:11" x14ac:dyDescent="0.25">
      <c r="A23">
        <v>2024</v>
      </c>
      <c r="B23" s="5" t="s">
        <v>69</v>
      </c>
      <c r="C23">
        <v>1610612762</v>
      </c>
      <c r="D23" s="5" t="s">
        <v>236</v>
      </c>
      <c r="E23" s="5" t="s">
        <v>183</v>
      </c>
      <c r="F23" s="5" t="s">
        <v>221</v>
      </c>
      <c r="G23">
        <v>1</v>
      </c>
      <c r="H23" s="5">
        <f>VLOOKUP(Query3[[#This Row],[name]],[1]!Query2[[name]:[Count]],6, FALSE)</f>
        <v>6</v>
      </c>
      <c r="I23" s="5">
        <f>VLOOKUP(Query3[[#This Row],[name]],[1]!Query1[[name]:[Count]], 6, FALSE)</f>
        <v>15</v>
      </c>
      <c r="J23" s="1">
        <f>Query3[[#This Row],[Count]]/Query3[[#This Row],[Team FG3]]</f>
        <v>0.16666666666666666</v>
      </c>
      <c r="K23" s="1">
        <f>Query3[[#This Row],[Count]]/Query3[[#This Row],[Team Total]]</f>
        <v>6.6666666666666666E-2</v>
      </c>
    </row>
    <row r="24" spans="1:11" x14ac:dyDescent="0.25">
      <c r="A24">
        <v>2024</v>
      </c>
      <c r="B24" s="5" t="s">
        <v>76</v>
      </c>
      <c r="C24">
        <v>1610612758</v>
      </c>
      <c r="D24" s="5" t="s">
        <v>77</v>
      </c>
      <c r="E24" s="5" t="s">
        <v>183</v>
      </c>
      <c r="F24" s="5" t="s">
        <v>221</v>
      </c>
      <c r="G24">
        <v>1</v>
      </c>
      <c r="H24" s="5">
        <f>VLOOKUP(Query3[[#This Row],[name]],[1]!Query2[[name]:[Count]],6, FALSE)</f>
        <v>5</v>
      </c>
      <c r="I24" s="5">
        <f>VLOOKUP(Query3[[#This Row],[name]],[1]!Query1[[name]:[Count]], 6, FALSE)</f>
        <v>13</v>
      </c>
      <c r="J24" s="1">
        <f>Query3[[#This Row],[Count]]/Query3[[#This Row],[Team FG3]]</f>
        <v>0.2</v>
      </c>
      <c r="K24" s="1">
        <f>Query3[[#This Row],[Count]]/Query3[[#This Row],[Team Total]]</f>
        <v>7.6923076923076927E-2</v>
      </c>
    </row>
    <row r="25" spans="1:11" x14ac:dyDescent="0.25">
      <c r="A25">
        <v>2024</v>
      </c>
      <c r="B25" s="5" t="s">
        <v>81</v>
      </c>
      <c r="C25">
        <v>1610612752</v>
      </c>
      <c r="D25" s="5" t="s">
        <v>82</v>
      </c>
      <c r="E25" s="5" t="s">
        <v>183</v>
      </c>
      <c r="F25" s="5" t="s">
        <v>221</v>
      </c>
      <c r="G25">
        <v>1</v>
      </c>
      <c r="H25" s="5">
        <f>VLOOKUP(Query3[[#This Row],[name]],[1]!Query2[[name]:[Count]],6, FALSE)</f>
        <v>5</v>
      </c>
      <c r="I25" s="5">
        <f>VLOOKUP(Query3[[#This Row],[name]],[1]!Query1[[name]:[Count]], 6, FALSE)</f>
        <v>14</v>
      </c>
      <c r="J25" s="1">
        <f>Query3[[#This Row],[Count]]/Query3[[#This Row],[Team FG3]]</f>
        <v>0.2</v>
      </c>
      <c r="K25" s="1">
        <f>Query3[[#This Row],[Count]]/Query3[[#This Row],[Team Total]]</f>
        <v>7.1428571428571425E-2</v>
      </c>
    </row>
    <row r="26" spans="1:11" x14ac:dyDescent="0.25">
      <c r="A26">
        <v>2024</v>
      </c>
      <c r="B26" s="5" t="s">
        <v>81</v>
      </c>
      <c r="C26">
        <v>1610612752</v>
      </c>
      <c r="D26" s="5" t="s">
        <v>84</v>
      </c>
      <c r="E26" s="5" t="s">
        <v>183</v>
      </c>
      <c r="F26" s="5" t="s">
        <v>221</v>
      </c>
      <c r="G26">
        <v>1</v>
      </c>
      <c r="H26" s="5">
        <f>VLOOKUP(Query3[[#This Row],[name]],[1]!Query2[[name]:[Count]],6, FALSE)</f>
        <v>5</v>
      </c>
      <c r="I26" s="5">
        <f>VLOOKUP(Query3[[#This Row],[name]],[1]!Query1[[name]:[Count]], 6, FALSE)</f>
        <v>14</v>
      </c>
      <c r="J26" s="1">
        <f>Query3[[#This Row],[Count]]/Query3[[#This Row],[Team FG3]]</f>
        <v>0.2</v>
      </c>
      <c r="K26" s="1">
        <f>Query3[[#This Row],[Count]]/Query3[[#This Row],[Team Total]]</f>
        <v>7.1428571428571425E-2</v>
      </c>
    </row>
    <row r="27" spans="1:11" x14ac:dyDescent="0.25">
      <c r="A27">
        <v>2024</v>
      </c>
      <c r="B27" s="5" t="s">
        <v>87</v>
      </c>
      <c r="C27">
        <v>1610612747</v>
      </c>
      <c r="D27" s="5" t="s">
        <v>90</v>
      </c>
      <c r="E27" s="5" t="s">
        <v>183</v>
      </c>
      <c r="F27" s="5" t="s">
        <v>221</v>
      </c>
      <c r="G27">
        <v>1</v>
      </c>
      <c r="H27" s="5">
        <f>VLOOKUP(Query3[[#This Row],[name]],[1]!Query2[[name]:[Count]],6, FALSE)</f>
        <v>5</v>
      </c>
      <c r="I27" s="5">
        <f>VLOOKUP(Query3[[#This Row],[name]],[1]!Query1[[name]:[Count]], 6, FALSE)</f>
        <v>11</v>
      </c>
      <c r="J27" s="1">
        <f>Query3[[#This Row],[Count]]/Query3[[#This Row],[Team FG3]]</f>
        <v>0.2</v>
      </c>
      <c r="K27" s="1">
        <f>Query3[[#This Row],[Count]]/Query3[[#This Row],[Team Total]]</f>
        <v>9.0909090909090912E-2</v>
      </c>
    </row>
    <row r="28" spans="1:11" x14ac:dyDescent="0.25">
      <c r="A28">
        <v>2024</v>
      </c>
      <c r="B28" s="5" t="s">
        <v>87</v>
      </c>
      <c r="C28">
        <v>1610612747</v>
      </c>
      <c r="D28" s="5" t="s">
        <v>200</v>
      </c>
      <c r="E28" s="5" t="s">
        <v>183</v>
      </c>
      <c r="F28" s="5" t="s">
        <v>221</v>
      </c>
      <c r="G28">
        <v>2</v>
      </c>
      <c r="H28" s="5">
        <f>VLOOKUP(Query3[[#This Row],[name]],[1]!Query2[[name]:[Count]],6, FALSE)</f>
        <v>5</v>
      </c>
      <c r="I28" s="5">
        <f>VLOOKUP(Query3[[#This Row],[name]],[1]!Query1[[name]:[Count]], 6, FALSE)</f>
        <v>11</v>
      </c>
      <c r="J28" s="1">
        <f>Query3[[#This Row],[Count]]/Query3[[#This Row],[Team FG3]]</f>
        <v>0.4</v>
      </c>
      <c r="K28" s="1">
        <f>Query3[[#This Row],[Count]]/Query3[[#This Row],[Team Total]]</f>
        <v>0.18181818181818182</v>
      </c>
    </row>
    <row r="29" spans="1:11" x14ac:dyDescent="0.25">
      <c r="A29">
        <v>2024</v>
      </c>
      <c r="B29" s="5" t="s">
        <v>91</v>
      </c>
      <c r="C29">
        <v>1610612753</v>
      </c>
      <c r="D29" s="5" t="s">
        <v>92</v>
      </c>
      <c r="E29" s="5" t="s">
        <v>183</v>
      </c>
      <c r="F29" s="5" t="s">
        <v>221</v>
      </c>
      <c r="G29">
        <v>1</v>
      </c>
      <c r="H29" s="5">
        <f>VLOOKUP(Query3[[#This Row],[name]],[1]!Query2[[name]:[Count]],6, FALSE)</f>
        <v>5</v>
      </c>
      <c r="I29" s="5">
        <f>VLOOKUP(Query3[[#This Row],[name]],[1]!Query1[[name]:[Count]], 6, FALSE)</f>
        <v>14</v>
      </c>
      <c r="J29" s="1">
        <f>Query3[[#This Row],[Count]]/Query3[[#This Row],[Team FG3]]</f>
        <v>0.2</v>
      </c>
      <c r="K29" s="1">
        <f>Query3[[#This Row],[Count]]/Query3[[#This Row],[Team Total]]</f>
        <v>7.1428571428571425E-2</v>
      </c>
    </row>
    <row r="30" spans="1:11" x14ac:dyDescent="0.25">
      <c r="A30">
        <v>2024</v>
      </c>
      <c r="B30" s="5" t="s">
        <v>91</v>
      </c>
      <c r="C30">
        <v>1610612753</v>
      </c>
      <c r="D30" s="5" t="s">
        <v>94</v>
      </c>
      <c r="E30" s="5" t="s">
        <v>183</v>
      </c>
      <c r="F30" s="5" t="s">
        <v>221</v>
      </c>
      <c r="G30">
        <v>1</v>
      </c>
      <c r="H30" s="5">
        <f>VLOOKUP(Query3[[#This Row],[name]],[1]!Query2[[name]:[Count]],6, FALSE)</f>
        <v>5</v>
      </c>
      <c r="I30" s="5">
        <f>VLOOKUP(Query3[[#This Row],[name]],[1]!Query1[[name]:[Count]], 6, FALSE)</f>
        <v>14</v>
      </c>
      <c r="J30" s="1">
        <f>Query3[[#This Row],[Count]]/Query3[[#This Row],[Team FG3]]</f>
        <v>0.2</v>
      </c>
      <c r="K30" s="1">
        <f>Query3[[#This Row],[Count]]/Query3[[#This Row],[Team Total]]</f>
        <v>7.1428571428571425E-2</v>
      </c>
    </row>
    <row r="31" spans="1:11" x14ac:dyDescent="0.25">
      <c r="A31">
        <v>2024</v>
      </c>
      <c r="B31" s="5" t="s">
        <v>91</v>
      </c>
      <c r="C31">
        <v>1610612753</v>
      </c>
      <c r="D31" s="5" t="s">
        <v>201</v>
      </c>
      <c r="E31" s="5" t="s">
        <v>183</v>
      </c>
      <c r="F31" s="5" t="s">
        <v>221</v>
      </c>
      <c r="G31">
        <v>1</v>
      </c>
      <c r="H31" s="5">
        <f>VLOOKUP(Query3[[#This Row],[name]],[1]!Query2[[name]:[Count]],6, FALSE)</f>
        <v>5</v>
      </c>
      <c r="I31" s="5">
        <f>VLOOKUP(Query3[[#This Row],[name]],[1]!Query1[[name]:[Count]], 6, FALSE)</f>
        <v>14</v>
      </c>
      <c r="J31" s="1">
        <f>Query3[[#This Row],[Count]]/Query3[[#This Row],[Team FG3]]</f>
        <v>0.2</v>
      </c>
      <c r="K31" s="1">
        <f>Query3[[#This Row],[Count]]/Query3[[#This Row],[Team Total]]</f>
        <v>7.1428571428571425E-2</v>
      </c>
    </row>
    <row r="32" spans="1:11" x14ac:dyDescent="0.25">
      <c r="A32">
        <v>2024</v>
      </c>
      <c r="B32" s="5" t="s">
        <v>97</v>
      </c>
      <c r="C32">
        <v>1610612742</v>
      </c>
      <c r="D32" s="5" t="s">
        <v>99</v>
      </c>
      <c r="E32" s="5" t="s">
        <v>183</v>
      </c>
      <c r="F32" s="5" t="s">
        <v>221</v>
      </c>
      <c r="G32">
        <v>1</v>
      </c>
      <c r="H32" s="5">
        <f>VLOOKUP(Query3[[#This Row],[name]],[1]!Query2[[name]:[Count]],6, FALSE)</f>
        <v>2</v>
      </c>
      <c r="I32" s="5">
        <f>VLOOKUP(Query3[[#This Row],[name]],[1]!Query1[[name]:[Count]], 6, FALSE)</f>
        <v>13</v>
      </c>
      <c r="J32" s="1">
        <f>Query3[[#This Row],[Count]]/Query3[[#This Row],[Team FG3]]</f>
        <v>0.5</v>
      </c>
      <c r="K32" s="1">
        <f>Query3[[#This Row],[Count]]/Query3[[#This Row],[Team Total]]</f>
        <v>7.6923076923076927E-2</v>
      </c>
    </row>
    <row r="33" spans="1:11" x14ac:dyDescent="0.25">
      <c r="A33">
        <v>2024</v>
      </c>
      <c r="B33" s="5" t="s">
        <v>103</v>
      </c>
      <c r="C33">
        <v>1610612751</v>
      </c>
      <c r="D33" s="5" t="s">
        <v>202</v>
      </c>
      <c r="E33" s="5" t="s">
        <v>183</v>
      </c>
      <c r="F33" s="5" t="s">
        <v>221</v>
      </c>
      <c r="G33">
        <v>1</v>
      </c>
      <c r="H33" s="5">
        <f>VLOOKUP(Query3[[#This Row],[name]],[1]!Query2[[name]:[Count]],6, FALSE)</f>
        <v>3</v>
      </c>
      <c r="I33" s="5">
        <f>VLOOKUP(Query3[[#This Row],[name]],[1]!Query1[[name]:[Count]], 6, FALSE)</f>
        <v>12</v>
      </c>
      <c r="J33" s="1">
        <f>Query3[[#This Row],[Count]]/Query3[[#This Row],[Team FG3]]</f>
        <v>0.33333333333333331</v>
      </c>
      <c r="K33" s="1">
        <f>Query3[[#This Row],[Count]]/Query3[[#This Row],[Team Total]]</f>
        <v>8.3333333333333329E-2</v>
      </c>
    </row>
    <row r="34" spans="1:11" x14ac:dyDescent="0.25">
      <c r="A34">
        <v>2024</v>
      </c>
      <c r="B34" s="5" t="s">
        <v>109</v>
      </c>
      <c r="C34">
        <v>1610612743</v>
      </c>
      <c r="D34" s="5" t="s">
        <v>203</v>
      </c>
      <c r="E34" s="5" t="s">
        <v>183</v>
      </c>
      <c r="F34" s="5" t="s">
        <v>221</v>
      </c>
      <c r="G34">
        <v>1</v>
      </c>
      <c r="H34" s="5">
        <f>VLOOKUP(Query3[[#This Row],[name]],[1]!Query2[[name]:[Count]],6, FALSE)</f>
        <v>7</v>
      </c>
      <c r="I34" s="5">
        <f>VLOOKUP(Query3[[#This Row],[name]],[1]!Query1[[name]:[Count]], 6, FALSE)</f>
        <v>13</v>
      </c>
      <c r="J34" s="1">
        <f>Query3[[#This Row],[Count]]/Query3[[#This Row],[Team FG3]]</f>
        <v>0.14285714285714285</v>
      </c>
      <c r="K34" s="1">
        <f>Query3[[#This Row],[Count]]/Query3[[#This Row],[Team Total]]</f>
        <v>7.6923076923076927E-2</v>
      </c>
    </row>
    <row r="35" spans="1:11" x14ac:dyDescent="0.25">
      <c r="A35">
        <v>2024</v>
      </c>
      <c r="B35" s="5" t="s">
        <v>109</v>
      </c>
      <c r="C35">
        <v>1610612743</v>
      </c>
      <c r="D35" s="5" t="s">
        <v>112</v>
      </c>
      <c r="E35" s="5" t="s">
        <v>183</v>
      </c>
      <c r="F35" s="5" t="s">
        <v>221</v>
      </c>
      <c r="G35">
        <v>2</v>
      </c>
      <c r="H35" s="5">
        <f>VLOOKUP(Query3[[#This Row],[name]],[1]!Query2[[name]:[Count]],6, FALSE)</f>
        <v>7</v>
      </c>
      <c r="I35" s="5">
        <f>VLOOKUP(Query3[[#This Row],[name]],[1]!Query1[[name]:[Count]], 6, FALSE)</f>
        <v>13</v>
      </c>
      <c r="J35" s="1">
        <f>Query3[[#This Row],[Count]]/Query3[[#This Row],[Team FG3]]</f>
        <v>0.2857142857142857</v>
      </c>
      <c r="K35" s="1">
        <f>Query3[[#This Row],[Count]]/Query3[[#This Row],[Team Total]]</f>
        <v>0.15384615384615385</v>
      </c>
    </row>
    <row r="36" spans="1:11" x14ac:dyDescent="0.25">
      <c r="A36">
        <v>2024</v>
      </c>
      <c r="B36" s="5" t="s">
        <v>109</v>
      </c>
      <c r="C36">
        <v>1610612743</v>
      </c>
      <c r="D36" s="5" t="s">
        <v>205</v>
      </c>
      <c r="E36" s="5" t="s">
        <v>183</v>
      </c>
      <c r="F36" s="5" t="s">
        <v>221</v>
      </c>
      <c r="G36">
        <v>1</v>
      </c>
      <c r="H36" s="5">
        <f>VLOOKUP(Query3[[#This Row],[name]],[1]!Query2[[name]:[Count]],6, FALSE)</f>
        <v>7</v>
      </c>
      <c r="I36" s="5">
        <f>VLOOKUP(Query3[[#This Row],[name]],[1]!Query1[[name]:[Count]], 6, FALSE)</f>
        <v>13</v>
      </c>
      <c r="J36" s="1">
        <f>Query3[[#This Row],[Count]]/Query3[[#This Row],[Team FG3]]</f>
        <v>0.14285714285714285</v>
      </c>
      <c r="K36" s="1">
        <f>Query3[[#This Row],[Count]]/Query3[[#This Row],[Team Total]]</f>
        <v>7.6923076923076927E-2</v>
      </c>
    </row>
    <row r="37" spans="1:11" x14ac:dyDescent="0.25">
      <c r="A37">
        <v>2024</v>
      </c>
      <c r="B37" s="5" t="s">
        <v>114</v>
      </c>
      <c r="C37">
        <v>1610612754</v>
      </c>
      <c r="D37" s="5" t="s">
        <v>115</v>
      </c>
      <c r="E37" s="5" t="s">
        <v>183</v>
      </c>
      <c r="F37" s="5" t="s">
        <v>221</v>
      </c>
      <c r="G37">
        <v>1</v>
      </c>
      <c r="H37" s="5">
        <f>VLOOKUP(Query3[[#This Row],[name]],[1]!Query2[[name]:[Count]],6, FALSE)</f>
        <v>9</v>
      </c>
      <c r="I37" s="5">
        <f>VLOOKUP(Query3[[#This Row],[name]],[1]!Query1[[name]:[Count]], 6, FALSE)</f>
        <v>20</v>
      </c>
      <c r="J37" s="1">
        <f>Query3[[#This Row],[Count]]/Query3[[#This Row],[Team FG3]]</f>
        <v>0.1111111111111111</v>
      </c>
      <c r="K37" s="1">
        <f>Query3[[#This Row],[Count]]/Query3[[#This Row],[Team Total]]</f>
        <v>0.05</v>
      </c>
    </row>
    <row r="38" spans="1:11" x14ac:dyDescent="0.25">
      <c r="A38">
        <v>2024</v>
      </c>
      <c r="B38" s="5" t="s">
        <v>114</v>
      </c>
      <c r="C38">
        <v>1610612754</v>
      </c>
      <c r="D38" s="5" t="s">
        <v>206</v>
      </c>
      <c r="E38" s="5" t="s">
        <v>183</v>
      </c>
      <c r="F38" s="5" t="s">
        <v>221</v>
      </c>
      <c r="G38">
        <v>1</v>
      </c>
      <c r="H38" s="5">
        <f>VLOOKUP(Query3[[#This Row],[name]],[1]!Query2[[name]:[Count]],6, FALSE)</f>
        <v>9</v>
      </c>
      <c r="I38" s="5">
        <f>VLOOKUP(Query3[[#This Row],[name]],[1]!Query1[[name]:[Count]], 6, FALSE)</f>
        <v>20</v>
      </c>
      <c r="J38" s="1">
        <f>Query3[[#This Row],[Count]]/Query3[[#This Row],[Team FG3]]</f>
        <v>0.1111111111111111</v>
      </c>
      <c r="K38" s="1">
        <f>Query3[[#This Row],[Count]]/Query3[[#This Row],[Team Total]]</f>
        <v>0.05</v>
      </c>
    </row>
    <row r="39" spans="1:11" x14ac:dyDescent="0.25">
      <c r="A39">
        <v>2024</v>
      </c>
      <c r="B39" s="5" t="s">
        <v>119</v>
      </c>
      <c r="C39">
        <v>1610612740</v>
      </c>
      <c r="D39" s="5" t="s">
        <v>208</v>
      </c>
      <c r="E39" s="5" t="s">
        <v>183</v>
      </c>
      <c r="F39" s="5" t="s">
        <v>221</v>
      </c>
      <c r="G39">
        <v>1</v>
      </c>
      <c r="H39" s="5">
        <f>VLOOKUP(Query3[[#This Row],[name]],[1]!Query2[[name]:[Count]],6, FALSE)</f>
        <v>6</v>
      </c>
      <c r="I39" s="5">
        <f>VLOOKUP(Query3[[#This Row],[name]],[1]!Query1[[name]:[Count]], 6, FALSE)</f>
        <v>14</v>
      </c>
      <c r="J39" s="1">
        <f>Query3[[#This Row],[Count]]/Query3[[#This Row],[Team FG3]]</f>
        <v>0.16666666666666666</v>
      </c>
      <c r="K39" s="1">
        <f>Query3[[#This Row],[Count]]/Query3[[#This Row],[Team Total]]</f>
        <v>7.1428571428571425E-2</v>
      </c>
    </row>
    <row r="40" spans="1:11" x14ac:dyDescent="0.25">
      <c r="A40">
        <v>2024</v>
      </c>
      <c r="B40" s="5" t="s">
        <v>125</v>
      </c>
      <c r="C40">
        <v>1610612765</v>
      </c>
      <c r="D40" s="5" t="s">
        <v>128</v>
      </c>
      <c r="E40" s="5" t="s">
        <v>183</v>
      </c>
      <c r="F40" s="5" t="s">
        <v>221</v>
      </c>
      <c r="G40">
        <v>1</v>
      </c>
      <c r="H40" s="5">
        <f>VLOOKUP(Query3[[#This Row],[name]],[1]!Query2[[name]:[Count]],6, FALSE)</f>
        <v>6</v>
      </c>
      <c r="I40" s="5">
        <f>VLOOKUP(Query3[[#This Row],[name]],[1]!Query1[[name]:[Count]], 6, FALSE)</f>
        <v>21</v>
      </c>
      <c r="J40" s="1">
        <f>Query3[[#This Row],[Count]]/Query3[[#This Row],[Team FG3]]</f>
        <v>0.16666666666666666</v>
      </c>
      <c r="K40" s="1">
        <f>Query3[[#This Row],[Count]]/Query3[[#This Row],[Team Total]]</f>
        <v>4.7619047619047616E-2</v>
      </c>
    </row>
    <row r="41" spans="1:11" x14ac:dyDescent="0.25">
      <c r="A41">
        <v>2024</v>
      </c>
      <c r="B41" s="5" t="s">
        <v>125</v>
      </c>
      <c r="C41">
        <v>1610612765</v>
      </c>
      <c r="D41" s="5" t="s">
        <v>131</v>
      </c>
      <c r="E41" s="5" t="s">
        <v>183</v>
      </c>
      <c r="F41" s="5" t="s">
        <v>221</v>
      </c>
      <c r="G41">
        <v>1</v>
      </c>
      <c r="H41" s="5">
        <f>VLOOKUP(Query3[[#This Row],[name]],[1]!Query2[[name]:[Count]],6, FALSE)</f>
        <v>6</v>
      </c>
      <c r="I41" s="5">
        <f>VLOOKUP(Query3[[#This Row],[name]],[1]!Query1[[name]:[Count]], 6, FALSE)</f>
        <v>21</v>
      </c>
      <c r="J41" s="1">
        <f>Query3[[#This Row],[Count]]/Query3[[#This Row],[Team FG3]]</f>
        <v>0.16666666666666666</v>
      </c>
      <c r="K41" s="1">
        <f>Query3[[#This Row],[Count]]/Query3[[#This Row],[Team Total]]</f>
        <v>4.7619047619047616E-2</v>
      </c>
    </row>
    <row r="42" spans="1:11" x14ac:dyDescent="0.25">
      <c r="A42">
        <v>2024</v>
      </c>
      <c r="B42" s="5" t="s">
        <v>133</v>
      </c>
      <c r="C42">
        <v>1610612761</v>
      </c>
      <c r="D42" s="5" t="s">
        <v>237</v>
      </c>
      <c r="E42" s="5" t="s">
        <v>183</v>
      </c>
      <c r="F42" s="5" t="s">
        <v>221</v>
      </c>
      <c r="G42">
        <v>1</v>
      </c>
      <c r="H42" s="5">
        <f>VLOOKUP(Query3[[#This Row],[name]],[1]!Query2[[name]:[Count]],6, FALSE)</f>
        <v>4</v>
      </c>
      <c r="I42" s="5">
        <f>VLOOKUP(Query3[[#This Row],[name]],[1]!Query1[[name]:[Count]], 6, FALSE)</f>
        <v>13</v>
      </c>
      <c r="J42" s="1">
        <f>Query3[[#This Row],[Count]]/Query3[[#This Row],[Team FG3]]</f>
        <v>0.25</v>
      </c>
      <c r="K42" s="1">
        <f>Query3[[#This Row],[Count]]/Query3[[#This Row],[Team Total]]</f>
        <v>7.6923076923076927E-2</v>
      </c>
    </row>
    <row r="43" spans="1:11" x14ac:dyDescent="0.25">
      <c r="A43">
        <v>2024</v>
      </c>
      <c r="B43" s="5" t="s">
        <v>138</v>
      </c>
      <c r="C43">
        <v>1610612745</v>
      </c>
      <c r="D43" s="5" t="s">
        <v>140</v>
      </c>
      <c r="E43" s="5" t="s">
        <v>183</v>
      </c>
      <c r="F43" s="5" t="s">
        <v>221</v>
      </c>
      <c r="G43">
        <v>1</v>
      </c>
      <c r="H43" s="5">
        <f>VLOOKUP(Query3[[#This Row],[name]],[1]!Query2[[name]:[Count]],6, FALSE)</f>
        <v>10</v>
      </c>
      <c r="I43" s="5">
        <f>VLOOKUP(Query3[[#This Row],[name]],[1]!Query1[[name]:[Count]], 6, FALSE)</f>
        <v>26</v>
      </c>
      <c r="J43" s="1">
        <f>Query3[[#This Row],[Count]]/Query3[[#This Row],[Team FG3]]</f>
        <v>0.1</v>
      </c>
      <c r="K43" s="1">
        <f>Query3[[#This Row],[Count]]/Query3[[#This Row],[Team Total]]</f>
        <v>3.8461538461538464E-2</v>
      </c>
    </row>
    <row r="44" spans="1:11" x14ac:dyDescent="0.25">
      <c r="A44">
        <v>2024</v>
      </c>
      <c r="B44" s="5" t="s">
        <v>138</v>
      </c>
      <c r="C44">
        <v>1610612745</v>
      </c>
      <c r="D44" s="5" t="s">
        <v>142</v>
      </c>
      <c r="E44" s="5" t="s">
        <v>183</v>
      </c>
      <c r="F44" s="5" t="s">
        <v>221</v>
      </c>
      <c r="G44">
        <v>2</v>
      </c>
      <c r="H44" s="5">
        <f>VLOOKUP(Query3[[#This Row],[name]],[1]!Query2[[name]:[Count]],6, FALSE)</f>
        <v>10</v>
      </c>
      <c r="I44" s="5">
        <f>VLOOKUP(Query3[[#This Row],[name]],[1]!Query1[[name]:[Count]], 6, FALSE)</f>
        <v>26</v>
      </c>
      <c r="J44" s="1">
        <f>Query3[[#This Row],[Count]]/Query3[[#This Row],[Team FG3]]</f>
        <v>0.2</v>
      </c>
      <c r="K44" s="1">
        <f>Query3[[#This Row],[Count]]/Query3[[#This Row],[Team Total]]</f>
        <v>7.6923076923076927E-2</v>
      </c>
    </row>
    <row r="45" spans="1:11" x14ac:dyDescent="0.25">
      <c r="A45">
        <v>2024</v>
      </c>
      <c r="B45" s="5" t="s">
        <v>138</v>
      </c>
      <c r="C45">
        <v>1610612745</v>
      </c>
      <c r="D45" s="5" t="s">
        <v>143</v>
      </c>
      <c r="E45" s="5" t="s">
        <v>183</v>
      </c>
      <c r="F45" s="5" t="s">
        <v>221</v>
      </c>
      <c r="G45">
        <v>1</v>
      </c>
      <c r="H45" s="5">
        <f>VLOOKUP(Query3[[#This Row],[name]],[1]!Query2[[name]:[Count]],6, FALSE)</f>
        <v>10</v>
      </c>
      <c r="I45" s="5">
        <f>VLOOKUP(Query3[[#This Row],[name]],[1]!Query1[[name]:[Count]], 6, FALSE)</f>
        <v>26</v>
      </c>
      <c r="J45" s="1">
        <f>Query3[[#This Row],[Count]]/Query3[[#This Row],[Team FG3]]</f>
        <v>0.1</v>
      </c>
      <c r="K45" s="1">
        <f>Query3[[#This Row],[Count]]/Query3[[#This Row],[Team Total]]</f>
        <v>3.8461538461538464E-2</v>
      </c>
    </row>
    <row r="46" spans="1:11" x14ac:dyDescent="0.25">
      <c r="A46">
        <v>2024</v>
      </c>
      <c r="B46" s="5" t="s">
        <v>144</v>
      </c>
      <c r="C46">
        <v>1610612759</v>
      </c>
      <c r="D46" s="5" t="s">
        <v>147</v>
      </c>
      <c r="E46" s="5" t="s">
        <v>183</v>
      </c>
      <c r="F46" s="5" t="s">
        <v>221</v>
      </c>
      <c r="G46">
        <v>2</v>
      </c>
      <c r="H46" s="5">
        <f>VLOOKUP(Query3[[#This Row],[name]],[1]!Query2[[name]:[Count]],6, FALSE)</f>
        <v>8</v>
      </c>
      <c r="I46" s="5">
        <f>VLOOKUP(Query3[[#This Row],[name]],[1]!Query1[[name]:[Count]], 6, FALSE)</f>
        <v>18</v>
      </c>
      <c r="J46" s="1">
        <f>Query3[[#This Row],[Count]]/Query3[[#This Row],[Team FG3]]</f>
        <v>0.25</v>
      </c>
      <c r="K46" s="1">
        <f>Query3[[#This Row],[Count]]/Query3[[#This Row],[Team Total]]</f>
        <v>0.1111111111111111</v>
      </c>
    </row>
    <row r="47" spans="1:11" x14ac:dyDescent="0.25">
      <c r="A47">
        <v>2024</v>
      </c>
      <c r="B47" s="5" t="s">
        <v>150</v>
      </c>
      <c r="C47">
        <v>1610612756</v>
      </c>
      <c r="D47" s="5" t="s">
        <v>153</v>
      </c>
      <c r="E47" s="5" t="s">
        <v>183</v>
      </c>
      <c r="F47" s="5" t="s">
        <v>221</v>
      </c>
      <c r="G47">
        <v>1</v>
      </c>
      <c r="H47" s="5">
        <f>VLOOKUP(Query3[[#This Row],[name]],[1]!Query2[[name]:[Count]],6, FALSE)</f>
        <v>10</v>
      </c>
      <c r="I47" s="5">
        <f>VLOOKUP(Query3[[#This Row],[name]],[1]!Query1[[name]:[Count]], 6, FALSE)</f>
        <v>17</v>
      </c>
      <c r="J47" s="1">
        <f>Query3[[#This Row],[Count]]/Query3[[#This Row],[Team FG3]]</f>
        <v>0.1</v>
      </c>
      <c r="K47" s="1">
        <f>Query3[[#This Row],[Count]]/Query3[[#This Row],[Team Total]]</f>
        <v>5.8823529411764705E-2</v>
      </c>
    </row>
    <row r="48" spans="1:11" x14ac:dyDescent="0.25">
      <c r="A48">
        <v>2024</v>
      </c>
      <c r="B48" s="5" t="s">
        <v>150</v>
      </c>
      <c r="C48">
        <v>1610612756</v>
      </c>
      <c r="D48" s="5" t="s">
        <v>154</v>
      </c>
      <c r="E48" s="5" t="s">
        <v>183</v>
      </c>
      <c r="F48" s="5" t="s">
        <v>221</v>
      </c>
      <c r="G48">
        <v>3</v>
      </c>
      <c r="H48" s="5">
        <f>VLOOKUP(Query3[[#This Row],[name]],[1]!Query2[[name]:[Count]],6, FALSE)</f>
        <v>10</v>
      </c>
      <c r="I48" s="5">
        <f>VLOOKUP(Query3[[#This Row],[name]],[1]!Query1[[name]:[Count]], 6, FALSE)</f>
        <v>17</v>
      </c>
      <c r="J48" s="1">
        <f>Query3[[#This Row],[Count]]/Query3[[#This Row],[Team FG3]]</f>
        <v>0.3</v>
      </c>
      <c r="K48" s="1">
        <f>Query3[[#This Row],[Count]]/Query3[[#This Row],[Team Total]]</f>
        <v>0.17647058823529413</v>
      </c>
    </row>
    <row r="49" spans="1:11" x14ac:dyDescent="0.25">
      <c r="A49">
        <v>2024</v>
      </c>
      <c r="B49" s="5" t="s">
        <v>156</v>
      </c>
      <c r="C49">
        <v>1610612760</v>
      </c>
      <c r="D49" s="5" t="s">
        <v>159</v>
      </c>
      <c r="E49" s="5" t="s">
        <v>183</v>
      </c>
      <c r="F49" s="5" t="s">
        <v>221</v>
      </c>
      <c r="G49">
        <v>1</v>
      </c>
      <c r="H49" s="5">
        <f>VLOOKUP(Query3[[#This Row],[name]],[1]!Query2[[name]:[Count]],6, FALSE)</f>
        <v>3</v>
      </c>
      <c r="I49" s="5">
        <f>VLOOKUP(Query3[[#This Row],[name]],[1]!Query1[[name]:[Count]], 6, FALSE)</f>
        <v>13</v>
      </c>
      <c r="J49" s="1">
        <f>Query3[[#This Row],[Count]]/Query3[[#This Row],[Team FG3]]</f>
        <v>0.33333333333333331</v>
      </c>
      <c r="K49" s="1">
        <f>Query3[[#This Row],[Count]]/Query3[[#This Row],[Team Total]]</f>
        <v>7.6923076923076927E-2</v>
      </c>
    </row>
    <row r="50" spans="1:11" x14ac:dyDescent="0.25">
      <c r="A50">
        <v>2024</v>
      </c>
      <c r="B50" s="5" t="s">
        <v>156</v>
      </c>
      <c r="C50">
        <v>1610612760</v>
      </c>
      <c r="D50" s="5" t="s">
        <v>213</v>
      </c>
      <c r="E50" s="5" t="s">
        <v>183</v>
      </c>
      <c r="F50" s="5" t="s">
        <v>221</v>
      </c>
      <c r="G50">
        <v>1</v>
      </c>
      <c r="H50" s="5">
        <f>VLOOKUP(Query3[[#This Row],[name]],[1]!Query2[[name]:[Count]],6, FALSE)</f>
        <v>3</v>
      </c>
      <c r="I50" s="5">
        <f>VLOOKUP(Query3[[#This Row],[name]],[1]!Query1[[name]:[Count]], 6, FALSE)</f>
        <v>13</v>
      </c>
      <c r="J50" s="1">
        <f>Query3[[#This Row],[Count]]/Query3[[#This Row],[Team FG3]]</f>
        <v>0.33333333333333331</v>
      </c>
      <c r="K50" s="1">
        <f>Query3[[#This Row],[Count]]/Query3[[#This Row],[Team Total]]</f>
        <v>7.6923076923076927E-2</v>
      </c>
    </row>
    <row r="51" spans="1:11" x14ac:dyDescent="0.25">
      <c r="A51">
        <v>2024</v>
      </c>
      <c r="B51" s="5" t="s">
        <v>162</v>
      </c>
      <c r="C51">
        <v>1610612750</v>
      </c>
      <c r="D51" s="5" t="s">
        <v>163</v>
      </c>
      <c r="E51" s="5" t="s">
        <v>183</v>
      </c>
      <c r="F51" s="5" t="s">
        <v>221</v>
      </c>
      <c r="G51">
        <v>2</v>
      </c>
      <c r="H51" s="5">
        <f>VLOOKUP(Query3[[#This Row],[name]],[1]!Query2[[name]:[Count]],6, FALSE)</f>
        <v>11</v>
      </c>
      <c r="I51" s="5">
        <f>VLOOKUP(Query3[[#This Row],[name]],[1]!Query1[[name]:[Count]], 6, FALSE)</f>
        <v>22</v>
      </c>
      <c r="J51" s="1">
        <f>Query3[[#This Row],[Count]]/Query3[[#This Row],[Team FG3]]</f>
        <v>0.18181818181818182</v>
      </c>
      <c r="K51" s="1">
        <f>Query3[[#This Row],[Count]]/Query3[[#This Row],[Team Total]]</f>
        <v>9.0909090909090912E-2</v>
      </c>
    </row>
    <row r="52" spans="1:11" x14ac:dyDescent="0.25">
      <c r="A52">
        <v>2024</v>
      </c>
      <c r="B52" s="5" t="s">
        <v>162</v>
      </c>
      <c r="C52">
        <v>1610612750</v>
      </c>
      <c r="D52" s="5" t="s">
        <v>164</v>
      </c>
      <c r="E52" s="5" t="s">
        <v>183</v>
      </c>
      <c r="F52" s="5" t="s">
        <v>221</v>
      </c>
      <c r="G52">
        <v>1</v>
      </c>
      <c r="H52" s="5">
        <f>VLOOKUP(Query3[[#This Row],[name]],[1]!Query2[[name]:[Count]],6, FALSE)</f>
        <v>11</v>
      </c>
      <c r="I52" s="5">
        <f>VLOOKUP(Query3[[#This Row],[name]],[1]!Query1[[name]:[Count]], 6, FALSE)</f>
        <v>22</v>
      </c>
      <c r="J52" s="1">
        <f>Query3[[#This Row],[Count]]/Query3[[#This Row],[Team FG3]]</f>
        <v>9.0909090909090912E-2</v>
      </c>
      <c r="K52" s="1">
        <f>Query3[[#This Row],[Count]]/Query3[[#This Row],[Team Total]]</f>
        <v>4.5454545454545456E-2</v>
      </c>
    </row>
    <row r="53" spans="1:11" x14ac:dyDescent="0.25">
      <c r="A53">
        <v>2024</v>
      </c>
      <c r="B53" s="5" t="s">
        <v>162</v>
      </c>
      <c r="C53">
        <v>1610612750</v>
      </c>
      <c r="D53" s="5" t="s">
        <v>166</v>
      </c>
      <c r="E53" s="5" t="s">
        <v>183</v>
      </c>
      <c r="F53" s="5" t="s">
        <v>221</v>
      </c>
      <c r="G53">
        <v>1</v>
      </c>
      <c r="H53" s="5">
        <f>VLOOKUP(Query3[[#This Row],[name]],[1]!Query2[[name]:[Count]],6, FALSE)</f>
        <v>11</v>
      </c>
      <c r="I53" s="5">
        <f>VLOOKUP(Query3[[#This Row],[name]],[1]!Query1[[name]:[Count]], 6, FALSE)</f>
        <v>22</v>
      </c>
      <c r="J53" s="1">
        <f>Query3[[#This Row],[Count]]/Query3[[#This Row],[Team FG3]]</f>
        <v>9.0909090909090912E-2</v>
      </c>
      <c r="K53" s="1">
        <f>Query3[[#This Row],[Count]]/Query3[[#This Row],[Team Total]]</f>
        <v>4.5454545454545456E-2</v>
      </c>
    </row>
    <row r="54" spans="1:11" x14ac:dyDescent="0.25">
      <c r="A54">
        <v>2024</v>
      </c>
      <c r="B54" s="5" t="s">
        <v>168</v>
      </c>
      <c r="C54">
        <v>1610612757</v>
      </c>
      <c r="D54" s="5" t="s">
        <v>173</v>
      </c>
      <c r="E54" s="5" t="s">
        <v>183</v>
      </c>
      <c r="F54" s="5" t="s">
        <v>221</v>
      </c>
      <c r="G54">
        <v>1</v>
      </c>
      <c r="H54" s="5">
        <f>VLOOKUP(Query3[[#This Row],[name]],[1]!Query2[[name]:[Count]],6, FALSE)</f>
        <v>8</v>
      </c>
      <c r="I54" s="5">
        <f>VLOOKUP(Query3[[#This Row],[name]],[1]!Query1[[name]:[Count]], 6, FALSE)</f>
        <v>16</v>
      </c>
      <c r="J54" s="1">
        <f>Query3[[#This Row],[Count]]/Query3[[#This Row],[Team FG3]]</f>
        <v>0.125</v>
      </c>
      <c r="K54" s="1">
        <f>Query3[[#This Row],[Count]]/Query3[[#This Row],[Team Total]]</f>
        <v>6.25E-2</v>
      </c>
    </row>
    <row r="55" spans="1:11" x14ac:dyDescent="0.25">
      <c r="A55">
        <v>2024</v>
      </c>
      <c r="B55" s="5" t="s">
        <v>168</v>
      </c>
      <c r="C55">
        <v>1610612757</v>
      </c>
      <c r="D55" s="5" t="s">
        <v>174</v>
      </c>
      <c r="E55" s="5" t="s">
        <v>183</v>
      </c>
      <c r="F55" s="5" t="s">
        <v>221</v>
      </c>
      <c r="G55">
        <v>1</v>
      </c>
      <c r="H55" s="5">
        <f>VLOOKUP(Query3[[#This Row],[name]],[1]!Query2[[name]:[Count]],6, FALSE)</f>
        <v>8</v>
      </c>
      <c r="I55" s="5">
        <f>VLOOKUP(Query3[[#This Row],[name]],[1]!Query1[[name]:[Count]], 6, FALSE)</f>
        <v>16</v>
      </c>
      <c r="J55" s="1">
        <f>Query3[[#This Row],[Count]]/Query3[[#This Row],[Team FG3]]</f>
        <v>0.125</v>
      </c>
      <c r="K55" s="1">
        <f>Query3[[#This Row],[Count]]/Query3[[#This Row],[Team Total]]</f>
        <v>6.25E-2</v>
      </c>
    </row>
    <row r="56" spans="1:11" x14ac:dyDescent="0.25">
      <c r="A56">
        <v>2024</v>
      </c>
      <c r="B56" s="5" t="s">
        <v>175</v>
      </c>
      <c r="C56">
        <v>1610612744</v>
      </c>
      <c r="D56" s="5" t="s">
        <v>176</v>
      </c>
      <c r="E56" s="5" t="s">
        <v>183</v>
      </c>
      <c r="F56" s="5" t="s">
        <v>221</v>
      </c>
      <c r="G56">
        <v>1</v>
      </c>
      <c r="H56" s="5">
        <f>VLOOKUP(Query3[[#This Row],[name]],[1]!Query2[[name]:[Count]],6, FALSE)</f>
        <v>6</v>
      </c>
      <c r="I56" s="5">
        <f>VLOOKUP(Query3[[#This Row],[name]],[1]!Query1[[name]:[Count]], 6, FALSE)</f>
        <v>8</v>
      </c>
      <c r="J56" s="1">
        <f>Query3[[#This Row],[Count]]/Query3[[#This Row],[Team FG3]]</f>
        <v>0.16666666666666666</v>
      </c>
      <c r="K56" s="1">
        <f>Query3[[#This Row],[Count]]/Query3[[#This Row],[Team Total]]</f>
        <v>0.125</v>
      </c>
    </row>
    <row r="57" spans="1:11" x14ac:dyDescent="0.25">
      <c r="A57">
        <v>2024</v>
      </c>
      <c r="B57" s="5" t="s">
        <v>175</v>
      </c>
      <c r="C57">
        <v>1610612744</v>
      </c>
      <c r="D57" s="5" t="s">
        <v>216</v>
      </c>
      <c r="E57" s="5" t="s">
        <v>183</v>
      </c>
      <c r="F57" s="5" t="s">
        <v>221</v>
      </c>
      <c r="G57">
        <v>2</v>
      </c>
      <c r="H57" s="5">
        <f>VLOOKUP(Query3[[#This Row],[name]],[1]!Query2[[name]:[Count]],6, FALSE)</f>
        <v>6</v>
      </c>
      <c r="I57" s="5">
        <f>VLOOKUP(Query3[[#This Row],[name]],[1]!Query1[[name]:[Count]], 6, FALSE)</f>
        <v>8</v>
      </c>
      <c r="J57" s="1">
        <f>Query3[[#This Row],[Count]]/Query3[[#This Row],[Team FG3]]</f>
        <v>0.33333333333333331</v>
      </c>
      <c r="K57" s="1">
        <f>Query3[[#This Row],[Count]]/Query3[[#This Row],[Team Total]]</f>
        <v>0.25</v>
      </c>
    </row>
    <row r="58" spans="1:11" x14ac:dyDescent="0.25">
      <c r="A58">
        <v>2024</v>
      </c>
      <c r="B58" s="5" t="s">
        <v>175</v>
      </c>
      <c r="C58">
        <v>1610612744</v>
      </c>
      <c r="D58" s="5" t="s">
        <v>217</v>
      </c>
      <c r="E58" s="5" t="s">
        <v>183</v>
      </c>
      <c r="F58" s="5" t="s">
        <v>221</v>
      </c>
      <c r="G58">
        <v>2</v>
      </c>
      <c r="H58" s="5">
        <f>VLOOKUP(Query3[[#This Row],[name]],[1]!Query2[[name]:[Count]],6, FALSE)</f>
        <v>6</v>
      </c>
      <c r="I58" s="5">
        <f>VLOOKUP(Query3[[#This Row],[name]],[1]!Query1[[name]:[Count]], 6, FALSE)</f>
        <v>8</v>
      </c>
      <c r="J58" s="1">
        <f>Query3[[#This Row],[Count]]/Query3[[#This Row],[Team FG3]]</f>
        <v>0.33333333333333331</v>
      </c>
      <c r="K58" s="1">
        <f>Query3[[#This Row],[Count]]/Query3[[#This Row],[Team Total]]</f>
        <v>0.25</v>
      </c>
    </row>
    <row r="59" spans="1:11" x14ac:dyDescent="0.25">
      <c r="A59">
        <v>2024</v>
      </c>
      <c r="B59" s="5" t="s">
        <v>178</v>
      </c>
      <c r="C59">
        <v>1610612764</v>
      </c>
      <c r="D59" s="5" t="s">
        <v>179</v>
      </c>
      <c r="E59" s="5" t="s">
        <v>183</v>
      </c>
      <c r="F59" s="5" t="s">
        <v>221</v>
      </c>
      <c r="G59">
        <v>1</v>
      </c>
      <c r="H59" s="5">
        <f>VLOOKUP(Query3[[#This Row],[name]],[1]!Query2[[name]:[Count]],6, FALSE)</f>
        <v>4</v>
      </c>
      <c r="I59" s="5">
        <f>VLOOKUP(Query3[[#This Row],[name]],[1]!Query1[[name]:[Count]], 6, FALSE)</f>
        <v>12</v>
      </c>
      <c r="J59" s="1">
        <f>Query3[[#This Row],[Count]]/Query3[[#This Row],[Team FG3]]</f>
        <v>0.25</v>
      </c>
      <c r="K59" s="1">
        <f>Query3[[#This Row],[Count]]/Query3[[#This Row],[Team Total]]</f>
        <v>8.3333333333333329E-2</v>
      </c>
    </row>
    <row r="60" spans="1:11" x14ac:dyDescent="0.25">
      <c r="A60">
        <v>2024</v>
      </c>
      <c r="B60" s="5" t="s">
        <v>7</v>
      </c>
      <c r="C60">
        <v>1610612755</v>
      </c>
      <c r="D60" s="5" t="s">
        <v>8</v>
      </c>
      <c r="E60" s="5" t="s">
        <v>183</v>
      </c>
      <c r="F60" s="5" t="s">
        <v>222</v>
      </c>
      <c r="G60">
        <v>1</v>
      </c>
      <c r="H60" s="5">
        <f>VLOOKUP(Query3[[#This Row],[name]],[1]!Query2[[name]:[Count]],6, FALSE)</f>
        <v>7</v>
      </c>
      <c r="I60" s="5">
        <f>VLOOKUP(Query3[[#This Row],[name]],[1]!Query1[[name]:[Count]], 6, FALSE)</f>
        <v>16</v>
      </c>
      <c r="J60" s="1">
        <f>Query3[[#This Row],[Count]]/Query3[[#This Row],[Team FG3]]</f>
        <v>0.14285714285714285</v>
      </c>
      <c r="K60" s="1">
        <f>Query3[[#This Row],[Count]]/Query3[[#This Row],[Team Total]]</f>
        <v>6.25E-2</v>
      </c>
    </row>
    <row r="61" spans="1:11" x14ac:dyDescent="0.25">
      <c r="A61">
        <v>2024</v>
      </c>
      <c r="B61" s="5" t="s">
        <v>7</v>
      </c>
      <c r="C61">
        <v>1610612755</v>
      </c>
      <c r="D61" s="5" t="s">
        <v>235</v>
      </c>
      <c r="E61" s="5" t="s">
        <v>183</v>
      </c>
      <c r="F61" s="5" t="s">
        <v>222</v>
      </c>
      <c r="G61">
        <v>1</v>
      </c>
      <c r="H61" s="5">
        <f>VLOOKUP(Query3[[#This Row],[name]],[1]!Query2[[name]:[Count]],6, FALSE)</f>
        <v>7</v>
      </c>
      <c r="I61" s="5">
        <f>VLOOKUP(Query3[[#This Row],[name]],[1]!Query1[[name]:[Count]], 6, FALSE)</f>
        <v>16</v>
      </c>
      <c r="J61" s="1">
        <f>Query3[[#This Row],[Count]]/Query3[[#This Row],[Team FG3]]</f>
        <v>0.14285714285714285</v>
      </c>
      <c r="K61" s="1">
        <f>Query3[[#This Row],[Count]]/Query3[[#This Row],[Team Total]]</f>
        <v>6.25E-2</v>
      </c>
    </row>
    <row r="62" spans="1:11" x14ac:dyDescent="0.25">
      <c r="A62">
        <v>2024</v>
      </c>
      <c r="B62" s="5" t="s">
        <v>7</v>
      </c>
      <c r="C62">
        <v>1610612755</v>
      </c>
      <c r="D62" s="5" t="s">
        <v>10</v>
      </c>
      <c r="E62" s="5" t="s">
        <v>183</v>
      </c>
      <c r="F62" s="5" t="s">
        <v>222</v>
      </c>
      <c r="G62">
        <v>1</v>
      </c>
      <c r="H62" s="5">
        <f>VLOOKUP(Query3[[#This Row],[name]],[1]!Query2[[name]:[Count]],6, FALSE)</f>
        <v>7</v>
      </c>
      <c r="I62" s="5">
        <f>VLOOKUP(Query3[[#This Row],[name]],[1]!Query1[[name]:[Count]], 6, FALSE)</f>
        <v>16</v>
      </c>
      <c r="J62" s="1">
        <f>Query3[[#This Row],[Count]]/Query3[[#This Row],[Team FG3]]</f>
        <v>0.14285714285714285</v>
      </c>
      <c r="K62" s="1">
        <f>Query3[[#This Row],[Count]]/Query3[[#This Row],[Team Total]]</f>
        <v>6.25E-2</v>
      </c>
    </row>
    <row r="63" spans="1:11" x14ac:dyDescent="0.25">
      <c r="A63">
        <v>2024</v>
      </c>
      <c r="B63" s="5" t="s">
        <v>7</v>
      </c>
      <c r="C63">
        <v>1610612755</v>
      </c>
      <c r="D63" s="5" t="s">
        <v>11</v>
      </c>
      <c r="E63" s="5" t="s">
        <v>183</v>
      </c>
      <c r="F63" s="5" t="s">
        <v>222</v>
      </c>
      <c r="G63">
        <v>1</v>
      </c>
      <c r="H63" s="5">
        <f>VLOOKUP(Query3[[#This Row],[name]],[1]!Query2[[name]:[Count]],6, FALSE)</f>
        <v>7</v>
      </c>
      <c r="I63" s="5">
        <f>VLOOKUP(Query3[[#This Row],[name]],[1]!Query1[[name]:[Count]], 6, FALSE)</f>
        <v>16</v>
      </c>
      <c r="J63" s="1">
        <f>Query3[[#This Row],[Count]]/Query3[[#This Row],[Team FG3]]</f>
        <v>0.14285714285714285</v>
      </c>
      <c r="K63" s="1">
        <f>Query3[[#This Row],[Count]]/Query3[[#This Row],[Team Total]]</f>
        <v>6.25E-2</v>
      </c>
    </row>
    <row r="64" spans="1:11" x14ac:dyDescent="0.25">
      <c r="A64">
        <v>2024</v>
      </c>
      <c r="B64" s="5" t="s">
        <v>7</v>
      </c>
      <c r="C64">
        <v>1610612755</v>
      </c>
      <c r="D64" s="5" t="s">
        <v>12</v>
      </c>
      <c r="E64" s="5" t="s">
        <v>183</v>
      </c>
      <c r="F64" s="5" t="s">
        <v>222</v>
      </c>
      <c r="G64">
        <v>1</v>
      </c>
      <c r="H64" s="5">
        <f>VLOOKUP(Query3[[#This Row],[name]],[1]!Query2[[name]:[Count]],6, FALSE)</f>
        <v>7</v>
      </c>
      <c r="I64" s="5">
        <f>VLOOKUP(Query3[[#This Row],[name]],[1]!Query1[[name]:[Count]], 6, FALSE)</f>
        <v>16</v>
      </c>
      <c r="J64" s="1">
        <f>Query3[[#This Row],[Count]]/Query3[[#This Row],[Team FG3]]</f>
        <v>0.14285714285714285</v>
      </c>
      <c r="K64" s="1">
        <f>Query3[[#This Row],[Count]]/Query3[[#This Row],[Team Total]]</f>
        <v>6.25E-2</v>
      </c>
    </row>
    <row r="65" spans="1:11" x14ac:dyDescent="0.25">
      <c r="A65">
        <v>2024</v>
      </c>
      <c r="B65" s="5" t="s">
        <v>13</v>
      </c>
      <c r="C65">
        <v>1610612749</v>
      </c>
      <c r="D65" s="5" t="s">
        <v>185</v>
      </c>
      <c r="E65" s="5" t="s">
        <v>183</v>
      </c>
      <c r="F65" s="5" t="s">
        <v>222</v>
      </c>
      <c r="G65">
        <v>1</v>
      </c>
      <c r="H65" s="5">
        <f>VLOOKUP(Query3[[#This Row],[name]],[1]!Query2[[name]:[Count]],6, FALSE)</f>
        <v>17</v>
      </c>
      <c r="I65" s="5">
        <f>VLOOKUP(Query3[[#This Row],[name]],[1]!Query1[[name]:[Count]], 6, FALSE)</f>
        <v>25</v>
      </c>
      <c r="J65" s="1">
        <f>Query3[[#This Row],[Count]]/Query3[[#This Row],[Team FG3]]</f>
        <v>5.8823529411764705E-2</v>
      </c>
      <c r="K65" s="1">
        <f>Query3[[#This Row],[Count]]/Query3[[#This Row],[Team Total]]</f>
        <v>0.04</v>
      </c>
    </row>
    <row r="66" spans="1:11" x14ac:dyDescent="0.25">
      <c r="A66">
        <v>2024</v>
      </c>
      <c r="B66" s="5" t="s">
        <v>13</v>
      </c>
      <c r="C66">
        <v>1610612749</v>
      </c>
      <c r="D66" s="5" t="s">
        <v>186</v>
      </c>
      <c r="E66" s="5" t="s">
        <v>183</v>
      </c>
      <c r="F66" s="5" t="s">
        <v>222</v>
      </c>
      <c r="G66">
        <v>1</v>
      </c>
      <c r="H66" s="5">
        <f>VLOOKUP(Query3[[#This Row],[name]],[1]!Query2[[name]:[Count]],6, FALSE)</f>
        <v>17</v>
      </c>
      <c r="I66" s="5">
        <f>VLOOKUP(Query3[[#This Row],[name]],[1]!Query1[[name]:[Count]], 6, FALSE)</f>
        <v>25</v>
      </c>
      <c r="J66" s="1">
        <f>Query3[[#This Row],[Count]]/Query3[[#This Row],[Team FG3]]</f>
        <v>5.8823529411764705E-2</v>
      </c>
      <c r="K66" s="1">
        <f>Query3[[#This Row],[Count]]/Query3[[#This Row],[Team Total]]</f>
        <v>0.04</v>
      </c>
    </row>
    <row r="67" spans="1:11" x14ac:dyDescent="0.25">
      <c r="A67">
        <v>2024</v>
      </c>
      <c r="B67" s="5" t="s">
        <v>13</v>
      </c>
      <c r="C67">
        <v>1610612749</v>
      </c>
      <c r="D67" s="5" t="s">
        <v>15</v>
      </c>
      <c r="E67" s="5" t="s">
        <v>183</v>
      </c>
      <c r="F67" s="5" t="s">
        <v>222</v>
      </c>
      <c r="G67">
        <v>3</v>
      </c>
      <c r="H67" s="5">
        <f>VLOOKUP(Query3[[#This Row],[name]],[1]!Query2[[name]:[Count]],6, FALSE)</f>
        <v>17</v>
      </c>
      <c r="I67" s="5">
        <f>VLOOKUP(Query3[[#This Row],[name]],[1]!Query1[[name]:[Count]], 6, FALSE)</f>
        <v>25</v>
      </c>
      <c r="J67" s="1">
        <f>Query3[[#This Row],[Count]]/Query3[[#This Row],[Team FG3]]</f>
        <v>0.17647058823529413</v>
      </c>
      <c r="K67" s="1">
        <f>Query3[[#This Row],[Count]]/Query3[[#This Row],[Team Total]]</f>
        <v>0.12</v>
      </c>
    </row>
    <row r="68" spans="1:11" x14ac:dyDescent="0.25">
      <c r="A68">
        <v>2024</v>
      </c>
      <c r="B68" s="5" t="s">
        <v>13</v>
      </c>
      <c r="C68">
        <v>1610612749</v>
      </c>
      <c r="D68" s="5" t="s">
        <v>16</v>
      </c>
      <c r="E68" s="5" t="s">
        <v>183</v>
      </c>
      <c r="F68" s="5" t="s">
        <v>222</v>
      </c>
      <c r="G68">
        <v>2</v>
      </c>
      <c r="H68" s="5">
        <f>VLOOKUP(Query3[[#This Row],[name]],[1]!Query2[[name]:[Count]],6, FALSE)</f>
        <v>17</v>
      </c>
      <c r="I68" s="5">
        <f>VLOOKUP(Query3[[#This Row],[name]],[1]!Query1[[name]:[Count]], 6, FALSE)</f>
        <v>25</v>
      </c>
      <c r="J68" s="1">
        <f>Query3[[#This Row],[Count]]/Query3[[#This Row],[Team FG3]]</f>
        <v>0.11764705882352941</v>
      </c>
      <c r="K68" s="1">
        <f>Query3[[#This Row],[Count]]/Query3[[#This Row],[Team Total]]</f>
        <v>0.08</v>
      </c>
    </row>
    <row r="69" spans="1:11" x14ac:dyDescent="0.25">
      <c r="A69">
        <v>2024</v>
      </c>
      <c r="B69" s="5" t="s">
        <v>13</v>
      </c>
      <c r="C69">
        <v>1610612749</v>
      </c>
      <c r="D69" s="5" t="s">
        <v>187</v>
      </c>
      <c r="E69" s="5" t="s">
        <v>183</v>
      </c>
      <c r="F69" s="5" t="s">
        <v>222</v>
      </c>
      <c r="G69">
        <v>2</v>
      </c>
      <c r="H69" s="5">
        <f>VLOOKUP(Query3[[#This Row],[name]],[1]!Query2[[name]:[Count]],6, FALSE)</f>
        <v>17</v>
      </c>
      <c r="I69" s="5">
        <f>VLOOKUP(Query3[[#This Row],[name]],[1]!Query1[[name]:[Count]], 6, FALSE)</f>
        <v>25</v>
      </c>
      <c r="J69" s="1">
        <f>Query3[[#This Row],[Count]]/Query3[[#This Row],[Team FG3]]</f>
        <v>0.11764705882352941</v>
      </c>
      <c r="K69" s="1">
        <f>Query3[[#This Row],[Count]]/Query3[[#This Row],[Team Total]]</f>
        <v>0.08</v>
      </c>
    </row>
    <row r="70" spans="1:11" x14ac:dyDescent="0.25">
      <c r="A70">
        <v>2024</v>
      </c>
      <c r="B70" s="5" t="s">
        <v>13</v>
      </c>
      <c r="C70">
        <v>1610612749</v>
      </c>
      <c r="D70" s="5" t="s">
        <v>188</v>
      </c>
      <c r="E70" s="5" t="s">
        <v>183</v>
      </c>
      <c r="F70" s="5" t="s">
        <v>222</v>
      </c>
      <c r="G70">
        <v>3</v>
      </c>
      <c r="H70" s="5">
        <f>VLOOKUP(Query3[[#This Row],[name]],[1]!Query2[[name]:[Count]],6, FALSE)</f>
        <v>17</v>
      </c>
      <c r="I70" s="5">
        <f>VLOOKUP(Query3[[#This Row],[name]],[1]!Query1[[name]:[Count]], 6, FALSE)</f>
        <v>25</v>
      </c>
      <c r="J70" s="1">
        <f>Query3[[#This Row],[Count]]/Query3[[#This Row],[Team FG3]]</f>
        <v>0.17647058823529413</v>
      </c>
      <c r="K70" s="1">
        <f>Query3[[#This Row],[Count]]/Query3[[#This Row],[Team Total]]</f>
        <v>0.12</v>
      </c>
    </row>
    <row r="71" spans="1:11" x14ac:dyDescent="0.25">
      <c r="A71">
        <v>2024</v>
      </c>
      <c r="B71" s="5" t="s">
        <v>18</v>
      </c>
      <c r="C71">
        <v>1610612741</v>
      </c>
      <c r="D71" s="5" t="s">
        <v>19</v>
      </c>
      <c r="E71" s="5" t="s">
        <v>183</v>
      </c>
      <c r="F71" s="5" t="s">
        <v>222</v>
      </c>
      <c r="G71">
        <v>1</v>
      </c>
      <c r="H71" s="5">
        <f>VLOOKUP(Query3[[#This Row],[name]],[1]!Query2[[name]:[Count]],6, FALSE)</f>
        <v>5</v>
      </c>
      <c r="I71" s="5">
        <f>VLOOKUP(Query3[[#This Row],[name]],[1]!Query1[[name]:[Count]], 6, FALSE)</f>
        <v>12</v>
      </c>
      <c r="J71" s="1">
        <f>Query3[[#This Row],[Count]]/Query3[[#This Row],[Team FG3]]</f>
        <v>0.2</v>
      </c>
      <c r="K71" s="1">
        <f>Query3[[#This Row],[Count]]/Query3[[#This Row],[Team Total]]</f>
        <v>8.3333333333333329E-2</v>
      </c>
    </row>
    <row r="72" spans="1:11" x14ac:dyDescent="0.25">
      <c r="A72">
        <v>2024</v>
      </c>
      <c r="B72" s="5" t="s">
        <v>18</v>
      </c>
      <c r="C72">
        <v>1610612741</v>
      </c>
      <c r="D72" s="5" t="s">
        <v>20</v>
      </c>
      <c r="E72" s="5" t="s">
        <v>183</v>
      </c>
      <c r="F72" s="5" t="s">
        <v>222</v>
      </c>
      <c r="G72">
        <v>1</v>
      </c>
      <c r="H72" s="5">
        <f>VLOOKUP(Query3[[#This Row],[name]],[1]!Query2[[name]:[Count]],6, FALSE)</f>
        <v>5</v>
      </c>
      <c r="I72" s="5">
        <f>VLOOKUP(Query3[[#This Row],[name]],[1]!Query1[[name]:[Count]], 6, FALSE)</f>
        <v>12</v>
      </c>
      <c r="J72" s="1">
        <f>Query3[[#This Row],[Count]]/Query3[[#This Row],[Team FG3]]</f>
        <v>0.2</v>
      </c>
      <c r="K72" s="1">
        <f>Query3[[#This Row],[Count]]/Query3[[#This Row],[Team Total]]</f>
        <v>8.3333333333333329E-2</v>
      </c>
    </row>
    <row r="73" spans="1:11" x14ac:dyDescent="0.25">
      <c r="A73">
        <v>2024</v>
      </c>
      <c r="B73" s="5" t="s">
        <v>18</v>
      </c>
      <c r="C73">
        <v>1610612741</v>
      </c>
      <c r="D73" s="5" t="s">
        <v>21</v>
      </c>
      <c r="E73" s="5" t="s">
        <v>183</v>
      </c>
      <c r="F73" s="5" t="s">
        <v>222</v>
      </c>
      <c r="G73">
        <v>2</v>
      </c>
      <c r="H73" s="5">
        <f>VLOOKUP(Query3[[#This Row],[name]],[1]!Query2[[name]:[Count]],6, FALSE)</f>
        <v>5</v>
      </c>
      <c r="I73" s="5">
        <f>VLOOKUP(Query3[[#This Row],[name]],[1]!Query1[[name]:[Count]], 6, FALSE)</f>
        <v>12</v>
      </c>
      <c r="J73" s="1">
        <f>Query3[[#This Row],[Count]]/Query3[[#This Row],[Team FG3]]</f>
        <v>0.4</v>
      </c>
      <c r="K73" s="1">
        <f>Query3[[#This Row],[Count]]/Query3[[#This Row],[Team Total]]</f>
        <v>0.16666666666666666</v>
      </c>
    </row>
    <row r="74" spans="1:11" x14ac:dyDescent="0.25">
      <c r="A74">
        <v>2024</v>
      </c>
      <c r="B74" s="5" t="s">
        <v>18</v>
      </c>
      <c r="C74">
        <v>1610612741</v>
      </c>
      <c r="D74" s="5" t="s">
        <v>189</v>
      </c>
      <c r="E74" s="5" t="s">
        <v>183</v>
      </c>
      <c r="F74" s="5" t="s">
        <v>222</v>
      </c>
      <c r="G74">
        <v>1</v>
      </c>
      <c r="H74" s="5">
        <f>VLOOKUP(Query3[[#This Row],[name]],[1]!Query2[[name]:[Count]],6, FALSE)</f>
        <v>5</v>
      </c>
      <c r="I74" s="5">
        <f>VLOOKUP(Query3[[#This Row],[name]],[1]!Query1[[name]:[Count]], 6, FALSE)</f>
        <v>12</v>
      </c>
      <c r="J74" s="1">
        <f>Query3[[#This Row],[Count]]/Query3[[#This Row],[Team FG3]]</f>
        <v>0.2</v>
      </c>
      <c r="K74" s="1">
        <f>Query3[[#This Row],[Count]]/Query3[[#This Row],[Team Total]]</f>
        <v>8.3333333333333329E-2</v>
      </c>
    </row>
    <row r="75" spans="1:11" x14ac:dyDescent="0.25">
      <c r="A75">
        <v>2024</v>
      </c>
      <c r="B75" s="5" t="s">
        <v>22</v>
      </c>
      <c r="C75">
        <v>1610612739</v>
      </c>
      <c r="D75" s="5" t="s">
        <v>23</v>
      </c>
      <c r="E75" s="5" t="s">
        <v>183</v>
      </c>
      <c r="F75" s="5" t="s">
        <v>222</v>
      </c>
      <c r="G75">
        <v>1</v>
      </c>
      <c r="H75" s="5">
        <f>VLOOKUP(Query3[[#This Row],[name]],[1]!Query2[[name]:[Count]],6, FALSE)</f>
        <v>3</v>
      </c>
      <c r="I75" s="5">
        <f>VLOOKUP(Query3[[#This Row],[name]],[1]!Query1[[name]:[Count]], 6, FALSE)</f>
        <v>19</v>
      </c>
      <c r="J75" s="1">
        <f>Query3[[#This Row],[Count]]/Query3[[#This Row],[Team FG3]]</f>
        <v>0.33333333333333331</v>
      </c>
      <c r="K75" s="1">
        <f>Query3[[#This Row],[Count]]/Query3[[#This Row],[Team Total]]</f>
        <v>5.2631578947368418E-2</v>
      </c>
    </row>
    <row r="76" spans="1:11" x14ac:dyDescent="0.25">
      <c r="A76">
        <v>2024</v>
      </c>
      <c r="B76" s="5" t="s">
        <v>22</v>
      </c>
      <c r="C76">
        <v>1610612739</v>
      </c>
      <c r="D76" s="5" t="s">
        <v>24</v>
      </c>
      <c r="E76" s="5" t="s">
        <v>183</v>
      </c>
      <c r="F76" s="5" t="s">
        <v>222</v>
      </c>
      <c r="G76">
        <v>1</v>
      </c>
      <c r="H76" s="5">
        <f>VLOOKUP(Query3[[#This Row],[name]],[1]!Query2[[name]:[Count]],6, FALSE)</f>
        <v>3</v>
      </c>
      <c r="I76" s="5">
        <f>VLOOKUP(Query3[[#This Row],[name]],[1]!Query1[[name]:[Count]], 6, FALSE)</f>
        <v>19</v>
      </c>
      <c r="J76" s="1">
        <f>Query3[[#This Row],[Count]]/Query3[[#This Row],[Team FG3]]</f>
        <v>0.33333333333333331</v>
      </c>
      <c r="K76" s="1">
        <f>Query3[[#This Row],[Count]]/Query3[[#This Row],[Team Total]]</f>
        <v>5.2631578947368418E-2</v>
      </c>
    </row>
    <row r="77" spans="1:11" x14ac:dyDescent="0.25">
      <c r="A77">
        <v>2024</v>
      </c>
      <c r="B77" s="5" t="s">
        <v>28</v>
      </c>
      <c r="C77">
        <v>1610612738</v>
      </c>
      <c r="D77" s="5" t="s">
        <v>190</v>
      </c>
      <c r="E77" s="5" t="s">
        <v>183</v>
      </c>
      <c r="F77" s="5" t="s">
        <v>222</v>
      </c>
      <c r="G77">
        <v>1</v>
      </c>
      <c r="H77" s="5">
        <f>VLOOKUP(Query3[[#This Row],[name]],[1]!Query2[[name]:[Count]],6, FALSE)</f>
        <v>11</v>
      </c>
      <c r="I77" s="5">
        <f>VLOOKUP(Query3[[#This Row],[name]],[1]!Query1[[name]:[Count]], 6, FALSE)</f>
        <v>19</v>
      </c>
      <c r="J77" s="1">
        <f>Query3[[#This Row],[Count]]/Query3[[#This Row],[Team FG3]]</f>
        <v>9.0909090909090912E-2</v>
      </c>
      <c r="K77" s="1">
        <f>Query3[[#This Row],[Count]]/Query3[[#This Row],[Team Total]]</f>
        <v>5.2631578947368418E-2</v>
      </c>
    </row>
    <row r="78" spans="1:11" x14ac:dyDescent="0.25">
      <c r="A78">
        <v>2024</v>
      </c>
      <c r="B78" s="5" t="s">
        <v>28</v>
      </c>
      <c r="C78">
        <v>1610612738</v>
      </c>
      <c r="D78" s="5" t="s">
        <v>29</v>
      </c>
      <c r="E78" s="5" t="s">
        <v>183</v>
      </c>
      <c r="F78" s="5" t="s">
        <v>222</v>
      </c>
      <c r="G78">
        <v>2</v>
      </c>
      <c r="H78" s="5">
        <f>VLOOKUP(Query3[[#This Row],[name]],[1]!Query2[[name]:[Count]],6, FALSE)</f>
        <v>11</v>
      </c>
      <c r="I78" s="5">
        <f>VLOOKUP(Query3[[#This Row],[name]],[1]!Query1[[name]:[Count]], 6, FALSE)</f>
        <v>19</v>
      </c>
      <c r="J78" s="1">
        <f>Query3[[#This Row],[Count]]/Query3[[#This Row],[Team FG3]]</f>
        <v>0.18181818181818182</v>
      </c>
      <c r="K78" s="1">
        <f>Query3[[#This Row],[Count]]/Query3[[#This Row],[Team Total]]</f>
        <v>0.10526315789473684</v>
      </c>
    </row>
    <row r="79" spans="1:11" x14ac:dyDescent="0.25">
      <c r="A79">
        <v>2024</v>
      </c>
      <c r="B79" s="5" t="s">
        <v>28</v>
      </c>
      <c r="C79">
        <v>1610612738</v>
      </c>
      <c r="D79" s="5" t="s">
        <v>32</v>
      </c>
      <c r="E79" s="5" t="s">
        <v>183</v>
      </c>
      <c r="F79" s="5" t="s">
        <v>222</v>
      </c>
      <c r="G79">
        <v>3</v>
      </c>
      <c r="H79" s="5">
        <f>VLOOKUP(Query3[[#This Row],[name]],[1]!Query2[[name]:[Count]],6, FALSE)</f>
        <v>11</v>
      </c>
      <c r="I79" s="5">
        <f>VLOOKUP(Query3[[#This Row],[name]],[1]!Query1[[name]:[Count]], 6, FALSE)</f>
        <v>19</v>
      </c>
      <c r="J79" s="1">
        <f>Query3[[#This Row],[Count]]/Query3[[#This Row],[Team FG3]]</f>
        <v>0.27272727272727271</v>
      </c>
      <c r="K79" s="1">
        <f>Query3[[#This Row],[Count]]/Query3[[#This Row],[Team Total]]</f>
        <v>0.15789473684210525</v>
      </c>
    </row>
    <row r="80" spans="1:11" x14ac:dyDescent="0.25">
      <c r="A80">
        <v>2024</v>
      </c>
      <c r="B80" s="5" t="s">
        <v>34</v>
      </c>
      <c r="C80">
        <v>1610612746</v>
      </c>
      <c r="D80" s="5" t="s">
        <v>191</v>
      </c>
      <c r="E80" s="5" t="s">
        <v>183</v>
      </c>
      <c r="F80" s="5" t="s">
        <v>222</v>
      </c>
      <c r="G80">
        <v>1</v>
      </c>
      <c r="H80" s="5">
        <f>VLOOKUP(Query3[[#This Row],[name]],[1]!Query2[[name]:[Count]],6, FALSE)</f>
        <v>3</v>
      </c>
      <c r="I80" s="5">
        <f>VLOOKUP(Query3[[#This Row],[name]],[1]!Query1[[name]:[Count]], 6, FALSE)</f>
        <v>16</v>
      </c>
      <c r="J80" s="1">
        <f>Query3[[#This Row],[Count]]/Query3[[#This Row],[Team FG3]]</f>
        <v>0.33333333333333331</v>
      </c>
      <c r="K80" s="1">
        <f>Query3[[#This Row],[Count]]/Query3[[#This Row],[Team Total]]</f>
        <v>6.25E-2</v>
      </c>
    </row>
    <row r="81" spans="1:11" x14ac:dyDescent="0.25">
      <c r="A81">
        <v>2024</v>
      </c>
      <c r="B81" s="5" t="s">
        <v>34</v>
      </c>
      <c r="C81">
        <v>1610612746</v>
      </c>
      <c r="D81" s="5" t="s">
        <v>37</v>
      </c>
      <c r="E81" s="5" t="s">
        <v>183</v>
      </c>
      <c r="F81" s="5" t="s">
        <v>222</v>
      </c>
      <c r="G81">
        <v>1</v>
      </c>
      <c r="H81" s="5">
        <f>VLOOKUP(Query3[[#This Row],[name]],[1]!Query2[[name]:[Count]],6, FALSE)</f>
        <v>3</v>
      </c>
      <c r="I81" s="5">
        <f>VLOOKUP(Query3[[#This Row],[name]],[1]!Query1[[name]:[Count]], 6, FALSE)</f>
        <v>16</v>
      </c>
      <c r="J81" s="1">
        <f>Query3[[#This Row],[Count]]/Query3[[#This Row],[Team FG3]]</f>
        <v>0.33333333333333331</v>
      </c>
      <c r="K81" s="1">
        <f>Query3[[#This Row],[Count]]/Query3[[#This Row],[Team Total]]</f>
        <v>6.25E-2</v>
      </c>
    </row>
    <row r="82" spans="1:11" x14ac:dyDescent="0.25">
      <c r="A82">
        <v>2024</v>
      </c>
      <c r="B82" s="5" t="s">
        <v>39</v>
      </c>
      <c r="C82">
        <v>1610612763</v>
      </c>
      <c r="D82" s="5" t="s">
        <v>41</v>
      </c>
      <c r="E82" s="5" t="s">
        <v>183</v>
      </c>
      <c r="F82" s="5" t="s">
        <v>222</v>
      </c>
      <c r="G82">
        <v>1</v>
      </c>
      <c r="H82" s="5">
        <f>VLOOKUP(Query3[[#This Row],[name]],[1]!Query2[[name]:[Count]],6, FALSE)</f>
        <v>12</v>
      </c>
      <c r="I82" s="5">
        <f>VLOOKUP(Query3[[#This Row],[name]],[1]!Query1[[name]:[Count]], 6, FALSE)</f>
        <v>28</v>
      </c>
      <c r="J82" s="1">
        <f>Query3[[#This Row],[Count]]/Query3[[#This Row],[Team FG3]]</f>
        <v>8.3333333333333329E-2</v>
      </c>
      <c r="K82" s="1">
        <f>Query3[[#This Row],[Count]]/Query3[[#This Row],[Team Total]]</f>
        <v>3.5714285714285712E-2</v>
      </c>
    </row>
    <row r="83" spans="1:11" x14ac:dyDescent="0.25">
      <c r="A83">
        <v>2024</v>
      </c>
      <c r="B83" s="5" t="s">
        <v>39</v>
      </c>
      <c r="C83">
        <v>1610612763</v>
      </c>
      <c r="D83" s="5" t="s">
        <v>43</v>
      </c>
      <c r="E83" s="5" t="s">
        <v>183</v>
      </c>
      <c r="F83" s="5" t="s">
        <v>222</v>
      </c>
      <c r="G83">
        <v>3</v>
      </c>
      <c r="H83" s="5">
        <f>VLOOKUP(Query3[[#This Row],[name]],[1]!Query2[[name]:[Count]],6, FALSE)</f>
        <v>12</v>
      </c>
      <c r="I83" s="5">
        <f>VLOOKUP(Query3[[#This Row],[name]],[1]!Query1[[name]:[Count]], 6, FALSE)</f>
        <v>28</v>
      </c>
      <c r="J83" s="1">
        <f>Query3[[#This Row],[Count]]/Query3[[#This Row],[Team FG3]]</f>
        <v>0.25</v>
      </c>
      <c r="K83" s="1">
        <f>Query3[[#This Row],[Count]]/Query3[[#This Row],[Team Total]]</f>
        <v>0.10714285714285714</v>
      </c>
    </row>
    <row r="84" spans="1:11" x14ac:dyDescent="0.25">
      <c r="A84">
        <v>2024</v>
      </c>
      <c r="B84" s="5" t="s">
        <v>39</v>
      </c>
      <c r="C84">
        <v>1610612763</v>
      </c>
      <c r="D84" s="5" t="s">
        <v>44</v>
      </c>
      <c r="E84" s="5" t="s">
        <v>183</v>
      </c>
      <c r="F84" s="5" t="s">
        <v>222</v>
      </c>
      <c r="G84">
        <v>2</v>
      </c>
      <c r="H84" s="5">
        <f>VLOOKUP(Query3[[#This Row],[name]],[1]!Query2[[name]:[Count]],6, FALSE)</f>
        <v>12</v>
      </c>
      <c r="I84" s="5">
        <f>VLOOKUP(Query3[[#This Row],[name]],[1]!Query1[[name]:[Count]], 6, FALSE)</f>
        <v>28</v>
      </c>
      <c r="J84" s="1">
        <f>Query3[[#This Row],[Count]]/Query3[[#This Row],[Team FG3]]</f>
        <v>0.16666666666666666</v>
      </c>
      <c r="K84" s="1">
        <f>Query3[[#This Row],[Count]]/Query3[[#This Row],[Team Total]]</f>
        <v>7.1428571428571425E-2</v>
      </c>
    </row>
    <row r="85" spans="1:11" x14ac:dyDescent="0.25">
      <c r="A85">
        <v>2024</v>
      </c>
      <c r="B85" s="5" t="s">
        <v>39</v>
      </c>
      <c r="C85">
        <v>1610612763</v>
      </c>
      <c r="D85" s="5" t="s">
        <v>45</v>
      </c>
      <c r="E85" s="5" t="s">
        <v>183</v>
      </c>
      <c r="F85" s="5" t="s">
        <v>222</v>
      </c>
      <c r="G85">
        <v>3</v>
      </c>
      <c r="H85" s="5">
        <f>VLOOKUP(Query3[[#This Row],[name]],[1]!Query2[[name]:[Count]],6, FALSE)</f>
        <v>12</v>
      </c>
      <c r="I85" s="5">
        <f>VLOOKUP(Query3[[#This Row],[name]],[1]!Query1[[name]:[Count]], 6, FALSE)</f>
        <v>28</v>
      </c>
      <c r="J85" s="1">
        <f>Query3[[#This Row],[Count]]/Query3[[#This Row],[Team FG3]]</f>
        <v>0.25</v>
      </c>
      <c r="K85" s="1">
        <f>Query3[[#This Row],[Count]]/Query3[[#This Row],[Team Total]]</f>
        <v>0.10714285714285714</v>
      </c>
    </row>
    <row r="86" spans="1:11" x14ac:dyDescent="0.25">
      <c r="A86">
        <v>2024</v>
      </c>
      <c r="B86" s="5" t="s">
        <v>39</v>
      </c>
      <c r="C86">
        <v>1610612763</v>
      </c>
      <c r="D86" s="5" t="s">
        <v>192</v>
      </c>
      <c r="E86" s="5" t="s">
        <v>183</v>
      </c>
      <c r="F86" s="5" t="s">
        <v>222</v>
      </c>
      <c r="G86">
        <v>2</v>
      </c>
      <c r="H86" s="5">
        <f>VLOOKUP(Query3[[#This Row],[name]],[1]!Query2[[name]:[Count]],6, FALSE)</f>
        <v>12</v>
      </c>
      <c r="I86" s="5">
        <f>VLOOKUP(Query3[[#This Row],[name]],[1]!Query1[[name]:[Count]], 6, FALSE)</f>
        <v>28</v>
      </c>
      <c r="J86" s="1">
        <f>Query3[[#This Row],[Count]]/Query3[[#This Row],[Team FG3]]</f>
        <v>0.16666666666666666</v>
      </c>
      <c r="K86" s="1">
        <f>Query3[[#This Row],[Count]]/Query3[[#This Row],[Team Total]]</f>
        <v>7.1428571428571425E-2</v>
      </c>
    </row>
    <row r="87" spans="1:11" x14ac:dyDescent="0.25">
      <c r="A87">
        <v>2024</v>
      </c>
      <c r="B87" s="5" t="s">
        <v>47</v>
      </c>
      <c r="C87">
        <v>1610612737</v>
      </c>
      <c r="D87" s="5" t="s">
        <v>50</v>
      </c>
      <c r="E87" s="5" t="s">
        <v>183</v>
      </c>
      <c r="F87" s="5" t="s">
        <v>222</v>
      </c>
      <c r="G87">
        <v>1</v>
      </c>
      <c r="H87" s="5">
        <f>VLOOKUP(Query3[[#This Row],[name]],[1]!Query2[[name]:[Count]],6, FALSE)</f>
        <v>11</v>
      </c>
      <c r="I87" s="5">
        <f>VLOOKUP(Query3[[#This Row],[name]],[1]!Query1[[name]:[Count]], 6, FALSE)</f>
        <v>24</v>
      </c>
      <c r="J87" s="1">
        <f>Query3[[#This Row],[Count]]/Query3[[#This Row],[Team FG3]]</f>
        <v>9.0909090909090912E-2</v>
      </c>
      <c r="K87" s="1">
        <f>Query3[[#This Row],[Count]]/Query3[[#This Row],[Team Total]]</f>
        <v>4.1666666666666664E-2</v>
      </c>
    </row>
    <row r="88" spans="1:11" x14ac:dyDescent="0.25">
      <c r="A88">
        <v>2024</v>
      </c>
      <c r="B88" s="5" t="s">
        <v>47</v>
      </c>
      <c r="C88">
        <v>1610612737</v>
      </c>
      <c r="D88" s="5" t="s">
        <v>52</v>
      </c>
      <c r="E88" s="5" t="s">
        <v>183</v>
      </c>
      <c r="F88" s="5" t="s">
        <v>222</v>
      </c>
      <c r="G88">
        <v>2</v>
      </c>
      <c r="H88" s="5">
        <f>VLOOKUP(Query3[[#This Row],[name]],[1]!Query2[[name]:[Count]],6, FALSE)</f>
        <v>11</v>
      </c>
      <c r="I88" s="5">
        <f>VLOOKUP(Query3[[#This Row],[name]],[1]!Query1[[name]:[Count]], 6, FALSE)</f>
        <v>24</v>
      </c>
      <c r="J88" s="1">
        <f>Query3[[#This Row],[Count]]/Query3[[#This Row],[Team FG3]]</f>
        <v>0.18181818181818182</v>
      </c>
      <c r="K88" s="1">
        <f>Query3[[#This Row],[Count]]/Query3[[#This Row],[Team Total]]</f>
        <v>8.3333333333333329E-2</v>
      </c>
    </row>
    <row r="89" spans="1:11" x14ac:dyDescent="0.25">
      <c r="A89">
        <v>2024</v>
      </c>
      <c r="B89" s="5" t="s">
        <v>53</v>
      </c>
      <c r="C89">
        <v>1610612748</v>
      </c>
      <c r="D89" s="5" t="s">
        <v>194</v>
      </c>
      <c r="E89" s="5" t="s">
        <v>183</v>
      </c>
      <c r="F89" s="5" t="s">
        <v>222</v>
      </c>
      <c r="G89">
        <v>1</v>
      </c>
      <c r="H89" s="5">
        <f>VLOOKUP(Query3[[#This Row],[name]],[1]!Query2[[name]:[Count]],6, FALSE)</f>
        <v>7</v>
      </c>
      <c r="I89" s="5">
        <f>VLOOKUP(Query3[[#This Row],[name]],[1]!Query1[[name]:[Count]], 6, FALSE)</f>
        <v>20</v>
      </c>
      <c r="J89" s="1">
        <f>Query3[[#This Row],[Count]]/Query3[[#This Row],[Team FG3]]</f>
        <v>0.14285714285714285</v>
      </c>
      <c r="K89" s="1">
        <f>Query3[[#This Row],[Count]]/Query3[[#This Row],[Team Total]]</f>
        <v>0.05</v>
      </c>
    </row>
    <row r="90" spans="1:11" x14ac:dyDescent="0.25">
      <c r="A90">
        <v>2024</v>
      </c>
      <c r="B90" s="5" t="s">
        <v>53</v>
      </c>
      <c r="C90">
        <v>1610612748</v>
      </c>
      <c r="D90" s="5" t="s">
        <v>57</v>
      </c>
      <c r="E90" s="5" t="s">
        <v>183</v>
      </c>
      <c r="F90" s="5" t="s">
        <v>222</v>
      </c>
      <c r="G90">
        <v>1</v>
      </c>
      <c r="H90" s="5">
        <f>VLOOKUP(Query3[[#This Row],[name]],[1]!Query2[[name]:[Count]],6, FALSE)</f>
        <v>7</v>
      </c>
      <c r="I90" s="5">
        <f>VLOOKUP(Query3[[#This Row],[name]],[1]!Query1[[name]:[Count]], 6, FALSE)</f>
        <v>20</v>
      </c>
      <c r="J90" s="1">
        <f>Query3[[#This Row],[Count]]/Query3[[#This Row],[Team FG3]]</f>
        <v>0.14285714285714285</v>
      </c>
      <c r="K90" s="1">
        <f>Query3[[#This Row],[Count]]/Query3[[#This Row],[Team Total]]</f>
        <v>0.05</v>
      </c>
    </row>
    <row r="91" spans="1:11" x14ac:dyDescent="0.25">
      <c r="A91">
        <v>2024</v>
      </c>
      <c r="B91" s="5" t="s">
        <v>53</v>
      </c>
      <c r="C91">
        <v>1610612748</v>
      </c>
      <c r="D91" s="5" t="s">
        <v>58</v>
      </c>
      <c r="E91" s="5" t="s">
        <v>183</v>
      </c>
      <c r="F91" s="5" t="s">
        <v>222</v>
      </c>
      <c r="G91">
        <v>2</v>
      </c>
      <c r="H91" s="5">
        <f>VLOOKUP(Query3[[#This Row],[name]],[1]!Query2[[name]:[Count]],6, FALSE)</f>
        <v>7</v>
      </c>
      <c r="I91" s="5">
        <f>VLOOKUP(Query3[[#This Row],[name]],[1]!Query1[[name]:[Count]], 6, FALSE)</f>
        <v>20</v>
      </c>
      <c r="J91" s="1">
        <f>Query3[[#This Row],[Count]]/Query3[[#This Row],[Team FG3]]</f>
        <v>0.2857142857142857</v>
      </c>
      <c r="K91" s="1">
        <f>Query3[[#This Row],[Count]]/Query3[[#This Row],[Team Total]]</f>
        <v>0.1</v>
      </c>
    </row>
    <row r="92" spans="1:11" x14ac:dyDescent="0.25">
      <c r="A92">
        <v>2024</v>
      </c>
      <c r="B92" s="5" t="s">
        <v>53</v>
      </c>
      <c r="C92">
        <v>1610612748</v>
      </c>
      <c r="D92" s="5" t="s">
        <v>59</v>
      </c>
      <c r="E92" s="5" t="s">
        <v>183</v>
      </c>
      <c r="F92" s="5" t="s">
        <v>222</v>
      </c>
      <c r="G92">
        <v>2</v>
      </c>
      <c r="H92" s="5">
        <f>VLOOKUP(Query3[[#This Row],[name]],[1]!Query2[[name]:[Count]],6, FALSE)</f>
        <v>7</v>
      </c>
      <c r="I92" s="5">
        <f>VLOOKUP(Query3[[#This Row],[name]],[1]!Query1[[name]:[Count]], 6, FALSE)</f>
        <v>20</v>
      </c>
      <c r="J92" s="1">
        <f>Query3[[#This Row],[Count]]/Query3[[#This Row],[Team FG3]]</f>
        <v>0.2857142857142857</v>
      </c>
      <c r="K92" s="1">
        <f>Query3[[#This Row],[Count]]/Query3[[#This Row],[Team Total]]</f>
        <v>0.1</v>
      </c>
    </row>
    <row r="93" spans="1:11" x14ac:dyDescent="0.25">
      <c r="A93">
        <v>2024</v>
      </c>
      <c r="B93" s="5" t="s">
        <v>53</v>
      </c>
      <c r="C93">
        <v>1610612748</v>
      </c>
      <c r="D93" s="5" t="s">
        <v>60</v>
      </c>
      <c r="E93" s="5" t="s">
        <v>183</v>
      </c>
      <c r="F93" s="5" t="s">
        <v>222</v>
      </c>
      <c r="G93">
        <v>1</v>
      </c>
      <c r="H93" s="5">
        <f>VLOOKUP(Query3[[#This Row],[name]],[1]!Query2[[name]:[Count]],6, FALSE)</f>
        <v>7</v>
      </c>
      <c r="I93" s="5">
        <f>VLOOKUP(Query3[[#This Row],[name]],[1]!Query1[[name]:[Count]], 6, FALSE)</f>
        <v>20</v>
      </c>
      <c r="J93" s="1">
        <f>Query3[[#This Row],[Count]]/Query3[[#This Row],[Team FG3]]</f>
        <v>0.14285714285714285</v>
      </c>
      <c r="K93" s="1">
        <f>Query3[[#This Row],[Count]]/Query3[[#This Row],[Team Total]]</f>
        <v>0.05</v>
      </c>
    </row>
    <row r="94" spans="1:11" x14ac:dyDescent="0.25">
      <c r="A94">
        <v>2024</v>
      </c>
      <c r="B94" s="5" t="s">
        <v>61</v>
      </c>
      <c r="C94">
        <v>1610612766</v>
      </c>
      <c r="D94" s="5" t="s">
        <v>62</v>
      </c>
      <c r="E94" s="5" t="s">
        <v>183</v>
      </c>
      <c r="F94" s="5" t="s">
        <v>222</v>
      </c>
      <c r="G94">
        <v>3</v>
      </c>
      <c r="H94" s="5">
        <f>VLOOKUP(Query3[[#This Row],[name]],[1]!Query2[[name]:[Count]],6, FALSE)</f>
        <v>9</v>
      </c>
      <c r="I94" s="5">
        <f>VLOOKUP(Query3[[#This Row],[name]],[1]!Query1[[name]:[Count]], 6, FALSE)</f>
        <v>20</v>
      </c>
      <c r="J94" s="1">
        <f>Query3[[#This Row],[Count]]/Query3[[#This Row],[Team FG3]]</f>
        <v>0.33333333333333331</v>
      </c>
      <c r="K94" s="1">
        <f>Query3[[#This Row],[Count]]/Query3[[#This Row],[Team Total]]</f>
        <v>0.15</v>
      </c>
    </row>
    <row r="95" spans="1:11" x14ac:dyDescent="0.25">
      <c r="A95">
        <v>2024</v>
      </c>
      <c r="B95" s="5" t="s">
        <v>61</v>
      </c>
      <c r="C95">
        <v>1610612766</v>
      </c>
      <c r="D95" s="5" t="s">
        <v>63</v>
      </c>
      <c r="E95" s="5" t="s">
        <v>183</v>
      </c>
      <c r="F95" s="5" t="s">
        <v>222</v>
      </c>
      <c r="G95">
        <v>1</v>
      </c>
      <c r="H95" s="5">
        <f>VLOOKUP(Query3[[#This Row],[name]],[1]!Query2[[name]:[Count]],6, FALSE)</f>
        <v>9</v>
      </c>
      <c r="I95" s="5">
        <f>VLOOKUP(Query3[[#This Row],[name]],[1]!Query1[[name]:[Count]], 6, FALSE)</f>
        <v>20</v>
      </c>
      <c r="J95" s="1">
        <f>Query3[[#This Row],[Count]]/Query3[[#This Row],[Team FG3]]</f>
        <v>0.1111111111111111</v>
      </c>
      <c r="K95" s="1">
        <f>Query3[[#This Row],[Count]]/Query3[[#This Row],[Team Total]]</f>
        <v>0.05</v>
      </c>
    </row>
    <row r="96" spans="1:11" x14ac:dyDescent="0.25">
      <c r="A96">
        <v>2024</v>
      </c>
      <c r="B96" s="5" t="s">
        <v>61</v>
      </c>
      <c r="C96">
        <v>1610612766</v>
      </c>
      <c r="D96" s="5" t="s">
        <v>64</v>
      </c>
      <c r="E96" s="5" t="s">
        <v>183</v>
      </c>
      <c r="F96" s="5" t="s">
        <v>222</v>
      </c>
      <c r="G96">
        <v>2</v>
      </c>
      <c r="H96" s="5">
        <f>VLOOKUP(Query3[[#This Row],[name]],[1]!Query2[[name]:[Count]],6, FALSE)</f>
        <v>9</v>
      </c>
      <c r="I96" s="5">
        <f>VLOOKUP(Query3[[#This Row],[name]],[1]!Query1[[name]:[Count]], 6, FALSE)</f>
        <v>20</v>
      </c>
      <c r="J96" s="1">
        <f>Query3[[#This Row],[Count]]/Query3[[#This Row],[Team FG3]]</f>
        <v>0.22222222222222221</v>
      </c>
      <c r="K96" s="1">
        <f>Query3[[#This Row],[Count]]/Query3[[#This Row],[Team Total]]</f>
        <v>0.1</v>
      </c>
    </row>
    <row r="97" spans="1:11" x14ac:dyDescent="0.25">
      <c r="A97">
        <v>2024</v>
      </c>
      <c r="B97" s="5" t="s">
        <v>69</v>
      </c>
      <c r="C97">
        <v>1610612762</v>
      </c>
      <c r="D97" s="5" t="s">
        <v>70</v>
      </c>
      <c r="E97" s="5" t="s">
        <v>183</v>
      </c>
      <c r="F97" s="5" t="s">
        <v>222</v>
      </c>
      <c r="G97">
        <v>1</v>
      </c>
      <c r="H97" s="5">
        <f>VLOOKUP(Query3[[#This Row],[name]],[1]!Query2[[name]:[Count]],6, FALSE)</f>
        <v>6</v>
      </c>
      <c r="I97" s="5">
        <f>VLOOKUP(Query3[[#This Row],[name]],[1]!Query1[[name]:[Count]], 6, FALSE)</f>
        <v>15</v>
      </c>
      <c r="J97" s="1">
        <f>Query3[[#This Row],[Count]]/Query3[[#This Row],[Team FG3]]</f>
        <v>0.16666666666666666</v>
      </c>
      <c r="K97" s="1">
        <f>Query3[[#This Row],[Count]]/Query3[[#This Row],[Team Total]]</f>
        <v>6.6666666666666666E-2</v>
      </c>
    </row>
    <row r="98" spans="1:11" x14ac:dyDescent="0.25">
      <c r="A98">
        <v>2024</v>
      </c>
      <c r="B98" s="5" t="s">
        <v>69</v>
      </c>
      <c r="C98">
        <v>1610612762</v>
      </c>
      <c r="D98" s="5" t="s">
        <v>74</v>
      </c>
      <c r="E98" s="5" t="s">
        <v>183</v>
      </c>
      <c r="F98" s="5" t="s">
        <v>222</v>
      </c>
      <c r="G98">
        <v>1</v>
      </c>
      <c r="H98" s="5">
        <f>VLOOKUP(Query3[[#This Row],[name]],[1]!Query2[[name]:[Count]],6, FALSE)</f>
        <v>6</v>
      </c>
      <c r="I98" s="5">
        <f>VLOOKUP(Query3[[#This Row],[name]],[1]!Query1[[name]:[Count]], 6, FALSE)</f>
        <v>15</v>
      </c>
      <c r="J98" s="1">
        <f>Query3[[#This Row],[Count]]/Query3[[#This Row],[Team FG3]]</f>
        <v>0.16666666666666666</v>
      </c>
      <c r="K98" s="1">
        <f>Query3[[#This Row],[Count]]/Query3[[#This Row],[Team Total]]</f>
        <v>6.6666666666666666E-2</v>
      </c>
    </row>
    <row r="99" spans="1:11" x14ac:dyDescent="0.25">
      <c r="A99">
        <v>2024</v>
      </c>
      <c r="B99" s="5" t="s">
        <v>76</v>
      </c>
      <c r="C99">
        <v>1610612758</v>
      </c>
      <c r="D99" s="5" t="s">
        <v>197</v>
      </c>
      <c r="E99" s="5" t="s">
        <v>183</v>
      </c>
      <c r="F99" s="5" t="s">
        <v>222</v>
      </c>
      <c r="G99">
        <v>1</v>
      </c>
      <c r="H99" s="5">
        <f>VLOOKUP(Query3[[#This Row],[name]],[1]!Query2[[name]:[Count]],6, FALSE)</f>
        <v>5</v>
      </c>
      <c r="I99" s="5">
        <f>VLOOKUP(Query3[[#This Row],[name]],[1]!Query1[[name]:[Count]], 6, FALSE)</f>
        <v>13</v>
      </c>
      <c r="J99" s="1">
        <f>Query3[[#This Row],[Count]]/Query3[[#This Row],[Team FG3]]</f>
        <v>0.2</v>
      </c>
      <c r="K99" s="1">
        <f>Query3[[#This Row],[Count]]/Query3[[#This Row],[Team Total]]</f>
        <v>7.6923076923076927E-2</v>
      </c>
    </row>
    <row r="100" spans="1:11" x14ac:dyDescent="0.25">
      <c r="A100">
        <v>2024</v>
      </c>
      <c r="B100" s="5" t="s">
        <v>76</v>
      </c>
      <c r="C100">
        <v>1610612758</v>
      </c>
      <c r="D100" s="5" t="s">
        <v>77</v>
      </c>
      <c r="E100" s="5" t="s">
        <v>183</v>
      </c>
      <c r="F100" s="5" t="s">
        <v>222</v>
      </c>
      <c r="G100">
        <v>1</v>
      </c>
      <c r="H100" s="5">
        <f>VLOOKUP(Query3[[#This Row],[name]],[1]!Query2[[name]:[Count]],6, FALSE)</f>
        <v>5</v>
      </c>
      <c r="I100" s="5">
        <f>VLOOKUP(Query3[[#This Row],[name]],[1]!Query1[[name]:[Count]], 6, FALSE)</f>
        <v>13</v>
      </c>
      <c r="J100" s="1">
        <f>Query3[[#This Row],[Count]]/Query3[[#This Row],[Team FG3]]</f>
        <v>0.2</v>
      </c>
      <c r="K100" s="1">
        <f>Query3[[#This Row],[Count]]/Query3[[#This Row],[Team Total]]</f>
        <v>7.6923076923076927E-2</v>
      </c>
    </row>
    <row r="101" spans="1:11" x14ac:dyDescent="0.25">
      <c r="A101">
        <v>2024</v>
      </c>
      <c r="B101" s="5" t="s">
        <v>76</v>
      </c>
      <c r="C101">
        <v>1610612758</v>
      </c>
      <c r="D101" s="5" t="s">
        <v>78</v>
      </c>
      <c r="E101" s="5" t="s">
        <v>183</v>
      </c>
      <c r="F101" s="5" t="s">
        <v>222</v>
      </c>
      <c r="G101">
        <v>1</v>
      </c>
      <c r="H101" s="5">
        <f>VLOOKUP(Query3[[#This Row],[name]],[1]!Query2[[name]:[Count]],6, FALSE)</f>
        <v>5</v>
      </c>
      <c r="I101" s="5">
        <f>VLOOKUP(Query3[[#This Row],[name]],[1]!Query1[[name]:[Count]], 6, FALSE)</f>
        <v>13</v>
      </c>
      <c r="J101" s="1">
        <f>Query3[[#This Row],[Count]]/Query3[[#This Row],[Team FG3]]</f>
        <v>0.2</v>
      </c>
      <c r="K101" s="1">
        <f>Query3[[#This Row],[Count]]/Query3[[#This Row],[Team Total]]</f>
        <v>7.6923076923076927E-2</v>
      </c>
    </row>
    <row r="102" spans="1:11" x14ac:dyDescent="0.25">
      <c r="A102">
        <v>2024</v>
      </c>
      <c r="B102" s="5" t="s">
        <v>76</v>
      </c>
      <c r="C102">
        <v>1610612758</v>
      </c>
      <c r="D102" s="5" t="s">
        <v>198</v>
      </c>
      <c r="E102" s="5" t="s">
        <v>183</v>
      </c>
      <c r="F102" s="5" t="s">
        <v>222</v>
      </c>
      <c r="G102">
        <v>1</v>
      </c>
      <c r="H102" s="5">
        <f>VLOOKUP(Query3[[#This Row],[name]],[1]!Query2[[name]:[Count]],6, FALSE)</f>
        <v>5</v>
      </c>
      <c r="I102" s="5">
        <f>VLOOKUP(Query3[[#This Row],[name]],[1]!Query1[[name]:[Count]], 6, FALSE)</f>
        <v>13</v>
      </c>
      <c r="J102" s="1">
        <f>Query3[[#This Row],[Count]]/Query3[[#This Row],[Team FG3]]</f>
        <v>0.2</v>
      </c>
      <c r="K102" s="1">
        <f>Query3[[#This Row],[Count]]/Query3[[#This Row],[Team Total]]</f>
        <v>7.6923076923076927E-2</v>
      </c>
    </row>
    <row r="103" spans="1:11" x14ac:dyDescent="0.25">
      <c r="A103">
        <v>2024</v>
      </c>
      <c r="B103" s="5" t="s">
        <v>81</v>
      </c>
      <c r="C103">
        <v>1610612752</v>
      </c>
      <c r="D103" s="5" t="s">
        <v>82</v>
      </c>
      <c r="E103" s="5" t="s">
        <v>183</v>
      </c>
      <c r="F103" s="5" t="s">
        <v>222</v>
      </c>
      <c r="G103">
        <v>1</v>
      </c>
      <c r="H103" s="5">
        <f>VLOOKUP(Query3[[#This Row],[name]],[1]!Query2[[name]:[Count]],6, FALSE)</f>
        <v>5</v>
      </c>
      <c r="I103" s="5">
        <f>VLOOKUP(Query3[[#This Row],[name]],[1]!Query1[[name]:[Count]], 6, FALSE)</f>
        <v>14</v>
      </c>
      <c r="J103" s="1">
        <f>Query3[[#This Row],[Count]]/Query3[[#This Row],[Team FG3]]</f>
        <v>0.2</v>
      </c>
      <c r="K103" s="1">
        <f>Query3[[#This Row],[Count]]/Query3[[#This Row],[Team Total]]</f>
        <v>7.1428571428571425E-2</v>
      </c>
    </row>
    <row r="104" spans="1:11" x14ac:dyDescent="0.25">
      <c r="A104">
        <v>2024</v>
      </c>
      <c r="B104" s="5" t="s">
        <v>81</v>
      </c>
      <c r="C104">
        <v>1610612752</v>
      </c>
      <c r="D104" s="5" t="s">
        <v>86</v>
      </c>
      <c r="E104" s="5" t="s">
        <v>183</v>
      </c>
      <c r="F104" s="5" t="s">
        <v>222</v>
      </c>
      <c r="G104">
        <v>2</v>
      </c>
      <c r="H104" s="5">
        <f>VLOOKUP(Query3[[#This Row],[name]],[1]!Query2[[name]:[Count]],6, FALSE)</f>
        <v>5</v>
      </c>
      <c r="I104" s="5">
        <f>VLOOKUP(Query3[[#This Row],[name]],[1]!Query1[[name]:[Count]], 6, FALSE)</f>
        <v>14</v>
      </c>
      <c r="J104" s="1">
        <f>Query3[[#This Row],[Count]]/Query3[[#This Row],[Team FG3]]</f>
        <v>0.4</v>
      </c>
      <c r="K104" s="1">
        <f>Query3[[#This Row],[Count]]/Query3[[#This Row],[Team Total]]</f>
        <v>0.14285714285714285</v>
      </c>
    </row>
    <row r="105" spans="1:11" x14ac:dyDescent="0.25">
      <c r="A105">
        <v>2024</v>
      </c>
      <c r="B105" s="5" t="s">
        <v>87</v>
      </c>
      <c r="C105">
        <v>1610612747</v>
      </c>
      <c r="D105" s="5" t="s">
        <v>199</v>
      </c>
      <c r="E105" s="5" t="s">
        <v>183</v>
      </c>
      <c r="F105" s="5" t="s">
        <v>222</v>
      </c>
      <c r="G105">
        <v>1</v>
      </c>
      <c r="H105" s="5">
        <f>VLOOKUP(Query3[[#This Row],[name]],[1]!Query2[[name]:[Count]],6, FALSE)</f>
        <v>5</v>
      </c>
      <c r="I105" s="5">
        <f>VLOOKUP(Query3[[#This Row],[name]],[1]!Query1[[name]:[Count]], 6, FALSE)</f>
        <v>11</v>
      </c>
      <c r="J105" s="1">
        <f>Query3[[#This Row],[Count]]/Query3[[#This Row],[Team FG3]]</f>
        <v>0.2</v>
      </c>
      <c r="K105" s="1">
        <f>Query3[[#This Row],[Count]]/Query3[[#This Row],[Team Total]]</f>
        <v>9.0909090909090912E-2</v>
      </c>
    </row>
    <row r="106" spans="1:11" x14ac:dyDescent="0.25">
      <c r="A106">
        <v>2024</v>
      </c>
      <c r="B106" s="5" t="s">
        <v>87</v>
      </c>
      <c r="C106">
        <v>1610612747</v>
      </c>
      <c r="D106" s="5" t="s">
        <v>200</v>
      </c>
      <c r="E106" s="5" t="s">
        <v>183</v>
      </c>
      <c r="F106" s="5" t="s">
        <v>222</v>
      </c>
      <c r="G106">
        <v>1</v>
      </c>
      <c r="H106" s="5">
        <f>VLOOKUP(Query3[[#This Row],[name]],[1]!Query2[[name]:[Count]],6, FALSE)</f>
        <v>5</v>
      </c>
      <c r="I106" s="5">
        <f>VLOOKUP(Query3[[#This Row],[name]],[1]!Query1[[name]:[Count]], 6, FALSE)</f>
        <v>11</v>
      </c>
      <c r="J106" s="1">
        <f>Query3[[#This Row],[Count]]/Query3[[#This Row],[Team FG3]]</f>
        <v>0.2</v>
      </c>
      <c r="K106" s="1">
        <f>Query3[[#This Row],[Count]]/Query3[[#This Row],[Team Total]]</f>
        <v>9.0909090909090912E-2</v>
      </c>
    </row>
    <row r="107" spans="1:11" x14ac:dyDescent="0.25">
      <c r="A107">
        <v>2024</v>
      </c>
      <c r="B107" s="5" t="s">
        <v>91</v>
      </c>
      <c r="C107">
        <v>1610612753</v>
      </c>
      <c r="D107" s="5" t="s">
        <v>92</v>
      </c>
      <c r="E107" s="5" t="s">
        <v>183</v>
      </c>
      <c r="F107" s="5" t="s">
        <v>222</v>
      </c>
      <c r="G107">
        <v>1</v>
      </c>
      <c r="H107" s="5">
        <f>VLOOKUP(Query3[[#This Row],[name]],[1]!Query2[[name]:[Count]],6, FALSE)</f>
        <v>5</v>
      </c>
      <c r="I107" s="5">
        <f>VLOOKUP(Query3[[#This Row],[name]],[1]!Query1[[name]:[Count]], 6, FALSE)</f>
        <v>14</v>
      </c>
      <c r="J107" s="1">
        <f>Query3[[#This Row],[Count]]/Query3[[#This Row],[Team FG3]]</f>
        <v>0.2</v>
      </c>
      <c r="K107" s="1">
        <f>Query3[[#This Row],[Count]]/Query3[[#This Row],[Team Total]]</f>
        <v>7.1428571428571425E-2</v>
      </c>
    </row>
    <row r="108" spans="1:11" x14ac:dyDescent="0.25">
      <c r="A108">
        <v>2024</v>
      </c>
      <c r="B108" s="5" t="s">
        <v>91</v>
      </c>
      <c r="C108">
        <v>1610612753</v>
      </c>
      <c r="D108" s="5" t="s">
        <v>201</v>
      </c>
      <c r="E108" s="5" t="s">
        <v>183</v>
      </c>
      <c r="F108" s="5" t="s">
        <v>222</v>
      </c>
      <c r="G108">
        <v>1</v>
      </c>
      <c r="H108" s="5">
        <f>VLOOKUP(Query3[[#This Row],[name]],[1]!Query2[[name]:[Count]],6, FALSE)</f>
        <v>5</v>
      </c>
      <c r="I108" s="5">
        <f>VLOOKUP(Query3[[#This Row],[name]],[1]!Query1[[name]:[Count]], 6, FALSE)</f>
        <v>14</v>
      </c>
      <c r="J108" s="1">
        <f>Query3[[#This Row],[Count]]/Query3[[#This Row],[Team FG3]]</f>
        <v>0.2</v>
      </c>
      <c r="K108" s="1">
        <f>Query3[[#This Row],[Count]]/Query3[[#This Row],[Team Total]]</f>
        <v>7.1428571428571425E-2</v>
      </c>
    </row>
    <row r="109" spans="1:11" x14ac:dyDescent="0.25">
      <c r="A109">
        <v>2024</v>
      </c>
      <c r="B109" s="5" t="s">
        <v>97</v>
      </c>
      <c r="C109">
        <v>1610612742</v>
      </c>
      <c r="D109" s="5" t="s">
        <v>100</v>
      </c>
      <c r="E109" s="5" t="s">
        <v>183</v>
      </c>
      <c r="F109" s="5" t="s">
        <v>222</v>
      </c>
      <c r="G109">
        <v>1</v>
      </c>
      <c r="H109" s="5">
        <f>VLOOKUP(Query3[[#This Row],[name]],[1]!Query2[[name]:[Count]],6, FALSE)</f>
        <v>2</v>
      </c>
      <c r="I109" s="5">
        <f>VLOOKUP(Query3[[#This Row],[name]],[1]!Query1[[name]:[Count]], 6, FALSE)</f>
        <v>13</v>
      </c>
      <c r="J109" s="1">
        <f>Query3[[#This Row],[Count]]/Query3[[#This Row],[Team FG3]]</f>
        <v>0.5</v>
      </c>
      <c r="K109" s="1">
        <f>Query3[[#This Row],[Count]]/Query3[[#This Row],[Team Total]]</f>
        <v>7.6923076923076927E-2</v>
      </c>
    </row>
    <row r="110" spans="1:11" x14ac:dyDescent="0.25">
      <c r="A110">
        <v>2024</v>
      </c>
      <c r="B110" s="5" t="s">
        <v>103</v>
      </c>
      <c r="C110">
        <v>1610612751</v>
      </c>
      <c r="D110" s="5" t="s">
        <v>106</v>
      </c>
      <c r="E110" s="5" t="s">
        <v>183</v>
      </c>
      <c r="F110" s="5" t="s">
        <v>222</v>
      </c>
      <c r="G110">
        <v>2</v>
      </c>
      <c r="H110" s="5">
        <f>VLOOKUP(Query3[[#This Row],[name]],[1]!Query2[[name]:[Count]],6, FALSE)</f>
        <v>3</v>
      </c>
      <c r="I110" s="5">
        <f>VLOOKUP(Query3[[#This Row],[name]],[1]!Query1[[name]:[Count]], 6, FALSE)</f>
        <v>12</v>
      </c>
      <c r="J110" s="1">
        <f>Query3[[#This Row],[Count]]/Query3[[#This Row],[Team FG3]]</f>
        <v>0.66666666666666663</v>
      </c>
      <c r="K110" s="1">
        <f>Query3[[#This Row],[Count]]/Query3[[#This Row],[Team Total]]</f>
        <v>0.16666666666666666</v>
      </c>
    </row>
    <row r="111" spans="1:11" x14ac:dyDescent="0.25">
      <c r="A111">
        <v>2024</v>
      </c>
      <c r="B111" s="5" t="s">
        <v>109</v>
      </c>
      <c r="C111">
        <v>1610612743</v>
      </c>
      <c r="D111" s="5" t="s">
        <v>110</v>
      </c>
      <c r="E111" s="5" t="s">
        <v>183</v>
      </c>
      <c r="F111" s="5" t="s">
        <v>222</v>
      </c>
      <c r="G111">
        <v>1</v>
      </c>
      <c r="H111" s="5">
        <f>VLOOKUP(Query3[[#This Row],[name]],[1]!Query2[[name]:[Count]],6, FALSE)</f>
        <v>7</v>
      </c>
      <c r="I111" s="5">
        <f>VLOOKUP(Query3[[#This Row],[name]],[1]!Query1[[name]:[Count]], 6, FALSE)</f>
        <v>13</v>
      </c>
      <c r="J111" s="1">
        <f>Query3[[#This Row],[Count]]/Query3[[#This Row],[Team FG3]]</f>
        <v>0.14285714285714285</v>
      </c>
      <c r="K111" s="1">
        <f>Query3[[#This Row],[Count]]/Query3[[#This Row],[Team Total]]</f>
        <v>7.6923076923076927E-2</v>
      </c>
    </row>
    <row r="112" spans="1:11" x14ac:dyDescent="0.25">
      <c r="A112">
        <v>2024</v>
      </c>
      <c r="B112" s="5" t="s">
        <v>109</v>
      </c>
      <c r="C112">
        <v>1610612743</v>
      </c>
      <c r="D112" s="5" t="s">
        <v>112</v>
      </c>
      <c r="E112" s="5" t="s">
        <v>183</v>
      </c>
      <c r="F112" s="5" t="s">
        <v>222</v>
      </c>
      <c r="G112">
        <v>1</v>
      </c>
      <c r="H112" s="5">
        <f>VLOOKUP(Query3[[#This Row],[name]],[1]!Query2[[name]:[Count]],6, FALSE)</f>
        <v>7</v>
      </c>
      <c r="I112" s="5">
        <f>VLOOKUP(Query3[[#This Row],[name]],[1]!Query1[[name]:[Count]], 6, FALSE)</f>
        <v>13</v>
      </c>
      <c r="J112" s="1">
        <f>Query3[[#This Row],[Count]]/Query3[[#This Row],[Team FG3]]</f>
        <v>0.14285714285714285</v>
      </c>
      <c r="K112" s="1">
        <f>Query3[[#This Row],[Count]]/Query3[[#This Row],[Team Total]]</f>
        <v>7.6923076923076927E-2</v>
      </c>
    </row>
    <row r="113" spans="1:11" x14ac:dyDescent="0.25">
      <c r="A113">
        <v>2024</v>
      </c>
      <c r="B113" s="5" t="s">
        <v>109</v>
      </c>
      <c r="C113">
        <v>1610612743</v>
      </c>
      <c r="D113" s="5" t="s">
        <v>204</v>
      </c>
      <c r="E113" s="5" t="s">
        <v>183</v>
      </c>
      <c r="F113" s="5" t="s">
        <v>222</v>
      </c>
      <c r="G113">
        <v>1</v>
      </c>
      <c r="H113" s="5">
        <f>VLOOKUP(Query3[[#This Row],[name]],[1]!Query2[[name]:[Count]],6, FALSE)</f>
        <v>7</v>
      </c>
      <c r="I113" s="5">
        <f>VLOOKUP(Query3[[#This Row],[name]],[1]!Query1[[name]:[Count]], 6, FALSE)</f>
        <v>13</v>
      </c>
      <c r="J113" s="1">
        <f>Query3[[#This Row],[Count]]/Query3[[#This Row],[Team FG3]]</f>
        <v>0.14285714285714285</v>
      </c>
      <c r="K113" s="1">
        <f>Query3[[#This Row],[Count]]/Query3[[#This Row],[Team Total]]</f>
        <v>7.6923076923076927E-2</v>
      </c>
    </row>
    <row r="114" spans="1:11" x14ac:dyDescent="0.25">
      <c r="A114">
        <v>2024</v>
      </c>
      <c r="B114" s="5" t="s">
        <v>114</v>
      </c>
      <c r="C114">
        <v>1610612754</v>
      </c>
      <c r="D114" s="5" t="s">
        <v>116</v>
      </c>
      <c r="E114" s="5" t="s">
        <v>183</v>
      </c>
      <c r="F114" s="5" t="s">
        <v>222</v>
      </c>
      <c r="G114">
        <v>2</v>
      </c>
      <c r="H114" s="5">
        <f>VLOOKUP(Query3[[#This Row],[name]],[1]!Query2[[name]:[Count]],6, FALSE)</f>
        <v>9</v>
      </c>
      <c r="I114" s="5">
        <f>VLOOKUP(Query3[[#This Row],[name]],[1]!Query1[[name]:[Count]], 6, FALSE)</f>
        <v>20</v>
      </c>
      <c r="J114" s="1">
        <f>Query3[[#This Row],[Count]]/Query3[[#This Row],[Team FG3]]</f>
        <v>0.22222222222222221</v>
      </c>
      <c r="K114" s="1">
        <f>Query3[[#This Row],[Count]]/Query3[[#This Row],[Team Total]]</f>
        <v>0.1</v>
      </c>
    </row>
    <row r="115" spans="1:11" x14ac:dyDescent="0.25">
      <c r="A115">
        <v>2024</v>
      </c>
      <c r="B115" s="5" t="s">
        <v>114</v>
      </c>
      <c r="C115">
        <v>1610612754</v>
      </c>
      <c r="D115" s="5" t="s">
        <v>206</v>
      </c>
      <c r="E115" s="5" t="s">
        <v>183</v>
      </c>
      <c r="F115" s="5" t="s">
        <v>222</v>
      </c>
      <c r="G115">
        <v>1</v>
      </c>
      <c r="H115" s="5">
        <f>VLOOKUP(Query3[[#This Row],[name]],[1]!Query2[[name]:[Count]],6, FALSE)</f>
        <v>9</v>
      </c>
      <c r="I115" s="5">
        <f>VLOOKUP(Query3[[#This Row],[name]],[1]!Query1[[name]:[Count]], 6, FALSE)</f>
        <v>20</v>
      </c>
      <c r="J115" s="1">
        <f>Query3[[#This Row],[Count]]/Query3[[#This Row],[Team FG3]]</f>
        <v>0.1111111111111111</v>
      </c>
      <c r="K115" s="1">
        <f>Query3[[#This Row],[Count]]/Query3[[#This Row],[Team Total]]</f>
        <v>0.05</v>
      </c>
    </row>
    <row r="116" spans="1:11" x14ac:dyDescent="0.25">
      <c r="A116">
        <v>2024</v>
      </c>
      <c r="B116" s="5" t="s">
        <v>114</v>
      </c>
      <c r="C116">
        <v>1610612754</v>
      </c>
      <c r="D116" s="5" t="s">
        <v>207</v>
      </c>
      <c r="E116" s="5" t="s">
        <v>183</v>
      </c>
      <c r="F116" s="5" t="s">
        <v>222</v>
      </c>
      <c r="G116">
        <v>1</v>
      </c>
      <c r="H116" s="5">
        <f>VLOOKUP(Query3[[#This Row],[name]],[1]!Query2[[name]:[Count]],6, FALSE)</f>
        <v>9</v>
      </c>
      <c r="I116" s="5">
        <f>VLOOKUP(Query3[[#This Row],[name]],[1]!Query1[[name]:[Count]], 6, FALSE)</f>
        <v>20</v>
      </c>
      <c r="J116" s="1">
        <f>Query3[[#This Row],[Count]]/Query3[[#This Row],[Team FG3]]</f>
        <v>0.1111111111111111</v>
      </c>
      <c r="K116" s="1">
        <f>Query3[[#This Row],[Count]]/Query3[[#This Row],[Team Total]]</f>
        <v>0.05</v>
      </c>
    </row>
    <row r="117" spans="1:11" x14ac:dyDescent="0.25">
      <c r="A117">
        <v>2024</v>
      </c>
      <c r="B117" s="5" t="s">
        <v>114</v>
      </c>
      <c r="C117">
        <v>1610612754</v>
      </c>
      <c r="D117" s="5" t="s">
        <v>118</v>
      </c>
      <c r="E117" s="5" t="s">
        <v>183</v>
      </c>
      <c r="F117" s="5" t="s">
        <v>222</v>
      </c>
      <c r="G117">
        <v>3</v>
      </c>
      <c r="H117" s="5">
        <f>VLOOKUP(Query3[[#This Row],[name]],[1]!Query2[[name]:[Count]],6, FALSE)</f>
        <v>9</v>
      </c>
      <c r="I117" s="5">
        <f>VLOOKUP(Query3[[#This Row],[name]],[1]!Query1[[name]:[Count]], 6, FALSE)</f>
        <v>20</v>
      </c>
      <c r="J117" s="1">
        <f>Query3[[#This Row],[Count]]/Query3[[#This Row],[Team FG3]]</f>
        <v>0.33333333333333331</v>
      </c>
      <c r="K117" s="1">
        <f>Query3[[#This Row],[Count]]/Query3[[#This Row],[Team Total]]</f>
        <v>0.15</v>
      </c>
    </row>
    <row r="118" spans="1:11" x14ac:dyDescent="0.25">
      <c r="A118">
        <v>2024</v>
      </c>
      <c r="B118" s="5" t="s">
        <v>119</v>
      </c>
      <c r="C118">
        <v>1610612740</v>
      </c>
      <c r="D118" s="5" t="s">
        <v>121</v>
      </c>
      <c r="E118" s="5" t="s">
        <v>183</v>
      </c>
      <c r="F118" s="5" t="s">
        <v>222</v>
      </c>
      <c r="G118">
        <v>3</v>
      </c>
      <c r="H118" s="5">
        <f>VLOOKUP(Query3[[#This Row],[name]],[1]!Query2[[name]:[Count]],6, FALSE)</f>
        <v>6</v>
      </c>
      <c r="I118" s="5">
        <f>VLOOKUP(Query3[[#This Row],[name]],[1]!Query1[[name]:[Count]], 6, FALSE)</f>
        <v>14</v>
      </c>
      <c r="J118" s="1">
        <f>Query3[[#This Row],[Count]]/Query3[[#This Row],[Team FG3]]</f>
        <v>0.5</v>
      </c>
      <c r="K118" s="1">
        <f>Query3[[#This Row],[Count]]/Query3[[#This Row],[Team Total]]</f>
        <v>0.21428571428571427</v>
      </c>
    </row>
    <row r="119" spans="1:11" x14ac:dyDescent="0.25">
      <c r="A119">
        <v>2024</v>
      </c>
      <c r="B119" s="5" t="s">
        <v>119</v>
      </c>
      <c r="C119">
        <v>1610612740</v>
      </c>
      <c r="D119" s="5" t="s">
        <v>209</v>
      </c>
      <c r="E119" s="5" t="s">
        <v>183</v>
      </c>
      <c r="F119" s="5" t="s">
        <v>222</v>
      </c>
      <c r="G119">
        <v>1</v>
      </c>
      <c r="H119" s="5">
        <f>VLOOKUP(Query3[[#This Row],[name]],[1]!Query2[[name]:[Count]],6, FALSE)</f>
        <v>6</v>
      </c>
      <c r="I119" s="5">
        <f>VLOOKUP(Query3[[#This Row],[name]],[1]!Query1[[name]:[Count]], 6, FALSE)</f>
        <v>14</v>
      </c>
      <c r="J119" s="1">
        <f>Query3[[#This Row],[Count]]/Query3[[#This Row],[Team FG3]]</f>
        <v>0.16666666666666666</v>
      </c>
      <c r="K119" s="1">
        <f>Query3[[#This Row],[Count]]/Query3[[#This Row],[Team Total]]</f>
        <v>7.1428571428571425E-2</v>
      </c>
    </row>
    <row r="120" spans="1:11" x14ac:dyDescent="0.25">
      <c r="A120">
        <v>2024</v>
      </c>
      <c r="B120" s="5" t="s">
        <v>119</v>
      </c>
      <c r="C120">
        <v>1610612740</v>
      </c>
      <c r="D120" s="5" t="s">
        <v>123</v>
      </c>
      <c r="E120" s="5" t="s">
        <v>183</v>
      </c>
      <c r="F120" s="5" t="s">
        <v>222</v>
      </c>
      <c r="G120">
        <v>1</v>
      </c>
      <c r="H120" s="5">
        <f>VLOOKUP(Query3[[#This Row],[name]],[1]!Query2[[name]:[Count]],6, FALSE)</f>
        <v>6</v>
      </c>
      <c r="I120" s="5">
        <f>VLOOKUP(Query3[[#This Row],[name]],[1]!Query1[[name]:[Count]], 6, FALSE)</f>
        <v>14</v>
      </c>
      <c r="J120" s="1">
        <f>Query3[[#This Row],[Count]]/Query3[[#This Row],[Team FG3]]</f>
        <v>0.16666666666666666</v>
      </c>
      <c r="K120" s="1">
        <f>Query3[[#This Row],[Count]]/Query3[[#This Row],[Team Total]]</f>
        <v>7.1428571428571425E-2</v>
      </c>
    </row>
    <row r="121" spans="1:11" x14ac:dyDescent="0.25">
      <c r="A121">
        <v>2024</v>
      </c>
      <c r="B121" s="5" t="s">
        <v>125</v>
      </c>
      <c r="C121">
        <v>1610612765</v>
      </c>
      <c r="D121" s="5" t="s">
        <v>130</v>
      </c>
      <c r="E121" s="5" t="s">
        <v>183</v>
      </c>
      <c r="F121" s="5" t="s">
        <v>222</v>
      </c>
      <c r="G121">
        <v>1</v>
      </c>
      <c r="H121" s="5">
        <f>VLOOKUP(Query3[[#This Row],[name]],[1]!Query2[[name]:[Count]],6, FALSE)</f>
        <v>6</v>
      </c>
      <c r="I121" s="5">
        <f>VLOOKUP(Query3[[#This Row],[name]],[1]!Query1[[name]:[Count]], 6, FALSE)</f>
        <v>21</v>
      </c>
      <c r="J121" s="1">
        <f>Query3[[#This Row],[Count]]/Query3[[#This Row],[Team FG3]]</f>
        <v>0.16666666666666666</v>
      </c>
      <c r="K121" s="1">
        <f>Query3[[#This Row],[Count]]/Query3[[#This Row],[Team Total]]</f>
        <v>4.7619047619047616E-2</v>
      </c>
    </row>
    <row r="122" spans="1:11" x14ac:dyDescent="0.25">
      <c r="A122">
        <v>2024</v>
      </c>
      <c r="B122" s="5" t="s">
        <v>125</v>
      </c>
      <c r="C122">
        <v>1610612765</v>
      </c>
      <c r="D122" s="5" t="s">
        <v>131</v>
      </c>
      <c r="E122" s="5" t="s">
        <v>183</v>
      </c>
      <c r="F122" s="5" t="s">
        <v>222</v>
      </c>
      <c r="G122">
        <v>1</v>
      </c>
      <c r="H122" s="5">
        <f>VLOOKUP(Query3[[#This Row],[name]],[1]!Query2[[name]:[Count]],6, FALSE)</f>
        <v>6</v>
      </c>
      <c r="I122" s="5">
        <f>VLOOKUP(Query3[[#This Row],[name]],[1]!Query1[[name]:[Count]], 6, FALSE)</f>
        <v>21</v>
      </c>
      <c r="J122" s="1">
        <f>Query3[[#This Row],[Count]]/Query3[[#This Row],[Team FG3]]</f>
        <v>0.16666666666666666</v>
      </c>
      <c r="K122" s="1">
        <f>Query3[[#This Row],[Count]]/Query3[[#This Row],[Team Total]]</f>
        <v>4.7619047619047616E-2</v>
      </c>
    </row>
    <row r="123" spans="1:11" x14ac:dyDescent="0.25">
      <c r="A123">
        <v>2024</v>
      </c>
      <c r="B123" s="5" t="s">
        <v>125</v>
      </c>
      <c r="C123">
        <v>1610612765</v>
      </c>
      <c r="D123" s="5" t="s">
        <v>132</v>
      </c>
      <c r="E123" s="5" t="s">
        <v>183</v>
      </c>
      <c r="F123" s="5" t="s">
        <v>222</v>
      </c>
      <c r="G123">
        <v>2</v>
      </c>
      <c r="H123" s="5">
        <f>VLOOKUP(Query3[[#This Row],[name]],[1]!Query2[[name]:[Count]],6, FALSE)</f>
        <v>6</v>
      </c>
      <c r="I123" s="5">
        <f>VLOOKUP(Query3[[#This Row],[name]],[1]!Query1[[name]:[Count]], 6, FALSE)</f>
        <v>21</v>
      </c>
      <c r="J123" s="1">
        <f>Query3[[#This Row],[Count]]/Query3[[#This Row],[Team FG3]]</f>
        <v>0.33333333333333331</v>
      </c>
      <c r="K123" s="1">
        <f>Query3[[#This Row],[Count]]/Query3[[#This Row],[Team Total]]</f>
        <v>9.5238095238095233E-2</v>
      </c>
    </row>
    <row r="124" spans="1:11" x14ac:dyDescent="0.25">
      <c r="A124">
        <v>2024</v>
      </c>
      <c r="B124" s="5" t="s">
        <v>133</v>
      </c>
      <c r="C124">
        <v>1610612761</v>
      </c>
      <c r="D124" s="5" t="s">
        <v>136</v>
      </c>
      <c r="E124" s="5" t="s">
        <v>183</v>
      </c>
      <c r="F124" s="5" t="s">
        <v>222</v>
      </c>
      <c r="G124">
        <v>2</v>
      </c>
      <c r="H124" s="5">
        <f>VLOOKUP(Query3[[#This Row],[name]],[1]!Query2[[name]:[Count]],6, FALSE)</f>
        <v>4</v>
      </c>
      <c r="I124" s="5">
        <f>VLOOKUP(Query3[[#This Row],[name]],[1]!Query1[[name]:[Count]], 6, FALSE)</f>
        <v>13</v>
      </c>
      <c r="J124" s="1">
        <f>Query3[[#This Row],[Count]]/Query3[[#This Row],[Team FG3]]</f>
        <v>0.5</v>
      </c>
      <c r="K124" s="1">
        <f>Query3[[#This Row],[Count]]/Query3[[#This Row],[Team Total]]</f>
        <v>0.15384615384615385</v>
      </c>
    </row>
    <row r="125" spans="1:11" x14ac:dyDescent="0.25">
      <c r="A125">
        <v>2024</v>
      </c>
      <c r="B125" s="5" t="s">
        <v>133</v>
      </c>
      <c r="C125">
        <v>1610612761</v>
      </c>
      <c r="D125" s="5" t="s">
        <v>137</v>
      </c>
      <c r="E125" s="5" t="s">
        <v>183</v>
      </c>
      <c r="F125" s="5" t="s">
        <v>222</v>
      </c>
      <c r="G125">
        <v>1</v>
      </c>
      <c r="H125" s="5">
        <f>VLOOKUP(Query3[[#This Row],[name]],[1]!Query2[[name]:[Count]],6, FALSE)</f>
        <v>4</v>
      </c>
      <c r="I125" s="5">
        <f>VLOOKUP(Query3[[#This Row],[name]],[1]!Query1[[name]:[Count]], 6, FALSE)</f>
        <v>13</v>
      </c>
      <c r="J125" s="1">
        <f>Query3[[#This Row],[Count]]/Query3[[#This Row],[Team FG3]]</f>
        <v>0.25</v>
      </c>
      <c r="K125" s="1">
        <f>Query3[[#This Row],[Count]]/Query3[[#This Row],[Team Total]]</f>
        <v>7.6923076923076927E-2</v>
      </c>
    </row>
    <row r="126" spans="1:11" x14ac:dyDescent="0.25">
      <c r="A126">
        <v>2024</v>
      </c>
      <c r="B126" s="5" t="s">
        <v>138</v>
      </c>
      <c r="C126">
        <v>1610612745</v>
      </c>
      <c r="D126" s="5" t="s">
        <v>140</v>
      </c>
      <c r="E126" s="5" t="s">
        <v>183</v>
      </c>
      <c r="F126" s="5" t="s">
        <v>222</v>
      </c>
      <c r="G126">
        <v>2</v>
      </c>
      <c r="H126" s="5">
        <f>VLOOKUP(Query3[[#This Row],[name]],[1]!Query2[[name]:[Count]],6, FALSE)</f>
        <v>10</v>
      </c>
      <c r="I126" s="5">
        <f>VLOOKUP(Query3[[#This Row],[name]],[1]!Query1[[name]:[Count]], 6, FALSE)</f>
        <v>26</v>
      </c>
      <c r="J126" s="1">
        <f>Query3[[#This Row],[Count]]/Query3[[#This Row],[Team FG3]]</f>
        <v>0.2</v>
      </c>
      <c r="K126" s="1">
        <f>Query3[[#This Row],[Count]]/Query3[[#This Row],[Team Total]]</f>
        <v>7.6923076923076927E-2</v>
      </c>
    </row>
    <row r="127" spans="1:11" x14ac:dyDescent="0.25">
      <c r="A127">
        <v>2024</v>
      </c>
      <c r="B127" s="5" t="s">
        <v>138</v>
      </c>
      <c r="C127">
        <v>1610612745</v>
      </c>
      <c r="D127" s="5" t="s">
        <v>141</v>
      </c>
      <c r="E127" s="5" t="s">
        <v>183</v>
      </c>
      <c r="F127" s="5" t="s">
        <v>222</v>
      </c>
      <c r="G127">
        <v>2</v>
      </c>
      <c r="H127" s="5">
        <f>VLOOKUP(Query3[[#This Row],[name]],[1]!Query2[[name]:[Count]],6, FALSE)</f>
        <v>10</v>
      </c>
      <c r="I127" s="5">
        <f>VLOOKUP(Query3[[#This Row],[name]],[1]!Query1[[name]:[Count]], 6, FALSE)</f>
        <v>26</v>
      </c>
      <c r="J127" s="1">
        <f>Query3[[#This Row],[Count]]/Query3[[#This Row],[Team FG3]]</f>
        <v>0.2</v>
      </c>
      <c r="K127" s="1">
        <f>Query3[[#This Row],[Count]]/Query3[[#This Row],[Team Total]]</f>
        <v>7.6923076923076927E-2</v>
      </c>
    </row>
    <row r="128" spans="1:11" x14ac:dyDescent="0.25">
      <c r="A128">
        <v>2024</v>
      </c>
      <c r="B128" s="5" t="s">
        <v>138</v>
      </c>
      <c r="C128">
        <v>1610612745</v>
      </c>
      <c r="D128" s="5" t="s">
        <v>142</v>
      </c>
      <c r="E128" s="5" t="s">
        <v>183</v>
      </c>
      <c r="F128" s="5" t="s">
        <v>222</v>
      </c>
      <c r="G128">
        <v>1</v>
      </c>
      <c r="H128" s="5">
        <f>VLOOKUP(Query3[[#This Row],[name]],[1]!Query2[[name]:[Count]],6, FALSE)</f>
        <v>10</v>
      </c>
      <c r="I128" s="5">
        <f>VLOOKUP(Query3[[#This Row],[name]],[1]!Query1[[name]:[Count]], 6, FALSE)</f>
        <v>26</v>
      </c>
      <c r="J128" s="1">
        <f>Query3[[#This Row],[Count]]/Query3[[#This Row],[Team FG3]]</f>
        <v>0.1</v>
      </c>
      <c r="K128" s="1">
        <f>Query3[[#This Row],[Count]]/Query3[[#This Row],[Team Total]]</f>
        <v>3.8461538461538464E-2</v>
      </c>
    </row>
    <row r="129" spans="1:11" x14ac:dyDescent="0.25">
      <c r="A129">
        <v>2024</v>
      </c>
      <c r="B129" s="5" t="s">
        <v>138</v>
      </c>
      <c r="C129">
        <v>1610612745</v>
      </c>
      <c r="D129" s="5" t="s">
        <v>143</v>
      </c>
      <c r="E129" s="5" t="s">
        <v>183</v>
      </c>
      <c r="F129" s="5" t="s">
        <v>222</v>
      </c>
      <c r="G129">
        <v>1</v>
      </c>
      <c r="H129" s="5">
        <f>VLOOKUP(Query3[[#This Row],[name]],[1]!Query2[[name]:[Count]],6, FALSE)</f>
        <v>10</v>
      </c>
      <c r="I129" s="5">
        <f>VLOOKUP(Query3[[#This Row],[name]],[1]!Query1[[name]:[Count]], 6, FALSE)</f>
        <v>26</v>
      </c>
      <c r="J129" s="1">
        <f>Query3[[#This Row],[Count]]/Query3[[#This Row],[Team FG3]]</f>
        <v>0.1</v>
      </c>
      <c r="K129" s="1">
        <f>Query3[[#This Row],[Count]]/Query3[[#This Row],[Team Total]]</f>
        <v>3.8461538461538464E-2</v>
      </c>
    </row>
    <row r="130" spans="1:11" x14ac:dyDescent="0.25">
      <c r="A130">
        <v>2024</v>
      </c>
      <c r="B130" s="5" t="s">
        <v>144</v>
      </c>
      <c r="C130">
        <v>1610612759</v>
      </c>
      <c r="D130" s="5" t="s">
        <v>210</v>
      </c>
      <c r="E130" s="5" t="s">
        <v>183</v>
      </c>
      <c r="F130" s="5" t="s">
        <v>222</v>
      </c>
      <c r="G130">
        <v>1</v>
      </c>
      <c r="H130" s="5">
        <f>VLOOKUP(Query3[[#This Row],[name]],[1]!Query2[[name]:[Count]],6, FALSE)</f>
        <v>8</v>
      </c>
      <c r="I130" s="5">
        <f>VLOOKUP(Query3[[#This Row],[name]],[1]!Query1[[name]:[Count]], 6, FALSE)</f>
        <v>18</v>
      </c>
      <c r="J130" s="1">
        <f>Query3[[#This Row],[Count]]/Query3[[#This Row],[Team FG3]]</f>
        <v>0.125</v>
      </c>
      <c r="K130" s="1">
        <f>Query3[[#This Row],[Count]]/Query3[[#This Row],[Team Total]]</f>
        <v>5.5555555555555552E-2</v>
      </c>
    </row>
    <row r="131" spans="1:11" x14ac:dyDescent="0.25">
      <c r="A131">
        <v>2024</v>
      </c>
      <c r="B131" s="5" t="s">
        <v>144</v>
      </c>
      <c r="C131">
        <v>1610612759</v>
      </c>
      <c r="D131" s="5" t="s">
        <v>145</v>
      </c>
      <c r="E131" s="5" t="s">
        <v>183</v>
      </c>
      <c r="F131" s="5" t="s">
        <v>222</v>
      </c>
      <c r="G131">
        <v>1</v>
      </c>
      <c r="H131" s="5">
        <f>VLOOKUP(Query3[[#This Row],[name]],[1]!Query2[[name]:[Count]],6, FALSE)</f>
        <v>8</v>
      </c>
      <c r="I131" s="5">
        <f>VLOOKUP(Query3[[#This Row],[name]],[1]!Query1[[name]:[Count]], 6, FALSE)</f>
        <v>18</v>
      </c>
      <c r="J131" s="1">
        <f>Query3[[#This Row],[Count]]/Query3[[#This Row],[Team FG3]]</f>
        <v>0.125</v>
      </c>
      <c r="K131" s="1">
        <f>Query3[[#This Row],[Count]]/Query3[[#This Row],[Team Total]]</f>
        <v>5.5555555555555552E-2</v>
      </c>
    </row>
    <row r="132" spans="1:11" x14ac:dyDescent="0.25">
      <c r="A132">
        <v>2024</v>
      </c>
      <c r="B132" s="5" t="s">
        <v>144</v>
      </c>
      <c r="C132">
        <v>1610612759</v>
      </c>
      <c r="D132" s="5" t="s">
        <v>147</v>
      </c>
      <c r="E132" s="5" t="s">
        <v>183</v>
      </c>
      <c r="F132" s="5" t="s">
        <v>222</v>
      </c>
      <c r="G132">
        <v>4</v>
      </c>
      <c r="H132" s="5">
        <f>VLOOKUP(Query3[[#This Row],[name]],[1]!Query2[[name]:[Count]],6, FALSE)</f>
        <v>8</v>
      </c>
      <c r="I132" s="5">
        <f>VLOOKUP(Query3[[#This Row],[name]],[1]!Query1[[name]:[Count]], 6, FALSE)</f>
        <v>18</v>
      </c>
      <c r="J132" s="1">
        <f>Query3[[#This Row],[Count]]/Query3[[#This Row],[Team FG3]]</f>
        <v>0.5</v>
      </c>
      <c r="K132" s="1">
        <f>Query3[[#This Row],[Count]]/Query3[[#This Row],[Team Total]]</f>
        <v>0.22222222222222221</v>
      </c>
    </row>
    <row r="133" spans="1:11" x14ac:dyDescent="0.25">
      <c r="A133">
        <v>2024</v>
      </c>
      <c r="B133" s="5" t="s">
        <v>150</v>
      </c>
      <c r="C133">
        <v>1610612756</v>
      </c>
      <c r="D133" s="5" t="s">
        <v>151</v>
      </c>
      <c r="E133" s="5" t="s">
        <v>183</v>
      </c>
      <c r="F133" s="5" t="s">
        <v>222</v>
      </c>
      <c r="G133">
        <v>2</v>
      </c>
      <c r="H133" s="5">
        <f>VLOOKUP(Query3[[#This Row],[name]],[1]!Query2[[name]:[Count]],6, FALSE)</f>
        <v>10</v>
      </c>
      <c r="I133" s="5">
        <f>VLOOKUP(Query3[[#This Row],[name]],[1]!Query1[[name]:[Count]], 6, FALSE)</f>
        <v>17</v>
      </c>
      <c r="J133" s="1">
        <f>Query3[[#This Row],[Count]]/Query3[[#This Row],[Team FG3]]</f>
        <v>0.2</v>
      </c>
      <c r="K133" s="1">
        <f>Query3[[#This Row],[Count]]/Query3[[#This Row],[Team Total]]</f>
        <v>0.11764705882352941</v>
      </c>
    </row>
    <row r="134" spans="1:11" x14ac:dyDescent="0.25">
      <c r="A134">
        <v>2024</v>
      </c>
      <c r="B134" s="5" t="s">
        <v>150</v>
      </c>
      <c r="C134">
        <v>1610612756</v>
      </c>
      <c r="D134" s="5" t="s">
        <v>154</v>
      </c>
      <c r="E134" s="5" t="s">
        <v>183</v>
      </c>
      <c r="F134" s="5" t="s">
        <v>222</v>
      </c>
      <c r="G134">
        <v>1</v>
      </c>
      <c r="H134" s="5">
        <f>VLOOKUP(Query3[[#This Row],[name]],[1]!Query2[[name]:[Count]],6, FALSE)</f>
        <v>10</v>
      </c>
      <c r="I134" s="5">
        <f>VLOOKUP(Query3[[#This Row],[name]],[1]!Query1[[name]:[Count]], 6, FALSE)</f>
        <v>17</v>
      </c>
      <c r="J134" s="1">
        <f>Query3[[#This Row],[Count]]/Query3[[#This Row],[Team FG3]]</f>
        <v>0.1</v>
      </c>
      <c r="K134" s="1">
        <f>Query3[[#This Row],[Count]]/Query3[[#This Row],[Team Total]]</f>
        <v>5.8823529411764705E-2</v>
      </c>
    </row>
    <row r="135" spans="1:11" x14ac:dyDescent="0.25">
      <c r="A135">
        <v>2024</v>
      </c>
      <c r="B135" s="5" t="s">
        <v>150</v>
      </c>
      <c r="C135">
        <v>1610612756</v>
      </c>
      <c r="D135" s="5" t="s">
        <v>211</v>
      </c>
      <c r="E135" s="5" t="s">
        <v>183</v>
      </c>
      <c r="F135" s="5" t="s">
        <v>222</v>
      </c>
      <c r="G135">
        <v>1</v>
      </c>
      <c r="H135" s="5">
        <f>VLOOKUP(Query3[[#This Row],[name]],[1]!Query2[[name]:[Count]],6, FALSE)</f>
        <v>10</v>
      </c>
      <c r="I135" s="5">
        <f>VLOOKUP(Query3[[#This Row],[name]],[1]!Query1[[name]:[Count]], 6, FALSE)</f>
        <v>17</v>
      </c>
      <c r="J135" s="1">
        <f>Query3[[#This Row],[Count]]/Query3[[#This Row],[Team FG3]]</f>
        <v>0.1</v>
      </c>
      <c r="K135" s="1">
        <f>Query3[[#This Row],[Count]]/Query3[[#This Row],[Team Total]]</f>
        <v>5.8823529411764705E-2</v>
      </c>
    </row>
    <row r="136" spans="1:11" x14ac:dyDescent="0.25">
      <c r="A136">
        <v>2024</v>
      </c>
      <c r="B136" s="5" t="s">
        <v>150</v>
      </c>
      <c r="C136">
        <v>1610612756</v>
      </c>
      <c r="D136" s="5" t="s">
        <v>155</v>
      </c>
      <c r="E136" s="5" t="s">
        <v>183</v>
      </c>
      <c r="F136" s="5" t="s">
        <v>222</v>
      </c>
      <c r="G136">
        <v>1</v>
      </c>
      <c r="H136" s="5">
        <f>VLOOKUP(Query3[[#This Row],[name]],[1]!Query2[[name]:[Count]],6, FALSE)</f>
        <v>10</v>
      </c>
      <c r="I136" s="5">
        <f>VLOOKUP(Query3[[#This Row],[name]],[1]!Query1[[name]:[Count]], 6, FALSE)</f>
        <v>17</v>
      </c>
      <c r="J136" s="1">
        <f>Query3[[#This Row],[Count]]/Query3[[#This Row],[Team FG3]]</f>
        <v>0.1</v>
      </c>
      <c r="K136" s="1">
        <f>Query3[[#This Row],[Count]]/Query3[[#This Row],[Team Total]]</f>
        <v>5.8823529411764705E-2</v>
      </c>
    </row>
    <row r="137" spans="1:11" x14ac:dyDescent="0.25">
      <c r="A137">
        <v>2024</v>
      </c>
      <c r="B137" s="5" t="s">
        <v>150</v>
      </c>
      <c r="C137">
        <v>1610612756</v>
      </c>
      <c r="D137" s="5" t="s">
        <v>212</v>
      </c>
      <c r="E137" s="5" t="s">
        <v>183</v>
      </c>
      <c r="F137" s="5" t="s">
        <v>222</v>
      </c>
      <c r="G137">
        <v>1</v>
      </c>
      <c r="H137" s="5">
        <f>VLOOKUP(Query3[[#This Row],[name]],[1]!Query2[[name]:[Count]],6, FALSE)</f>
        <v>10</v>
      </c>
      <c r="I137" s="5">
        <f>VLOOKUP(Query3[[#This Row],[name]],[1]!Query1[[name]:[Count]], 6, FALSE)</f>
        <v>17</v>
      </c>
      <c r="J137" s="1">
        <f>Query3[[#This Row],[Count]]/Query3[[#This Row],[Team FG3]]</f>
        <v>0.1</v>
      </c>
      <c r="K137" s="1">
        <f>Query3[[#This Row],[Count]]/Query3[[#This Row],[Team Total]]</f>
        <v>5.8823529411764705E-2</v>
      </c>
    </row>
    <row r="138" spans="1:11" x14ac:dyDescent="0.25">
      <c r="A138">
        <v>2024</v>
      </c>
      <c r="B138" s="5" t="s">
        <v>156</v>
      </c>
      <c r="C138">
        <v>1610612760</v>
      </c>
      <c r="D138" s="5" t="s">
        <v>161</v>
      </c>
      <c r="E138" s="5" t="s">
        <v>183</v>
      </c>
      <c r="F138" s="5" t="s">
        <v>222</v>
      </c>
      <c r="G138">
        <v>1</v>
      </c>
      <c r="H138" s="5">
        <f>VLOOKUP(Query3[[#This Row],[name]],[1]!Query2[[name]:[Count]],6, FALSE)</f>
        <v>3</v>
      </c>
      <c r="I138" s="5">
        <f>VLOOKUP(Query3[[#This Row],[name]],[1]!Query1[[name]:[Count]], 6, FALSE)</f>
        <v>13</v>
      </c>
      <c r="J138" s="1">
        <f>Query3[[#This Row],[Count]]/Query3[[#This Row],[Team FG3]]</f>
        <v>0.33333333333333331</v>
      </c>
      <c r="K138" s="1">
        <f>Query3[[#This Row],[Count]]/Query3[[#This Row],[Team Total]]</f>
        <v>7.6923076923076927E-2</v>
      </c>
    </row>
    <row r="139" spans="1:11" x14ac:dyDescent="0.25">
      <c r="A139">
        <v>2024</v>
      </c>
      <c r="B139" s="5" t="s">
        <v>162</v>
      </c>
      <c r="C139">
        <v>1610612750</v>
      </c>
      <c r="D139" s="5" t="s">
        <v>163</v>
      </c>
      <c r="E139" s="5" t="s">
        <v>183</v>
      </c>
      <c r="F139" s="5" t="s">
        <v>222</v>
      </c>
      <c r="G139">
        <v>2</v>
      </c>
      <c r="H139" s="5">
        <f>VLOOKUP(Query3[[#This Row],[name]],[1]!Query2[[name]:[Count]],6, FALSE)</f>
        <v>11</v>
      </c>
      <c r="I139" s="5">
        <f>VLOOKUP(Query3[[#This Row],[name]],[1]!Query1[[name]:[Count]], 6, FALSE)</f>
        <v>22</v>
      </c>
      <c r="J139" s="1">
        <f>Query3[[#This Row],[Count]]/Query3[[#This Row],[Team FG3]]</f>
        <v>0.18181818181818182</v>
      </c>
      <c r="K139" s="1">
        <f>Query3[[#This Row],[Count]]/Query3[[#This Row],[Team Total]]</f>
        <v>9.0909090909090912E-2</v>
      </c>
    </row>
    <row r="140" spans="1:11" x14ac:dyDescent="0.25">
      <c r="A140">
        <v>2024</v>
      </c>
      <c r="B140" s="5" t="s">
        <v>162</v>
      </c>
      <c r="C140">
        <v>1610612750</v>
      </c>
      <c r="D140" s="5" t="s">
        <v>164</v>
      </c>
      <c r="E140" s="5" t="s">
        <v>183</v>
      </c>
      <c r="F140" s="5" t="s">
        <v>222</v>
      </c>
      <c r="G140">
        <v>2</v>
      </c>
      <c r="H140" s="5">
        <f>VLOOKUP(Query3[[#This Row],[name]],[1]!Query2[[name]:[Count]],6, FALSE)</f>
        <v>11</v>
      </c>
      <c r="I140" s="5">
        <f>VLOOKUP(Query3[[#This Row],[name]],[1]!Query1[[name]:[Count]], 6, FALSE)</f>
        <v>22</v>
      </c>
      <c r="J140" s="1">
        <f>Query3[[#This Row],[Count]]/Query3[[#This Row],[Team FG3]]</f>
        <v>0.18181818181818182</v>
      </c>
      <c r="K140" s="1">
        <f>Query3[[#This Row],[Count]]/Query3[[#This Row],[Team Total]]</f>
        <v>9.0909090909090912E-2</v>
      </c>
    </row>
    <row r="141" spans="1:11" x14ac:dyDescent="0.25">
      <c r="A141">
        <v>2024</v>
      </c>
      <c r="B141" s="5" t="s">
        <v>162</v>
      </c>
      <c r="C141">
        <v>1610612750</v>
      </c>
      <c r="D141" s="5" t="s">
        <v>165</v>
      </c>
      <c r="E141" s="5" t="s">
        <v>183</v>
      </c>
      <c r="F141" s="5" t="s">
        <v>222</v>
      </c>
      <c r="G141">
        <v>3</v>
      </c>
      <c r="H141" s="5">
        <f>VLOOKUP(Query3[[#This Row],[name]],[1]!Query2[[name]:[Count]],6, FALSE)</f>
        <v>11</v>
      </c>
      <c r="I141" s="5">
        <f>VLOOKUP(Query3[[#This Row],[name]],[1]!Query1[[name]:[Count]], 6, FALSE)</f>
        <v>22</v>
      </c>
      <c r="J141" s="1">
        <f>Query3[[#This Row],[Count]]/Query3[[#This Row],[Team FG3]]</f>
        <v>0.27272727272727271</v>
      </c>
      <c r="K141" s="1">
        <f>Query3[[#This Row],[Count]]/Query3[[#This Row],[Team Total]]</f>
        <v>0.13636363636363635</v>
      </c>
    </row>
    <row r="142" spans="1:11" x14ac:dyDescent="0.25">
      <c r="A142">
        <v>2024</v>
      </c>
      <c r="B142" s="5" t="s">
        <v>168</v>
      </c>
      <c r="C142">
        <v>1610612757</v>
      </c>
      <c r="D142" s="5" t="s">
        <v>169</v>
      </c>
      <c r="E142" s="5" t="s">
        <v>183</v>
      </c>
      <c r="F142" s="5" t="s">
        <v>222</v>
      </c>
      <c r="G142">
        <v>4</v>
      </c>
      <c r="H142" s="5">
        <f>VLOOKUP(Query3[[#This Row],[name]],[1]!Query2[[name]:[Count]],6, FALSE)</f>
        <v>8</v>
      </c>
      <c r="I142" s="5">
        <f>VLOOKUP(Query3[[#This Row],[name]],[1]!Query1[[name]:[Count]], 6, FALSE)</f>
        <v>16</v>
      </c>
      <c r="J142" s="1">
        <f>Query3[[#This Row],[Count]]/Query3[[#This Row],[Team FG3]]</f>
        <v>0.5</v>
      </c>
      <c r="K142" s="1">
        <f>Query3[[#This Row],[Count]]/Query3[[#This Row],[Team Total]]</f>
        <v>0.25</v>
      </c>
    </row>
    <row r="143" spans="1:11" x14ac:dyDescent="0.25">
      <c r="A143">
        <v>2024</v>
      </c>
      <c r="B143" s="5" t="s">
        <v>168</v>
      </c>
      <c r="C143">
        <v>1610612757</v>
      </c>
      <c r="D143" s="5" t="s">
        <v>214</v>
      </c>
      <c r="E143" s="5" t="s">
        <v>183</v>
      </c>
      <c r="F143" s="5" t="s">
        <v>222</v>
      </c>
      <c r="G143">
        <v>1</v>
      </c>
      <c r="H143" s="5">
        <f>VLOOKUP(Query3[[#This Row],[name]],[1]!Query2[[name]:[Count]],6, FALSE)</f>
        <v>8</v>
      </c>
      <c r="I143" s="5">
        <f>VLOOKUP(Query3[[#This Row],[name]],[1]!Query1[[name]:[Count]], 6, FALSE)</f>
        <v>16</v>
      </c>
      <c r="J143" s="1">
        <f>Query3[[#This Row],[Count]]/Query3[[#This Row],[Team FG3]]</f>
        <v>0.125</v>
      </c>
      <c r="K143" s="1">
        <f>Query3[[#This Row],[Count]]/Query3[[#This Row],[Team Total]]</f>
        <v>6.25E-2</v>
      </c>
    </row>
    <row r="144" spans="1:11" x14ac:dyDescent="0.25">
      <c r="A144">
        <v>2024</v>
      </c>
      <c r="B144" s="5" t="s">
        <v>168</v>
      </c>
      <c r="C144">
        <v>1610612757</v>
      </c>
      <c r="D144" s="5" t="s">
        <v>174</v>
      </c>
      <c r="E144" s="5" t="s">
        <v>183</v>
      </c>
      <c r="F144" s="5" t="s">
        <v>222</v>
      </c>
      <c r="G144">
        <v>1</v>
      </c>
      <c r="H144" s="5">
        <f>VLOOKUP(Query3[[#This Row],[name]],[1]!Query2[[name]:[Count]],6, FALSE)</f>
        <v>8</v>
      </c>
      <c r="I144" s="5">
        <f>VLOOKUP(Query3[[#This Row],[name]],[1]!Query1[[name]:[Count]], 6, FALSE)</f>
        <v>16</v>
      </c>
      <c r="J144" s="1">
        <f>Query3[[#This Row],[Count]]/Query3[[#This Row],[Team FG3]]</f>
        <v>0.125</v>
      </c>
      <c r="K144" s="1">
        <f>Query3[[#This Row],[Count]]/Query3[[#This Row],[Team Total]]</f>
        <v>6.25E-2</v>
      </c>
    </row>
    <row r="145" spans="1:11" x14ac:dyDescent="0.25">
      <c r="A145">
        <v>2024</v>
      </c>
      <c r="B145" s="5" t="s">
        <v>175</v>
      </c>
      <c r="C145">
        <v>1610612744</v>
      </c>
      <c r="D145" s="5" t="s">
        <v>215</v>
      </c>
      <c r="E145" s="5" t="s">
        <v>183</v>
      </c>
      <c r="F145" s="5" t="s">
        <v>222</v>
      </c>
      <c r="G145">
        <v>1</v>
      </c>
      <c r="H145" s="5">
        <f>VLOOKUP(Query3[[#This Row],[name]],[1]!Query2[[name]:[Count]],6, FALSE)</f>
        <v>6</v>
      </c>
      <c r="I145" s="5">
        <f>VLOOKUP(Query3[[#This Row],[name]],[1]!Query1[[name]:[Count]], 6, FALSE)</f>
        <v>8</v>
      </c>
      <c r="J145" s="1">
        <f>Query3[[#This Row],[Count]]/Query3[[#This Row],[Team FG3]]</f>
        <v>0.16666666666666666</v>
      </c>
      <c r="K145" s="1">
        <f>Query3[[#This Row],[Count]]/Query3[[#This Row],[Team Total]]</f>
        <v>0.125</v>
      </c>
    </row>
    <row r="146" spans="1:11" x14ac:dyDescent="0.25">
      <c r="A146">
        <v>2024</v>
      </c>
      <c r="B146" s="5" t="s">
        <v>178</v>
      </c>
      <c r="C146">
        <v>1610612764</v>
      </c>
      <c r="D146" s="5" t="s">
        <v>180</v>
      </c>
      <c r="E146" s="5" t="s">
        <v>183</v>
      </c>
      <c r="F146" s="5" t="s">
        <v>222</v>
      </c>
      <c r="G146">
        <v>1</v>
      </c>
      <c r="H146" s="5">
        <f>VLOOKUP(Query3[[#This Row],[name]],[1]!Query2[[name]:[Count]],6, FALSE)</f>
        <v>4</v>
      </c>
      <c r="I146" s="5">
        <f>VLOOKUP(Query3[[#This Row],[name]],[1]!Query1[[name]:[Count]], 6, FALSE)</f>
        <v>12</v>
      </c>
      <c r="J146" s="1">
        <f>Query3[[#This Row],[Count]]/Query3[[#This Row],[Team FG3]]</f>
        <v>0.25</v>
      </c>
      <c r="K146" s="1">
        <f>Query3[[#This Row],[Count]]/Query3[[#This Row],[Team Total]]</f>
        <v>8.3333333333333329E-2</v>
      </c>
    </row>
    <row r="147" spans="1:11" x14ac:dyDescent="0.25">
      <c r="A147">
        <v>2024</v>
      </c>
      <c r="B147" s="5" t="s">
        <v>178</v>
      </c>
      <c r="C147">
        <v>1610612764</v>
      </c>
      <c r="D147" s="5" t="s">
        <v>218</v>
      </c>
      <c r="E147" s="5" t="s">
        <v>183</v>
      </c>
      <c r="F147" s="5" t="s">
        <v>222</v>
      </c>
      <c r="G147">
        <v>1</v>
      </c>
      <c r="H147" s="5">
        <f>VLOOKUP(Query3[[#This Row],[name]],[1]!Query2[[name]:[Count]],6, FALSE)</f>
        <v>4</v>
      </c>
      <c r="I147" s="5">
        <f>VLOOKUP(Query3[[#This Row],[name]],[1]!Query1[[name]:[Count]], 6, FALSE)</f>
        <v>12</v>
      </c>
      <c r="J147" s="1">
        <f>Query3[[#This Row],[Count]]/Query3[[#This Row],[Team FG3]]</f>
        <v>0.25</v>
      </c>
      <c r="K147" s="1">
        <f>Query3[[#This Row],[Count]]/Query3[[#This Row],[Team Total]]</f>
        <v>8.3333333333333329E-2</v>
      </c>
    </row>
    <row r="148" spans="1:11" x14ac:dyDescent="0.25">
      <c r="A148">
        <v>2024</v>
      </c>
      <c r="B148" s="5" t="s">
        <v>178</v>
      </c>
      <c r="C148">
        <v>1610612764</v>
      </c>
      <c r="D148" s="5" t="s">
        <v>219</v>
      </c>
      <c r="E148" s="5" t="s">
        <v>183</v>
      </c>
      <c r="F148" s="5" t="s">
        <v>222</v>
      </c>
      <c r="G148">
        <v>1</v>
      </c>
      <c r="H148" s="5">
        <f>VLOOKUP(Query3[[#This Row],[name]],[1]!Query2[[name]:[Count]],6, FALSE)</f>
        <v>4</v>
      </c>
      <c r="I148" s="5">
        <f>VLOOKUP(Query3[[#This Row],[name]],[1]!Query1[[name]:[Count]], 6, FALSE)</f>
        <v>12</v>
      </c>
      <c r="J148" s="1">
        <f>Query3[[#This Row],[Count]]/Query3[[#This Row],[Team FG3]]</f>
        <v>0.25</v>
      </c>
      <c r="K148" s="1">
        <f>Query3[[#This Row],[Count]]/Query3[[#This Row],[Team Total]]</f>
        <v>8.3333333333333329E-2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5E2A-BC7E-4750-BB7D-218F81A860DD}">
  <sheetPr codeName="Sheet2"/>
  <dimension ref="A1:K205"/>
  <sheetViews>
    <sheetView topLeftCell="B1" workbookViewId="0">
      <selection activeCell="F14" sqref="F14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1" bestFit="1" customWidth="1"/>
    <col min="4" max="4" width="22.85546875" bestFit="1" customWidth="1"/>
    <col min="5" max="6" width="13.140625" bestFit="1" customWidth="1"/>
    <col min="7" max="7" width="8.85546875" bestFit="1" customWidth="1"/>
    <col min="8" max="8" width="12" bestFit="1" customWidth="1"/>
    <col min="9" max="9" width="11" bestFit="1" customWidth="1"/>
    <col min="10" max="10" width="16.28515625" style="1" bestFit="1" customWidth="1"/>
    <col min="11" max="11" width="17.28515625" style="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220</v>
      </c>
      <c r="G1" t="s">
        <v>6</v>
      </c>
      <c r="H1" t="s">
        <v>224</v>
      </c>
      <c r="I1" t="s">
        <v>226</v>
      </c>
      <c r="J1" s="1" t="s">
        <v>227</v>
      </c>
      <c r="K1" s="1" t="s">
        <v>228</v>
      </c>
    </row>
    <row r="2" spans="1:11" x14ac:dyDescent="0.25">
      <c r="A2">
        <v>2024</v>
      </c>
      <c r="B2" s="5" t="s">
        <v>7</v>
      </c>
      <c r="C2">
        <v>1610612755</v>
      </c>
      <c r="D2" s="5" t="s">
        <v>10</v>
      </c>
      <c r="E2" s="5" t="s">
        <v>9</v>
      </c>
      <c r="F2" s="5" t="s">
        <v>221</v>
      </c>
      <c r="G2">
        <v>1</v>
      </c>
      <c r="H2" s="5">
        <f>VLOOKUP(Query2[[#This Row],[name]],[1]!Query3[[name]:[Count]], 6, FALSE)</f>
        <v>9</v>
      </c>
      <c r="I2" s="5">
        <f>VLOOKUP(Query2[[#This Row],[name]],[1]!Query1[[name]:[Count]], 6, FALSE)</f>
        <v>16</v>
      </c>
      <c r="J2" s="1">
        <f>Query2[[#This Row],[Count]]/Query2[[#This Row],[Team FG2]]</f>
        <v>0.1111111111111111</v>
      </c>
      <c r="K2" s="1">
        <f>Query2[[#This Row],[Count]]/Query2[[#This Row],[Team FG]]</f>
        <v>6.25E-2</v>
      </c>
    </row>
    <row r="3" spans="1:11" x14ac:dyDescent="0.25">
      <c r="A3">
        <v>2024</v>
      </c>
      <c r="B3" s="5" t="s">
        <v>7</v>
      </c>
      <c r="C3">
        <v>1610612755</v>
      </c>
      <c r="D3" s="5" t="s">
        <v>11</v>
      </c>
      <c r="E3" s="5" t="s">
        <v>9</v>
      </c>
      <c r="F3" s="5" t="s">
        <v>221</v>
      </c>
      <c r="G3">
        <v>1</v>
      </c>
      <c r="H3" s="5">
        <f>VLOOKUP(Query2[[#This Row],[name]],[1]!Query3[[name]:[Count]], 6, FALSE)</f>
        <v>9</v>
      </c>
      <c r="I3" s="5">
        <f>VLOOKUP(Query2[[#This Row],[name]],[1]!Query1[[name]:[Count]], 6, FALSE)</f>
        <v>16</v>
      </c>
      <c r="J3" s="1">
        <f>Query2[[#This Row],[Count]]/Query2[[#This Row],[Team FG2]]</f>
        <v>0.1111111111111111</v>
      </c>
      <c r="K3" s="1">
        <f>Query2[[#This Row],[Count]]/Query2[[#This Row],[Team FG]]</f>
        <v>6.25E-2</v>
      </c>
    </row>
    <row r="4" spans="1:11" x14ac:dyDescent="0.25">
      <c r="A4">
        <v>2024</v>
      </c>
      <c r="B4" s="5" t="s">
        <v>7</v>
      </c>
      <c r="C4">
        <v>1610612755</v>
      </c>
      <c r="D4" s="5" t="s">
        <v>12</v>
      </c>
      <c r="E4" s="5" t="s">
        <v>9</v>
      </c>
      <c r="F4" s="5" t="s">
        <v>221</v>
      </c>
      <c r="G4">
        <v>2</v>
      </c>
      <c r="H4" s="5">
        <f>VLOOKUP(Query2[[#This Row],[name]],[1]!Query3[[name]:[Count]], 6, FALSE)</f>
        <v>9</v>
      </c>
      <c r="I4" s="5">
        <f>VLOOKUP(Query2[[#This Row],[name]],[1]!Query1[[name]:[Count]], 6, FALSE)</f>
        <v>16</v>
      </c>
      <c r="J4" s="1">
        <f>Query2[[#This Row],[Count]]/Query2[[#This Row],[Team FG2]]</f>
        <v>0.22222222222222221</v>
      </c>
      <c r="K4" s="1">
        <f>Query2[[#This Row],[Count]]/Query2[[#This Row],[Team FG]]</f>
        <v>0.125</v>
      </c>
    </row>
    <row r="5" spans="1:11" x14ac:dyDescent="0.25">
      <c r="A5">
        <v>2024</v>
      </c>
      <c r="B5" s="5" t="s">
        <v>13</v>
      </c>
      <c r="C5">
        <v>1610612749</v>
      </c>
      <c r="D5" s="5" t="s">
        <v>15</v>
      </c>
      <c r="E5" s="5" t="s">
        <v>9</v>
      </c>
      <c r="F5" s="5" t="s">
        <v>221</v>
      </c>
      <c r="G5">
        <v>3</v>
      </c>
      <c r="H5" s="5">
        <f>VLOOKUP(Query2[[#This Row],[name]],[1]!Query3[[name]:[Count]], 6, FALSE)</f>
        <v>8</v>
      </c>
      <c r="I5" s="5">
        <f>VLOOKUP(Query2[[#This Row],[name]],[1]!Query1[[name]:[Count]], 6, FALSE)</f>
        <v>25</v>
      </c>
      <c r="J5" s="1">
        <f>Query2[[#This Row],[Count]]/Query2[[#This Row],[Team FG2]]</f>
        <v>0.375</v>
      </c>
      <c r="K5" s="1">
        <f>Query2[[#This Row],[Count]]/Query2[[#This Row],[Team FG]]</f>
        <v>0.12</v>
      </c>
    </row>
    <row r="6" spans="1:11" x14ac:dyDescent="0.25">
      <c r="A6">
        <v>2024</v>
      </c>
      <c r="B6" s="5" t="s">
        <v>13</v>
      </c>
      <c r="C6">
        <v>1610612749</v>
      </c>
      <c r="D6" s="5" t="s">
        <v>16</v>
      </c>
      <c r="E6" s="5" t="s">
        <v>9</v>
      </c>
      <c r="F6" s="5" t="s">
        <v>221</v>
      </c>
      <c r="G6">
        <v>2</v>
      </c>
      <c r="H6" s="5">
        <f>VLOOKUP(Query2[[#This Row],[name]],[1]!Query3[[name]:[Count]], 6, FALSE)</f>
        <v>8</v>
      </c>
      <c r="I6" s="5">
        <f>VLOOKUP(Query2[[#This Row],[name]],[1]!Query1[[name]:[Count]], 6, FALSE)</f>
        <v>25</v>
      </c>
      <c r="J6" s="1">
        <f>Query2[[#This Row],[Count]]/Query2[[#This Row],[Team FG2]]</f>
        <v>0.25</v>
      </c>
      <c r="K6" s="1">
        <f>Query2[[#This Row],[Count]]/Query2[[#This Row],[Team FG]]</f>
        <v>0.08</v>
      </c>
    </row>
    <row r="7" spans="1:11" x14ac:dyDescent="0.25">
      <c r="A7">
        <v>2024</v>
      </c>
      <c r="B7" s="5" t="s">
        <v>18</v>
      </c>
      <c r="C7">
        <v>1610612741</v>
      </c>
      <c r="D7" s="5" t="s">
        <v>19</v>
      </c>
      <c r="E7" s="5" t="s">
        <v>9</v>
      </c>
      <c r="F7" s="5" t="s">
        <v>221</v>
      </c>
      <c r="G7">
        <v>1</v>
      </c>
      <c r="H7" s="5">
        <f>VLOOKUP(Query2[[#This Row],[name]],[1]!Query3[[name]:[Count]], 6, FALSE)</f>
        <v>7</v>
      </c>
      <c r="I7" s="5">
        <f>VLOOKUP(Query2[[#This Row],[name]],[1]!Query1[[name]:[Count]], 6, FALSE)</f>
        <v>12</v>
      </c>
      <c r="J7" s="1">
        <f>Query2[[#This Row],[Count]]/Query2[[#This Row],[Team FG2]]</f>
        <v>0.14285714285714285</v>
      </c>
      <c r="K7" s="1">
        <f>Query2[[#This Row],[Count]]/Query2[[#This Row],[Team FG]]</f>
        <v>8.3333333333333329E-2</v>
      </c>
    </row>
    <row r="8" spans="1:11" x14ac:dyDescent="0.25">
      <c r="A8">
        <v>2024</v>
      </c>
      <c r="B8" s="5" t="s">
        <v>18</v>
      </c>
      <c r="C8">
        <v>1610612741</v>
      </c>
      <c r="D8" s="5" t="s">
        <v>20</v>
      </c>
      <c r="E8" s="5" t="s">
        <v>9</v>
      </c>
      <c r="F8" s="5" t="s">
        <v>221</v>
      </c>
      <c r="G8">
        <v>2</v>
      </c>
      <c r="H8" s="5">
        <f>VLOOKUP(Query2[[#This Row],[name]],[1]!Query3[[name]:[Count]], 6, FALSE)</f>
        <v>7</v>
      </c>
      <c r="I8" s="5">
        <f>VLOOKUP(Query2[[#This Row],[name]],[1]!Query1[[name]:[Count]], 6, FALSE)</f>
        <v>12</v>
      </c>
      <c r="J8" s="1">
        <f>Query2[[#This Row],[Count]]/Query2[[#This Row],[Team FG2]]</f>
        <v>0.2857142857142857</v>
      </c>
      <c r="K8" s="1">
        <f>Query2[[#This Row],[Count]]/Query2[[#This Row],[Team FG]]</f>
        <v>0.16666666666666666</v>
      </c>
    </row>
    <row r="9" spans="1:11" x14ac:dyDescent="0.25">
      <c r="A9">
        <v>2024</v>
      </c>
      <c r="B9" s="5" t="s">
        <v>22</v>
      </c>
      <c r="C9">
        <v>1610612739</v>
      </c>
      <c r="D9" s="5" t="s">
        <v>23</v>
      </c>
      <c r="E9" s="5" t="s">
        <v>9</v>
      </c>
      <c r="F9" s="5" t="s">
        <v>221</v>
      </c>
      <c r="G9">
        <v>2</v>
      </c>
      <c r="H9" s="5">
        <f>VLOOKUP(Query2[[#This Row],[name]],[1]!Query3[[name]:[Count]], 6, FALSE)</f>
        <v>16</v>
      </c>
      <c r="I9" s="5">
        <f>VLOOKUP(Query2[[#This Row],[name]],[1]!Query1[[name]:[Count]], 6, FALSE)</f>
        <v>19</v>
      </c>
      <c r="J9" s="1">
        <f>Query2[[#This Row],[Count]]/Query2[[#This Row],[Team FG2]]</f>
        <v>0.125</v>
      </c>
      <c r="K9" s="1">
        <f>Query2[[#This Row],[Count]]/Query2[[#This Row],[Team FG]]</f>
        <v>0.10526315789473684</v>
      </c>
    </row>
    <row r="10" spans="1:11" x14ac:dyDescent="0.25">
      <c r="A10">
        <v>2024</v>
      </c>
      <c r="B10" s="5" t="s">
        <v>22</v>
      </c>
      <c r="C10">
        <v>1610612739</v>
      </c>
      <c r="D10" s="5" t="s">
        <v>24</v>
      </c>
      <c r="E10" s="5" t="s">
        <v>9</v>
      </c>
      <c r="F10" s="5" t="s">
        <v>221</v>
      </c>
      <c r="G10">
        <v>3</v>
      </c>
      <c r="H10" s="5">
        <f>VLOOKUP(Query2[[#This Row],[name]],[1]!Query3[[name]:[Count]], 6, FALSE)</f>
        <v>16</v>
      </c>
      <c r="I10" s="5">
        <f>VLOOKUP(Query2[[#This Row],[name]],[1]!Query1[[name]:[Count]], 6, FALSE)</f>
        <v>19</v>
      </c>
      <c r="J10" s="1">
        <f>Query2[[#This Row],[Count]]/Query2[[#This Row],[Team FG2]]</f>
        <v>0.1875</v>
      </c>
      <c r="K10" s="1">
        <f>Query2[[#This Row],[Count]]/Query2[[#This Row],[Team FG]]</f>
        <v>0.15789473684210525</v>
      </c>
    </row>
    <row r="11" spans="1:11" x14ac:dyDescent="0.25">
      <c r="A11">
        <v>2024</v>
      </c>
      <c r="B11" s="5" t="s">
        <v>22</v>
      </c>
      <c r="C11">
        <v>1610612739</v>
      </c>
      <c r="D11" s="5" t="s">
        <v>25</v>
      </c>
      <c r="E11" s="5" t="s">
        <v>9</v>
      </c>
      <c r="F11" s="5" t="s">
        <v>221</v>
      </c>
      <c r="G11">
        <v>2</v>
      </c>
      <c r="H11" s="5">
        <f>VLOOKUP(Query2[[#This Row],[name]],[1]!Query3[[name]:[Count]], 6, FALSE)</f>
        <v>16</v>
      </c>
      <c r="I11" s="5">
        <f>VLOOKUP(Query2[[#This Row],[name]],[1]!Query1[[name]:[Count]], 6, FALSE)</f>
        <v>19</v>
      </c>
      <c r="J11" s="1">
        <f>Query2[[#This Row],[Count]]/Query2[[#This Row],[Team FG2]]</f>
        <v>0.125</v>
      </c>
      <c r="K11" s="1">
        <f>Query2[[#This Row],[Count]]/Query2[[#This Row],[Team FG]]</f>
        <v>0.10526315789473684</v>
      </c>
    </row>
    <row r="12" spans="1:11" x14ac:dyDescent="0.25">
      <c r="A12">
        <v>2024</v>
      </c>
      <c r="B12" s="5" t="s">
        <v>22</v>
      </c>
      <c r="C12">
        <v>1610612739</v>
      </c>
      <c r="D12" s="5" t="s">
        <v>26</v>
      </c>
      <c r="E12" s="5" t="s">
        <v>9</v>
      </c>
      <c r="F12" s="5" t="s">
        <v>221</v>
      </c>
      <c r="G12">
        <v>1</v>
      </c>
      <c r="H12" s="5">
        <f>VLOOKUP(Query2[[#This Row],[name]],[1]!Query3[[name]:[Count]], 6, FALSE)</f>
        <v>16</v>
      </c>
      <c r="I12" s="5">
        <f>VLOOKUP(Query2[[#This Row],[name]],[1]!Query1[[name]:[Count]], 6, FALSE)</f>
        <v>19</v>
      </c>
      <c r="J12" s="1">
        <f>Query2[[#This Row],[Count]]/Query2[[#This Row],[Team FG2]]</f>
        <v>6.25E-2</v>
      </c>
      <c r="K12" s="1">
        <f>Query2[[#This Row],[Count]]/Query2[[#This Row],[Team FG]]</f>
        <v>5.2631578947368418E-2</v>
      </c>
    </row>
    <row r="13" spans="1:11" x14ac:dyDescent="0.25">
      <c r="A13">
        <v>2024</v>
      </c>
      <c r="B13" s="5" t="s">
        <v>22</v>
      </c>
      <c r="C13">
        <v>1610612739</v>
      </c>
      <c r="D13" s="5" t="s">
        <v>27</v>
      </c>
      <c r="E13" s="5" t="s">
        <v>9</v>
      </c>
      <c r="F13" s="5" t="s">
        <v>221</v>
      </c>
      <c r="G13">
        <v>1</v>
      </c>
      <c r="H13" s="5">
        <f>VLOOKUP(Query2[[#This Row],[name]],[1]!Query3[[name]:[Count]], 6, FALSE)</f>
        <v>16</v>
      </c>
      <c r="I13" s="5">
        <f>VLOOKUP(Query2[[#This Row],[name]],[1]!Query1[[name]:[Count]], 6, FALSE)</f>
        <v>19</v>
      </c>
      <c r="J13" s="1">
        <f>Query2[[#This Row],[Count]]/Query2[[#This Row],[Team FG2]]</f>
        <v>6.25E-2</v>
      </c>
      <c r="K13" s="1">
        <f>Query2[[#This Row],[Count]]/Query2[[#This Row],[Team FG]]</f>
        <v>5.2631578947368418E-2</v>
      </c>
    </row>
    <row r="14" spans="1:11" x14ac:dyDescent="0.25">
      <c r="A14">
        <v>2024</v>
      </c>
      <c r="B14" s="5" t="s">
        <v>28</v>
      </c>
      <c r="C14">
        <v>1610612738</v>
      </c>
      <c r="D14" s="5" t="s">
        <v>30</v>
      </c>
      <c r="E14" s="5" t="s">
        <v>9</v>
      </c>
      <c r="F14" s="5" t="s">
        <v>221</v>
      </c>
      <c r="G14">
        <v>1</v>
      </c>
      <c r="H14" s="5">
        <f>VLOOKUP(Query2[[#This Row],[name]],[1]!Query3[[name]:[Count]], 6, FALSE)</f>
        <v>8</v>
      </c>
      <c r="I14" s="5">
        <f>VLOOKUP(Query2[[#This Row],[name]],[1]!Query1[[name]:[Count]], 6, FALSE)</f>
        <v>19</v>
      </c>
      <c r="J14" s="1">
        <f>Query2[[#This Row],[Count]]/Query2[[#This Row],[Team FG2]]</f>
        <v>0.125</v>
      </c>
      <c r="K14" s="1">
        <f>Query2[[#This Row],[Count]]/Query2[[#This Row],[Team FG]]</f>
        <v>5.2631578947368418E-2</v>
      </c>
    </row>
    <row r="15" spans="1:11" x14ac:dyDescent="0.25">
      <c r="A15">
        <v>2024</v>
      </c>
      <c r="B15" s="5" t="s">
        <v>28</v>
      </c>
      <c r="C15">
        <v>1610612738</v>
      </c>
      <c r="D15" s="5" t="s">
        <v>31</v>
      </c>
      <c r="E15" s="5" t="s">
        <v>9</v>
      </c>
      <c r="F15" s="5" t="s">
        <v>221</v>
      </c>
      <c r="G15">
        <v>1</v>
      </c>
      <c r="H15" s="5">
        <f>VLOOKUP(Query2[[#This Row],[name]],[1]!Query3[[name]:[Count]], 6, FALSE)</f>
        <v>8</v>
      </c>
      <c r="I15" s="5">
        <f>VLOOKUP(Query2[[#This Row],[name]],[1]!Query1[[name]:[Count]], 6, FALSE)</f>
        <v>19</v>
      </c>
      <c r="J15" s="1">
        <f>Query2[[#This Row],[Count]]/Query2[[#This Row],[Team FG2]]</f>
        <v>0.125</v>
      </c>
      <c r="K15" s="1">
        <f>Query2[[#This Row],[Count]]/Query2[[#This Row],[Team FG]]</f>
        <v>5.2631578947368418E-2</v>
      </c>
    </row>
    <row r="16" spans="1:11" x14ac:dyDescent="0.25">
      <c r="A16">
        <v>2024</v>
      </c>
      <c r="B16" s="5" t="s">
        <v>28</v>
      </c>
      <c r="C16">
        <v>1610612738</v>
      </c>
      <c r="D16" s="5" t="s">
        <v>33</v>
      </c>
      <c r="E16" s="5" t="s">
        <v>9</v>
      </c>
      <c r="F16" s="5" t="s">
        <v>221</v>
      </c>
      <c r="G16">
        <v>1</v>
      </c>
      <c r="H16" s="5">
        <f>VLOOKUP(Query2[[#This Row],[name]],[1]!Query3[[name]:[Count]], 6, FALSE)</f>
        <v>8</v>
      </c>
      <c r="I16" s="5">
        <f>VLOOKUP(Query2[[#This Row],[name]],[1]!Query1[[name]:[Count]], 6, FALSE)</f>
        <v>19</v>
      </c>
      <c r="J16" s="1">
        <f>Query2[[#This Row],[Count]]/Query2[[#This Row],[Team FG2]]</f>
        <v>0.125</v>
      </c>
      <c r="K16" s="1">
        <f>Query2[[#This Row],[Count]]/Query2[[#This Row],[Team FG]]</f>
        <v>5.2631578947368418E-2</v>
      </c>
    </row>
    <row r="17" spans="1:11" x14ac:dyDescent="0.25">
      <c r="A17">
        <v>2024</v>
      </c>
      <c r="B17" s="5" t="s">
        <v>34</v>
      </c>
      <c r="C17">
        <v>1610612746</v>
      </c>
      <c r="D17" s="5" t="s">
        <v>35</v>
      </c>
      <c r="E17" s="5" t="s">
        <v>9</v>
      </c>
      <c r="F17" s="5" t="s">
        <v>221</v>
      </c>
      <c r="G17">
        <v>3</v>
      </c>
      <c r="H17" s="5">
        <f>VLOOKUP(Query2[[#This Row],[name]],[1]!Query3[[name]:[Count]], 6, FALSE)</f>
        <v>13</v>
      </c>
      <c r="I17" s="5">
        <f>VLOOKUP(Query2[[#This Row],[name]],[1]!Query1[[name]:[Count]], 6, FALSE)</f>
        <v>16</v>
      </c>
      <c r="J17" s="1">
        <f>Query2[[#This Row],[Count]]/Query2[[#This Row],[Team FG2]]</f>
        <v>0.23076923076923078</v>
      </c>
      <c r="K17" s="1">
        <f>Query2[[#This Row],[Count]]/Query2[[#This Row],[Team FG]]</f>
        <v>0.1875</v>
      </c>
    </row>
    <row r="18" spans="1:11" x14ac:dyDescent="0.25">
      <c r="A18">
        <v>2024</v>
      </c>
      <c r="B18" s="5" t="s">
        <v>34</v>
      </c>
      <c r="C18">
        <v>1610612746</v>
      </c>
      <c r="D18" s="5" t="s">
        <v>36</v>
      </c>
      <c r="E18" s="5" t="s">
        <v>9</v>
      </c>
      <c r="F18" s="5" t="s">
        <v>221</v>
      </c>
      <c r="G18">
        <v>1</v>
      </c>
      <c r="H18" s="5">
        <f>VLOOKUP(Query2[[#This Row],[name]],[1]!Query3[[name]:[Count]], 6, FALSE)</f>
        <v>13</v>
      </c>
      <c r="I18" s="5">
        <f>VLOOKUP(Query2[[#This Row],[name]],[1]!Query1[[name]:[Count]], 6, FALSE)</f>
        <v>16</v>
      </c>
      <c r="J18" s="1">
        <f>Query2[[#This Row],[Count]]/Query2[[#This Row],[Team FG2]]</f>
        <v>7.6923076923076927E-2</v>
      </c>
      <c r="K18" s="1">
        <f>Query2[[#This Row],[Count]]/Query2[[#This Row],[Team FG]]</f>
        <v>6.25E-2</v>
      </c>
    </row>
    <row r="19" spans="1:11" x14ac:dyDescent="0.25">
      <c r="A19">
        <v>2024</v>
      </c>
      <c r="B19" s="5" t="s">
        <v>34</v>
      </c>
      <c r="C19">
        <v>1610612746</v>
      </c>
      <c r="D19" s="5" t="s">
        <v>37</v>
      </c>
      <c r="E19" s="5" t="s">
        <v>9</v>
      </c>
      <c r="F19" s="5" t="s">
        <v>221</v>
      </c>
      <c r="G19">
        <v>2</v>
      </c>
      <c r="H19" s="5">
        <f>VLOOKUP(Query2[[#This Row],[name]],[1]!Query3[[name]:[Count]], 6, FALSE)</f>
        <v>13</v>
      </c>
      <c r="I19" s="5">
        <f>VLOOKUP(Query2[[#This Row],[name]],[1]!Query1[[name]:[Count]], 6, FALSE)</f>
        <v>16</v>
      </c>
      <c r="J19" s="1">
        <f>Query2[[#This Row],[Count]]/Query2[[#This Row],[Team FG2]]</f>
        <v>0.15384615384615385</v>
      </c>
      <c r="K19" s="1">
        <f>Query2[[#This Row],[Count]]/Query2[[#This Row],[Team FG]]</f>
        <v>0.125</v>
      </c>
    </row>
    <row r="20" spans="1:11" x14ac:dyDescent="0.25">
      <c r="A20">
        <v>2024</v>
      </c>
      <c r="B20" s="5" t="s">
        <v>34</v>
      </c>
      <c r="C20">
        <v>1610612746</v>
      </c>
      <c r="D20" s="5" t="s">
        <v>38</v>
      </c>
      <c r="E20" s="5" t="s">
        <v>9</v>
      </c>
      <c r="F20" s="5" t="s">
        <v>221</v>
      </c>
      <c r="G20">
        <v>1</v>
      </c>
      <c r="H20" s="5">
        <f>VLOOKUP(Query2[[#This Row],[name]],[1]!Query3[[name]:[Count]], 6, FALSE)</f>
        <v>13</v>
      </c>
      <c r="I20" s="5">
        <f>VLOOKUP(Query2[[#This Row],[name]],[1]!Query1[[name]:[Count]], 6, FALSE)</f>
        <v>16</v>
      </c>
      <c r="J20" s="1">
        <f>Query2[[#This Row],[Count]]/Query2[[#This Row],[Team FG2]]</f>
        <v>7.6923076923076927E-2</v>
      </c>
      <c r="K20" s="1">
        <f>Query2[[#This Row],[Count]]/Query2[[#This Row],[Team FG]]</f>
        <v>6.25E-2</v>
      </c>
    </row>
    <row r="21" spans="1:11" x14ac:dyDescent="0.25">
      <c r="A21">
        <v>2024</v>
      </c>
      <c r="B21" s="5" t="s">
        <v>39</v>
      </c>
      <c r="C21">
        <v>1610612763</v>
      </c>
      <c r="D21" s="5" t="s">
        <v>40</v>
      </c>
      <c r="E21" s="5" t="s">
        <v>9</v>
      </c>
      <c r="F21" s="5" t="s">
        <v>221</v>
      </c>
      <c r="G21">
        <v>2</v>
      </c>
      <c r="H21" s="5">
        <f>VLOOKUP(Query2[[#This Row],[name]],[1]!Query3[[name]:[Count]], 6, FALSE)</f>
        <v>16</v>
      </c>
      <c r="I21" s="5">
        <f>VLOOKUP(Query2[[#This Row],[name]],[1]!Query1[[name]:[Count]], 6, FALSE)</f>
        <v>28</v>
      </c>
      <c r="J21" s="1">
        <f>Query2[[#This Row],[Count]]/Query2[[#This Row],[Team FG2]]</f>
        <v>0.125</v>
      </c>
      <c r="K21" s="1">
        <f>Query2[[#This Row],[Count]]/Query2[[#This Row],[Team FG]]</f>
        <v>7.1428571428571425E-2</v>
      </c>
    </row>
    <row r="22" spans="1:11" x14ac:dyDescent="0.25">
      <c r="A22">
        <v>2024</v>
      </c>
      <c r="B22" s="5" t="s">
        <v>39</v>
      </c>
      <c r="C22">
        <v>1610612763</v>
      </c>
      <c r="D22" s="5" t="s">
        <v>41</v>
      </c>
      <c r="E22" s="5" t="s">
        <v>9</v>
      </c>
      <c r="F22" s="5" t="s">
        <v>221</v>
      </c>
      <c r="G22">
        <v>1</v>
      </c>
      <c r="H22" s="5">
        <f>VLOOKUP(Query2[[#This Row],[name]],[1]!Query3[[name]:[Count]], 6, FALSE)</f>
        <v>16</v>
      </c>
      <c r="I22" s="5">
        <f>VLOOKUP(Query2[[#This Row],[name]],[1]!Query1[[name]:[Count]], 6, FALSE)</f>
        <v>28</v>
      </c>
      <c r="J22" s="1">
        <f>Query2[[#This Row],[Count]]/Query2[[#This Row],[Team FG2]]</f>
        <v>6.25E-2</v>
      </c>
      <c r="K22" s="1">
        <f>Query2[[#This Row],[Count]]/Query2[[#This Row],[Team FG]]</f>
        <v>3.5714285714285712E-2</v>
      </c>
    </row>
    <row r="23" spans="1:11" x14ac:dyDescent="0.25">
      <c r="A23">
        <v>2024</v>
      </c>
      <c r="B23" s="5" t="s">
        <v>39</v>
      </c>
      <c r="C23">
        <v>1610612763</v>
      </c>
      <c r="D23" s="5" t="s">
        <v>43</v>
      </c>
      <c r="E23" s="5" t="s">
        <v>9</v>
      </c>
      <c r="F23" s="5" t="s">
        <v>221</v>
      </c>
      <c r="G23">
        <v>2</v>
      </c>
      <c r="H23" s="5">
        <f>VLOOKUP(Query2[[#This Row],[name]],[1]!Query3[[name]:[Count]], 6, FALSE)</f>
        <v>16</v>
      </c>
      <c r="I23" s="5">
        <f>VLOOKUP(Query2[[#This Row],[name]],[1]!Query1[[name]:[Count]], 6, FALSE)</f>
        <v>28</v>
      </c>
      <c r="J23" s="1">
        <f>Query2[[#This Row],[Count]]/Query2[[#This Row],[Team FG2]]</f>
        <v>0.125</v>
      </c>
      <c r="K23" s="1">
        <f>Query2[[#This Row],[Count]]/Query2[[#This Row],[Team FG]]</f>
        <v>7.1428571428571425E-2</v>
      </c>
    </row>
    <row r="24" spans="1:11" x14ac:dyDescent="0.25">
      <c r="A24">
        <v>2024</v>
      </c>
      <c r="B24" s="5" t="s">
        <v>39</v>
      </c>
      <c r="C24">
        <v>1610612763</v>
      </c>
      <c r="D24" s="5" t="s">
        <v>44</v>
      </c>
      <c r="E24" s="5" t="s">
        <v>9</v>
      </c>
      <c r="F24" s="5" t="s">
        <v>221</v>
      </c>
      <c r="G24">
        <v>1</v>
      </c>
      <c r="H24" s="5">
        <f>VLOOKUP(Query2[[#This Row],[name]],[1]!Query3[[name]:[Count]], 6, FALSE)</f>
        <v>16</v>
      </c>
      <c r="I24" s="5">
        <f>VLOOKUP(Query2[[#This Row],[name]],[1]!Query1[[name]:[Count]], 6, FALSE)</f>
        <v>28</v>
      </c>
      <c r="J24" s="1">
        <f>Query2[[#This Row],[Count]]/Query2[[#This Row],[Team FG2]]</f>
        <v>6.25E-2</v>
      </c>
      <c r="K24" s="1">
        <f>Query2[[#This Row],[Count]]/Query2[[#This Row],[Team FG]]</f>
        <v>3.5714285714285712E-2</v>
      </c>
    </row>
    <row r="25" spans="1:11" x14ac:dyDescent="0.25">
      <c r="A25">
        <v>2024</v>
      </c>
      <c r="B25" s="5" t="s">
        <v>39</v>
      </c>
      <c r="C25">
        <v>1610612763</v>
      </c>
      <c r="D25" s="5" t="s">
        <v>45</v>
      </c>
      <c r="E25" s="5" t="s">
        <v>9</v>
      </c>
      <c r="F25" s="5" t="s">
        <v>221</v>
      </c>
      <c r="G25">
        <v>1</v>
      </c>
      <c r="H25" s="5">
        <f>VLOOKUP(Query2[[#This Row],[name]],[1]!Query3[[name]:[Count]], 6, FALSE)</f>
        <v>16</v>
      </c>
      <c r="I25" s="5">
        <f>VLOOKUP(Query2[[#This Row],[name]],[1]!Query1[[name]:[Count]], 6, FALSE)</f>
        <v>28</v>
      </c>
      <c r="J25" s="1">
        <f>Query2[[#This Row],[Count]]/Query2[[#This Row],[Team FG2]]</f>
        <v>6.25E-2</v>
      </c>
      <c r="K25" s="1">
        <f>Query2[[#This Row],[Count]]/Query2[[#This Row],[Team FG]]</f>
        <v>3.5714285714285712E-2</v>
      </c>
    </row>
    <row r="26" spans="1:11" x14ac:dyDescent="0.25">
      <c r="A26">
        <v>2024</v>
      </c>
      <c r="B26" s="5" t="s">
        <v>39</v>
      </c>
      <c r="C26">
        <v>1610612763</v>
      </c>
      <c r="D26" s="5" t="s">
        <v>46</v>
      </c>
      <c r="E26" s="5" t="s">
        <v>9</v>
      </c>
      <c r="F26" s="5" t="s">
        <v>221</v>
      </c>
      <c r="G26">
        <v>2</v>
      </c>
      <c r="H26" s="5">
        <f>VLOOKUP(Query2[[#This Row],[name]],[1]!Query3[[name]:[Count]], 6, FALSE)</f>
        <v>16</v>
      </c>
      <c r="I26" s="5">
        <f>VLOOKUP(Query2[[#This Row],[name]],[1]!Query1[[name]:[Count]], 6, FALSE)</f>
        <v>28</v>
      </c>
      <c r="J26" s="1">
        <f>Query2[[#This Row],[Count]]/Query2[[#This Row],[Team FG2]]</f>
        <v>0.125</v>
      </c>
      <c r="K26" s="1">
        <f>Query2[[#This Row],[Count]]/Query2[[#This Row],[Team FG]]</f>
        <v>7.1428571428571425E-2</v>
      </c>
    </row>
    <row r="27" spans="1:11" x14ac:dyDescent="0.25">
      <c r="A27">
        <v>2024</v>
      </c>
      <c r="B27" s="5" t="s">
        <v>47</v>
      </c>
      <c r="C27">
        <v>1610612737</v>
      </c>
      <c r="D27" s="5" t="s">
        <v>48</v>
      </c>
      <c r="E27" s="5" t="s">
        <v>9</v>
      </c>
      <c r="F27" s="5" t="s">
        <v>221</v>
      </c>
      <c r="G27">
        <v>2</v>
      </c>
      <c r="H27" s="5">
        <f>VLOOKUP(Query2[[#This Row],[name]],[1]!Query3[[name]:[Count]], 6, FALSE)</f>
        <v>13</v>
      </c>
      <c r="I27" s="5">
        <f>VLOOKUP(Query2[[#This Row],[name]],[1]!Query1[[name]:[Count]], 6, FALSE)</f>
        <v>24</v>
      </c>
      <c r="J27" s="1">
        <f>Query2[[#This Row],[Count]]/Query2[[#This Row],[Team FG2]]</f>
        <v>0.15384615384615385</v>
      </c>
      <c r="K27" s="1">
        <f>Query2[[#This Row],[Count]]/Query2[[#This Row],[Team FG]]</f>
        <v>8.3333333333333329E-2</v>
      </c>
    </row>
    <row r="28" spans="1:11" x14ac:dyDescent="0.25">
      <c r="A28">
        <v>2024</v>
      </c>
      <c r="B28" s="5" t="s">
        <v>47</v>
      </c>
      <c r="C28">
        <v>1610612737</v>
      </c>
      <c r="D28" s="5" t="s">
        <v>49</v>
      </c>
      <c r="E28" s="5" t="s">
        <v>9</v>
      </c>
      <c r="F28" s="5" t="s">
        <v>221</v>
      </c>
      <c r="G28">
        <v>1</v>
      </c>
      <c r="H28" s="5">
        <f>VLOOKUP(Query2[[#This Row],[name]],[1]!Query3[[name]:[Count]], 6, FALSE)</f>
        <v>13</v>
      </c>
      <c r="I28" s="5">
        <f>VLOOKUP(Query2[[#This Row],[name]],[1]!Query1[[name]:[Count]], 6, FALSE)</f>
        <v>24</v>
      </c>
      <c r="J28" s="1">
        <f>Query2[[#This Row],[Count]]/Query2[[#This Row],[Team FG2]]</f>
        <v>7.6923076923076927E-2</v>
      </c>
      <c r="K28" s="1">
        <f>Query2[[#This Row],[Count]]/Query2[[#This Row],[Team FG]]</f>
        <v>4.1666666666666664E-2</v>
      </c>
    </row>
    <row r="29" spans="1:11" x14ac:dyDescent="0.25">
      <c r="A29">
        <v>2024</v>
      </c>
      <c r="B29" s="5" t="s">
        <v>47</v>
      </c>
      <c r="C29">
        <v>1610612737</v>
      </c>
      <c r="D29" s="5" t="s">
        <v>52</v>
      </c>
      <c r="E29" s="5" t="s">
        <v>9</v>
      </c>
      <c r="F29" s="5" t="s">
        <v>221</v>
      </c>
      <c r="G29">
        <v>1</v>
      </c>
      <c r="H29" s="5">
        <f>VLOOKUP(Query2[[#This Row],[name]],[1]!Query3[[name]:[Count]], 6, FALSE)</f>
        <v>13</v>
      </c>
      <c r="I29" s="5">
        <f>VLOOKUP(Query2[[#This Row],[name]],[1]!Query1[[name]:[Count]], 6, FALSE)</f>
        <v>24</v>
      </c>
      <c r="J29" s="1">
        <f>Query2[[#This Row],[Count]]/Query2[[#This Row],[Team FG2]]</f>
        <v>7.6923076923076927E-2</v>
      </c>
      <c r="K29" s="1">
        <f>Query2[[#This Row],[Count]]/Query2[[#This Row],[Team FG]]</f>
        <v>4.1666666666666664E-2</v>
      </c>
    </row>
    <row r="30" spans="1:11" x14ac:dyDescent="0.25">
      <c r="A30">
        <v>2024</v>
      </c>
      <c r="B30" s="5" t="s">
        <v>53</v>
      </c>
      <c r="C30">
        <v>1610612748</v>
      </c>
      <c r="D30" s="5" t="s">
        <v>54</v>
      </c>
      <c r="E30" s="5" t="s">
        <v>9</v>
      </c>
      <c r="F30" s="5" t="s">
        <v>221</v>
      </c>
      <c r="G30">
        <v>1</v>
      </c>
      <c r="H30" s="5">
        <f>VLOOKUP(Query2[[#This Row],[name]],[1]!Query3[[name]:[Count]], 6, FALSE)</f>
        <v>13</v>
      </c>
      <c r="I30" s="5">
        <f>VLOOKUP(Query2[[#This Row],[name]],[1]!Query1[[name]:[Count]], 6, FALSE)</f>
        <v>20</v>
      </c>
      <c r="J30" s="1">
        <f>Query2[[#This Row],[Count]]/Query2[[#This Row],[Team FG2]]</f>
        <v>7.6923076923076927E-2</v>
      </c>
      <c r="K30" s="1">
        <f>Query2[[#This Row],[Count]]/Query2[[#This Row],[Team FG]]</f>
        <v>0.05</v>
      </c>
    </row>
    <row r="31" spans="1:11" x14ac:dyDescent="0.25">
      <c r="A31">
        <v>2024</v>
      </c>
      <c r="B31" s="5" t="s">
        <v>53</v>
      </c>
      <c r="C31">
        <v>1610612748</v>
      </c>
      <c r="D31" s="5" t="s">
        <v>55</v>
      </c>
      <c r="E31" s="5" t="s">
        <v>9</v>
      </c>
      <c r="F31" s="5" t="s">
        <v>221</v>
      </c>
      <c r="G31">
        <v>1</v>
      </c>
      <c r="H31" s="5">
        <f>VLOOKUP(Query2[[#This Row],[name]],[1]!Query3[[name]:[Count]], 6, FALSE)</f>
        <v>13</v>
      </c>
      <c r="I31" s="5">
        <f>VLOOKUP(Query2[[#This Row],[name]],[1]!Query1[[name]:[Count]], 6, FALSE)</f>
        <v>20</v>
      </c>
      <c r="J31" s="1">
        <f>Query2[[#This Row],[Count]]/Query2[[#This Row],[Team FG2]]</f>
        <v>7.6923076923076927E-2</v>
      </c>
      <c r="K31" s="1">
        <f>Query2[[#This Row],[Count]]/Query2[[#This Row],[Team FG]]</f>
        <v>0.05</v>
      </c>
    </row>
    <row r="32" spans="1:11" x14ac:dyDescent="0.25">
      <c r="A32">
        <v>2024</v>
      </c>
      <c r="B32" s="5" t="s">
        <v>61</v>
      </c>
      <c r="C32">
        <v>1610612766</v>
      </c>
      <c r="D32" s="5" t="s">
        <v>62</v>
      </c>
      <c r="E32" s="5" t="s">
        <v>9</v>
      </c>
      <c r="F32" s="5" t="s">
        <v>221</v>
      </c>
      <c r="G32">
        <v>1</v>
      </c>
      <c r="H32" s="5">
        <f>VLOOKUP(Query2[[#This Row],[name]],[1]!Query3[[name]:[Count]], 6, FALSE)</f>
        <v>11</v>
      </c>
      <c r="I32" s="5">
        <f>VLOOKUP(Query2[[#This Row],[name]],[1]!Query1[[name]:[Count]], 6, FALSE)</f>
        <v>20</v>
      </c>
      <c r="J32" s="1">
        <f>Query2[[#This Row],[Count]]/Query2[[#This Row],[Team FG2]]</f>
        <v>9.0909090909090912E-2</v>
      </c>
      <c r="K32" s="1">
        <f>Query2[[#This Row],[Count]]/Query2[[#This Row],[Team FG]]</f>
        <v>0.05</v>
      </c>
    </row>
    <row r="33" spans="1:11" x14ac:dyDescent="0.25">
      <c r="A33">
        <v>2024</v>
      </c>
      <c r="B33" s="5" t="s">
        <v>61</v>
      </c>
      <c r="C33">
        <v>1610612766</v>
      </c>
      <c r="D33" s="5" t="s">
        <v>64</v>
      </c>
      <c r="E33" s="5" t="s">
        <v>9</v>
      </c>
      <c r="F33" s="5" t="s">
        <v>221</v>
      </c>
      <c r="G33">
        <v>2</v>
      </c>
      <c r="H33" s="5">
        <f>VLOOKUP(Query2[[#This Row],[name]],[1]!Query3[[name]:[Count]], 6, FALSE)</f>
        <v>11</v>
      </c>
      <c r="I33" s="5">
        <f>VLOOKUP(Query2[[#This Row],[name]],[1]!Query1[[name]:[Count]], 6, FALSE)</f>
        <v>20</v>
      </c>
      <c r="J33" s="1">
        <f>Query2[[#This Row],[Count]]/Query2[[#This Row],[Team FG2]]</f>
        <v>0.18181818181818182</v>
      </c>
      <c r="K33" s="1">
        <f>Query2[[#This Row],[Count]]/Query2[[#This Row],[Team FG]]</f>
        <v>0.1</v>
      </c>
    </row>
    <row r="34" spans="1:11" x14ac:dyDescent="0.25">
      <c r="A34">
        <v>2024</v>
      </c>
      <c r="B34" s="5" t="s">
        <v>61</v>
      </c>
      <c r="C34">
        <v>1610612766</v>
      </c>
      <c r="D34" s="5" t="s">
        <v>65</v>
      </c>
      <c r="E34" s="5" t="s">
        <v>9</v>
      </c>
      <c r="F34" s="5" t="s">
        <v>221</v>
      </c>
      <c r="G34">
        <v>1</v>
      </c>
      <c r="H34" s="5">
        <f>VLOOKUP(Query2[[#This Row],[name]],[1]!Query3[[name]:[Count]], 6, FALSE)</f>
        <v>11</v>
      </c>
      <c r="I34" s="5">
        <f>VLOOKUP(Query2[[#This Row],[name]],[1]!Query1[[name]:[Count]], 6, FALSE)</f>
        <v>20</v>
      </c>
      <c r="J34" s="1">
        <f>Query2[[#This Row],[Count]]/Query2[[#This Row],[Team FG2]]</f>
        <v>9.0909090909090912E-2</v>
      </c>
      <c r="K34" s="1">
        <f>Query2[[#This Row],[Count]]/Query2[[#This Row],[Team FG]]</f>
        <v>0.05</v>
      </c>
    </row>
    <row r="35" spans="1:11" x14ac:dyDescent="0.25">
      <c r="A35">
        <v>2024</v>
      </c>
      <c r="B35" s="5" t="s">
        <v>61</v>
      </c>
      <c r="C35">
        <v>1610612766</v>
      </c>
      <c r="D35" s="5" t="s">
        <v>67</v>
      </c>
      <c r="E35" s="5" t="s">
        <v>9</v>
      </c>
      <c r="F35" s="5" t="s">
        <v>221</v>
      </c>
      <c r="G35">
        <v>1</v>
      </c>
      <c r="H35" s="5">
        <f>VLOOKUP(Query2[[#This Row],[name]],[1]!Query3[[name]:[Count]], 6, FALSE)</f>
        <v>11</v>
      </c>
      <c r="I35" s="5">
        <f>VLOOKUP(Query2[[#This Row],[name]],[1]!Query1[[name]:[Count]], 6, FALSE)</f>
        <v>20</v>
      </c>
      <c r="J35" s="1">
        <f>Query2[[#This Row],[Count]]/Query2[[#This Row],[Team FG2]]</f>
        <v>9.0909090909090912E-2</v>
      </c>
      <c r="K35" s="1">
        <f>Query2[[#This Row],[Count]]/Query2[[#This Row],[Team FG]]</f>
        <v>0.05</v>
      </c>
    </row>
    <row r="36" spans="1:11" x14ac:dyDescent="0.25">
      <c r="A36">
        <v>2024</v>
      </c>
      <c r="B36" s="5" t="s">
        <v>69</v>
      </c>
      <c r="C36">
        <v>1610612762</v>
      </c>
      <c r="D36" s="5" t="s">
        <v>70</v>
      </c>
      <c r="E36" s="5" t="s">
        <v>9</v>
      </c>
      <c r="F36" s="5" t="s">
        <v>221</v>
      </c>
      <c r="G36">
        <v>2</v>
      </c>
      <c r="H36" s="5">
        <f>VLOOKUP(Query2[[#This Row],[name]],[1]!Query3[[name]:[Count]], 6, FALSE)</f>
        <v>9</v>
      </c>
      <c r="I36" s="5">
        <f>VLOOKUP(Query2[[#This Row],[name]],[1]!Query1[[name]:[Count]], 6, FALSE)</f>
        <v>15</v>
      </c>
      <c r="J36" s="1">
        <f>Query2[[#This Row],[Count]]/Query2[[#This Row],[Team FG2]]</f>
        <v>0.22222222222222221</v>
      </c>
      <c r="K36" s="1">
        <f>Query2[[#This Row],[Count]]/Query2[[#This Row],[Team FG]]</f>
        <v>0.13333333333333333</v>
      </c>
    </row>
    <row r="37" spans="1:11" x14ac:dyDescent="0.25">
      <c r="A37">
        <v>2024</v>
      </c>
      <c r="B37" s="5" t="s">
        <v>69</v>
      </c>
      <c r="C37">
        <v>1610612762</v>
      </c>
      <c r="D37" s="5" t="s">
        <v>73</v>
      </c>
      <c r="E37" s="5" t="s">
        <v>9</v>
      </c>
      <c r="F37" s="5" t="s">
        <v>221</v>
      </c>
      <c r="G37">
        <v>1</v>
      </c>
      <c r="H37" s="5">
        <f>VLOOKUP(Query2[[#This Row],[name]],[1]!Query3[[name]:[Count]], 6, FALSE)</f>
        <v>9</v>
      </c>
      <c r="I37" s="5">
        <f>VLOOKUP(Query2[[#This Row],[name]],[1]!Query1[[name]:[Count]], 6, FALSE)</f>
        <v>15</v>
      </c>
      <c r="J37" s="1">
        <f>Query2[[#This Row],[Count]]/Query2[[#This Row],[Team FG2]]</f>
        <v>0.1111111111111111</v>
      </c>
      <c r="K37" s="1">
        <f>Query2[[#This Row],[Count]]/Query2[[#This Row],[Team FG]]</f>
        <v>6.6666666666666666E-2</v>
      </c>
    </row>
    <row r="38" spans="1:11" x14ac:dyDescent="0.25">
      <c r="A38">
        <v>2024</v>
      </c>
      <c r="B38" s="5" t="s">
        <v>69</v>
      </c>
      <c r="C38">
        <v>1610612762</v>
      </c>
      <c r="D38" s="5" t="s">
        <v>74</v>
      </c>
      <c r="E38" s="5" t="s">
        <v>9</v>
      </c>
      <c r="F38" s="5" t="s">
        <v>221</v>
      </c>
      <c r="G38">
        <v>1</v>
      </c>
      <c r="H38" s="5">
        <f>VLOOKUP(Query2[[#This Row],[name]],[1]!Query3[[name]:[Count]], 6, FALSE)</f>
        <v>9</v>
      </c>
      <c r="I38" s="5">
        <f>VLOOKUP(Query2[[#This Row],[name]],[1]!Query1[[name]:[Count]], 6, FALSE)</f>
        <v>15</v>
      </c>
      <c r="J38" s="1">
        <f>Query2[[#This Row],[Count]]/Query2[[#This Row],[Team FG2]]</f>
        <v>0.1111111111111111</v>
      </c>
      <c r="K38" s="1">
        <f>Query2[[#This Row],[Count]]/Query2[[#This Row],[Team FG]]</f>
        <v>6.6666666666666666E-2</v>
      </c>
    </row>
    <row r="39" spans="1:11" x14ac:dyDescent="0.25">
      <c r="A39">
        <v>2024</v>
      </c>
      <c r="B39" s="5" t="s">
        <v>69</v>
      </c>
      <c r="C39">
        <v>1610612762</v>
      </c>
      <c r="D39" s="5" t="s">
        <v>75</v>
      </c>
      <c r="E39" s="5" t="s">
        <v>9</v>
      </c>
      <c r="F39" s="5" t="s">
        <v>221</v>
      </c>
      <c r="G39">
        <v>2</v>
      </c>
      <c r="H39" s="5">
        <f>VLOOKUP(Query2[[#This Row],[name]],[1]!Query3[[name]:[Count]], 6, FALSE)</f>
        <v>9</v>
      </c>
      <c r="I39" s="5">
        <f>VLOOKUP(Query2[[#This Row],[name]],[1]!Query1[[name]:[Count]], 6, FALSE)</f>
        <v>15</v>
      </c>
      <c r="J39" s="1">
        <f>Query2[[#This Row],[Count]]/Query2[[#This Row],[Team FG2]]</f>
        <v>0.22222222222222221</v>
      </c>
      <c r="K39" s="1">
        <f>Query2[[#This Row],[Count]]/Query2[[#This Row],[Team FG]]</f>
        <v>0.13333333333333333</v>
      </c>
    </row>
    <row r="40" spans="1:11" x14ac:dyDescent="0.25">
      <c r="A40">
        <v>2024</v>
      </c>
      <c r="B40" s="5" t="s">
        <v>76</v>
      </c>
      <c r="C40">
        <v>1610612758</v>
      </c>
      <c r="D40" s="5" t="s">
        <v>77</v>
      </c>
      <c r="E40" s="5" t="s">
        <v>9</v>
      </c>
      <c r="F40" s="5" t="s">
        <v>221</v>
      </c>
      <c r="G40">
        <v>1</v>
      </c>
      <c r="H40" s="5">
        <f>VLOOKUP(Query2[[#This Row],[name]],[1]!Query3[[name]:[Count]], 6, FALSE)</f>
        <v>8</v>
      </c>
      <c r="I40" s="5">
        <f>VLOOKUP(Query2[[#This Row],[name]],[1]!Query1[[name]:[Count]], 6, FALSE)</f>
        <v>13</v>
      </c>
      <c r="J40" s="1">
        <f>Query2[[#This Row],[Count]]/Query2[[#This Row],[Team FG2]]</f>
        <v>0.125</v>
      </c>
      <c r="K40" s="1">
        <f>Query2[[#This Row],[Count]]/Query2[[#This Row],[Team FG]]</f>
        <v>7.6923076923076927E-2</v>
      </c>
    </row>
    <row r="41" spans="1:11" x14ac:dyDescent="0.25">
      <c r="A41">
        <v>2024</v>
      </c>
      <c r="B41" s="5" t="s">
        <v>76</v>
      </c>
      <c r="C41">
        <v>1610612758</v>
      </c>
      <c r="D41" s="5" t="s">
        <v>78</v>
      </c>
      <c r="E41" s="5" t="s">
        <v>9</v>
      </c>
      <c r="F41" s="5" t="s">
        <v>221</v>
      </c>
      <c r="G41">
        <v>1</v>
      </c>
      <c r="H41" s="5">
        <f>VLOOKUP(Query2[[#This Row],[name]],[1]!Query3[[name]:[Count]], 6, FALSE)</f>
        <v>8</v>
      </c>
      <c r="I41" s="5">
        <f>VLOOKUP(Query2[[#This Row],[name]],[1]!Query1[[name]:[Count]], 6, FALSE)</f>
        <v>13</v>
      </c>
      <c r="J41" s="1">
        <f>Query2[[#This Row],[Count]]/Query2[[#This Row],[Team FG2]]</f>
        <v>0.125</v>
      </c>
      <c r="K41" s="1">
        <f>Query2[[#This Row],[Count]]/Query2[[#This Row],[Team FG]]</f>
        <v>7.6923076923076927E-2</v>
      </c>
    </row>
    <row r="42" spans="1:11" x14ac:dyDescent="0.25">
      <c r="A42">
        <v>2024</v>
      </c>
      <c r="B42" s="5" t="s">
        <v>76</v>
      </c>
      <c r="C42">
        <v>1610612758</v>
      </c>
      <c r="D42" s="5" t="s">
        <v>79</v>
      </c>
      <c r="E42" s="5" t="s">
        <v>9</v>
      </c>
      <c r="F42" s="5" t="s">
        <v>221</v>
      </c>
      <c r="G42">
        <v>4</v>
      </c>
      <c r="H42" s="5">
        <f>VLOOKUP(Query2[[#This Row],[name]],[1]!Query3[[name]:[Count]], 6, FALSE)</f>
        <v>8</v>
      </c>
      <c r="I42" s="5">
        <f>VLOOKUP(Query2[[#This Row],[name]],[1]!Query1[[name]:[Count]], 6, FALSE)</f>
        <v>13</v>
      </c>
      <c r="J42" s="1">
        <f>Query2[[#This Row],[Count]]/Query2[[#This Row],[Team FG2]]</f>
        <v>0.5</v>
      </c>
      <c r="K42" s="1">
        <f>Query2[[#This Row],[Count]]/Query2[[#This Row],[Team FG]]</f>
        <v>0.30769230769230771</v>
      </c>
    </row>
    <row r="43" spans="1:11" x14ac:dyDescent="0.25">
      <c r="A43">
        <v>2024</v>
      </c>
      <c r="B43" s="5" t="s">
        <v>81</v>
      </c>
      <c r="C43">
        <v>1610612752</v>
      </c>
      <c r="D43" s="5" t="s">
        <v>82</v>
      </c>
      <c r="E43" s="5" t="s">
        <v>9</v>
      </c>
      <c r="F43" s="5" t="s">
        <v>221</v>
      </c>
      <c r="G43">
        <v>1</v>
      </c>
      <c r="H43" s="5">
        <f>VLOOKUP(Query2[[#This Row],[name]],[1]!Query3[[name]:[Count]], 6, FALSE)</f>
        <v>9</v>
      </c>
      <c r="I43" s="5">
        <f>VLOOKUP(Query2[[#This Row],[name]],[1]!Query1[[name]:[Count]], 6, FALSE)</f>
        <v>14</v>
      </c>
      <c r="J43" s="1">
        <f>Query2[[#This Row],[Count]]/Query2[[#This Row],[Team FG2]]</f>
        <v>0.1111111111111111</v>
      </c>
      <c r="K43" s="1">
        <f>Query2[[#This Row],[Count]]/Query2[[#This Row],[Team FG]]</f>
        <v>7.1428571428571425E-2</v>
      </c>
    </row>
    <row r="44" spans="1:11" x14ac:dyDescent="0.25">
      <c r="A44">
        <v>2024</v>
      </c>
      <c r="B44" s="5" t="s">
        <v>81</v>
      </c>
      <c r="C44">
        <v>1610612752</v>
      </c>
      <c r="D44" s="5" t="s">
        <v>83</v>
      </c>
      <c r="E44" s="5" t="s">
        <v>9</v>
      </c>
      <c r="F44" s="5" t="s">
        <v>221</v>
      </c>
      <c r="G44">
        <v>1</v>
      </c>
      <c r="H44" s="5">
        <f>VLOOKUP(Query2[[#This Row],[name]],[1]!Query3[[name]:[Count]], 6, FALSE)</f>
        <v>9</v>
      </c>
      <c r="I44" s="5">
        <f>VLOOKUP(Query2[[#This Row],[name]],[1]!Query1[[name]:[Count]], 6, FALSE)</f>
        <v>14</v>
      </c>
      <c r="J44" s="1">
        <f>Query2[[#This Row],[Count]]/Query2[[#This Row],[Team FG2]]</f>
        <v>0.1111111111111111</v>
      </c>
      <c r="K44" s="1">
        <f>Query2[[#This Row],[Count]]/Query2[[#This Row],[Team FG]]</f>
        <v>7.1428571428571425E-2</v>
      </c>
    </row>
    <row r="45" spans="1:11" x14ac:dyDescent="0.25">
      <c r="A45">
        <v>2024</v>
      </c>
      <c r="B45" s="5" t="s">
        <v>81</v>
      </c>
      <c r="C45">
        <v>1610612752</v>
      </c>
      <c r="D45" s="5" t="s">
        <v>84</v>
      </c>
      <c r="E45" s="5" t="s">
        <v>9</v>
      </c>
      <c r="F45" s="5" t="s">
        <v>221</v>
      </c>
      <c r="G45">
        <v>1</v>
      </c>
      <c r="H45" s="5">
        <f>VLOOKUP(Query2[[#This Row],[name]],[1]!Query3[[name]:[Count]], 6, FALSE)</f>
        <v>9</v>
      </c>
      <c r="I45" s="5">
        <f>VLOOKUP(Query2[[#This Row],[name]],[1]!Query1[[name]:[Count]], 6, FALSE)</f>
        <v>14</v>
      </c>
      <c r="J45" s="1">
        <f>Query2[[#This Row],[Count]]/Query2[[#This Row],[Team FG2]]</f>
        <v>0.1111111111111111</v>
      </c>
      <c r="K45" s="1">
        <f>Query2[[#This Row],[Count]]/Query2[[#This Row],[Team FG]]</f>
        <v>7.1428571428571425E-2</v>
      </c>
    </row>
    <row r="46" spans="1:11" x14ac:dyDescent="0.25">
      <c r="A46">
        <v>2024</v>
      </c>
      <c r="B46" s="5" t="s">
        <v>81</v>
      </c>
      <c r="C46">
        <v>1610612752</v>
      </c>
      <c r="D46" s="5" t="s">
        <v>85</v>
      </c>
      <c r="E46" s="5" t="s">
        <v>9</v>
      </c>
      <c r="F46" s="5" t="s">
        <v>221</v>
      </c>
      <c r="G46">
        <v>3</v>
      </c>
      <c r="H46" s="5">
        <f>VLOOKUP(Query2[[#This Row],[name]],[1]!Query3[[name]:[Count]], 6, FALSE)</f>
        <v>9</v>
      </c>
      <c r="I46" s="5">
        <f>VLOOKUP(Query2[[#This Row],[name]],[1]!Query1[[name]:[Count]], 6, FALSE)</f>
        <v>14</v>
      </c>
      <c r="J46" s="1">
        <f>Query2[[#This Row],[Count]]/Query2[[#This Row],[Team FG2]]</f>
        <v>0.33333333333333331</v>
      </c>
      <c r="K46" s="1">
        <f>Query2[[#This Row],[Count]]/Query2[[#This Row],[Team FG]]</f>
        <v>0.21428571428571427</v>
      </c>
    </row>
    <row r="47" spans="1:11" x14ac:dyDescent="0.25">
      <c r="A47">
        <v>2024</v>
      </c>
      <c r="B47" s="5" t="s">
        <v>81</v>
      </c>
      <c r="C47">
        <v>1610612752</v>
      </c>
      <c r="D47" s="5" t="s">
        <v>86</v>
      </c>
      <c r="E47" s="5" t="s">
        <v>9</v>
      </c>
      <c r="F47" s="5" t="s">
        <v>221</v>
      </c>
      <c r="G47">
        <v>1</v>
      </c>
      <c r="H47" s="5">
        <f>VLOOKUP(Query2[[#This Row],[name]],[1]!Query3[[name]:[Count]], 6, FALSE)</f>
        <v>9</v>
      </c>
      <c r="I47" s="5">
        <f>VLOOKUP(Query2[[#This Row],[name]],[1]!Query1[[name]:[Count]], 6, FALSE)</f>
        <v>14</v>
      </c>
      <c r="J47" s="1">
        <f>Query2[[#This Row],[Count]]/Query2[[#This Row],[Team FG2]]</f>
        <v>0.1111111111111111</v>
      </c>
      <c r="K47" s="1">
        <f>Query2[[#This Row],[Count]]/Query2[[#This Row],[Team FG]]</f>
        <v>7.1428571428571425E-2</v>
      </c>
    </row>
    <row r="48" spans="1:11" x14ac:dyDescent="0.25">
      <c r="A48">
        <v>2024</v>
      </c>
      <c r="B48" s="5" t="s">
        <v>87</v>
      </c>
      <c r="C48">
        <v>1610612747</v>
      </c>
      <c r="D48" s="5" t="s">
        <v>89</v>
      </c>
      <c r="E48" s="5" t="s">
        <v>9</v>
      </c>
      <c r="F48" s="5" t="s">
        <v>221</v>
      </c>
      <c r="G48">
        <v>1</v>
      </c>
      <c r="H48" s="5">
        <f>VLOOKUP(Query2[[#This Row],[name]],[1]!Query3[[name]:[Count]], 6, FALSE)</f>
        <v>6</v>
      </c>
      <c r="I48" s="5">
        <f>VLOOKUP(Query2[[#This Row],[name]],[1]!Query1[[name]:[Count]], 6, FALSE)</f>
        <v>11</v>
      </c>
      <c r="J48" s="1">
        <f>Query2[[#This Row],[Count]]/Query2[[#This Row],[Team FG2]]</f>
        <v>0.16666666666666666</v>
      </c>
      <c r="K48" s="1">
        <f>Query2[[#This Row],[Count]]/Query2[[#This Row],[Team FG]]</f>
        <v>9.0909090909090912E-2</v>
      </c>
    </row>
    <row r="49" spans="1:11" x14ac:dyDescent="0.25">
      <c r="A49">
        <v>2024</v>
      </c>
      <c r="B49" s="5" t="s">
        <v>87</v>
      </c>
      <c r="C49">
        <v>1610612747</v>
      </c>
      <c r="D49" s="5" t="s">
        <v>90</v>
      </c>
      <c r="E49" s="5" t="s">
        <v>9</v>
      </c>
      <c r="F49" s="5" t="s">
        <v>221</v>
      </c>
      <c r="G49">
        <v>1</v>
      </c>
      <c r="H49" s="5">
        <f>VLOOKUP(Query2[[#This Row],[name]],[1]!Query3[[name]:[Count]], 6, FALSE)</f>
        <v>6</v>
      </c>
      <c r="I49" s="5">
        <f>VLOOKUP(Query2[[#This Row],[name]],[1]!Query1[[name]:[Count]], 6, FALSE)</f>
        <v>11</v>
      </c>
      <c r="J49" s="1">
        <f>Query2[[#This Row],[Count]]/Query2[[#This Row],[Team FG2]]</f>
        <v>0.16666666666666666</v>
      </c>
      <c r="K49" s="1">
        <f>Query2[[#This Row],[Count]]/Query2[[#This Row],[Team FG]]</f>
        <v>9.0909090909090912E-2</v>
      </c>
    </row>
    <row r="50" spans="1:11" x14ac:dyDescent="0.25">
      <c r="A50">
        <v>2024</v>
      </c>
      <c r="B50" s="5" t="s">
        <v>91</v>
      </c>
      <c r="C50">
        <v>1610612753</v>
      </c>
      <c r="D50" s="5" t="s">
        <v>92</v>
      </c>
      <c r="E50" s="5" t="s">
        <v>9</v>
      </c>
      <c r="F50" s="5" t="s">
        <v>221</v>
      </c>
      <c r="G50">
        <v>3</v>
      </c>
      <c r="H50" s="5">
        <f>VLOOKUP(Query2[[#This Row],[name]],[1]!Query3[[name]:[Count]], 6, FALSE)</f>
        <v>9</v>
      </c>
      <c r="I50" s="5">
        <f>VLOOKUP(Query2[[#This Row],[name]],[1]!Query1[[name]:[Count]], 6, FALSE)</f>
        <v>14</v>
      </c>
      <c r="J50" s="1">
        <f>Query2[[#This Row],[Count]]/Query2[[#This Row],[Team FG2]]</f>
        <v>0.33333333333333331</v>
      </c>
      <c r="K50" s="1">
        <f>Query2[[#This Row],[Count]]/Query2[[#This Row],[Team FG]]</f>
        <v>0.21428571428571427</v>
      </c>
    </row>
    <row r="51" spans="1:11" x14ac:dyDescent="0.25">
      <c r="A51">
        <v>2024</v>
      </c>
      <c r="B51" s="5" t="s">
        <v>91</v>
      </c>
      <c r="C51">
        <v>1610612753</v>
      </c>
      <c r="D51" s="5" t="s">
        <v>94</v>
      </c>
      <c r="E51" s="5" t="s">
        <v>9</v>
      </c>
      <c r="F51" s="5" t="s">
        <v>221</v>
      </c>
      <c r="G51">
        <v>1</v>
      </c>
      <c r="H51" s="5">
        <f>VLOOKUP(Query2[[#This Row],[name]],[1]!Query3[[name]:[Count]], 6, FALSE)</f>
        <v>9</v>
      </c>
      <c r="I51" s="5">
        <f>VLOOKUP(Query2[[#This Row],[name]],[1]!Query1[[name]:[Count]], 6, FALSE)</f>
        <v>14</v>
      </c>
      <c r="J51" s="1">
        <f>Query2[[#This Row],[Count]]/Query2[[#This Row],[Team FG2]]</f>
        <v>0.1111111111111111</v>
      </c>
      <c r="K51" s="1">
        <f>Query2[[#This Row],[Count]]/Query2[[#This Row],[Team FG]]</f>
        <v>7.1428571428571425E-2</v>
      </c>
    </row>
    <row r="52" spans="1:11" x14ac:dyDescent="0.25">
      <c r="A52">
        <v>2024</v>
      </c>
      <c r="B52" s="5" t="s">
        <v>91</v>
      </c>
      <c r="C52">
        <v>1610612753</v>
      </c>
      <c r="D52" s="5" t="s">
        <v>96</v>
      </c>
      <c r="E52" s="5" t="s">
        <v>9</v>
      </c>
      <c r="F52" s="5" t="s">
        <v>221</v>
      </c>
      <c r="G52">
        <v>1</v>
      </c>
      <c r="H52" s="5">
        <f>VLOOKUP(Query2[[#This Row],[name]],[1]!Query3[[name]:[Count]], 6, FALSE)</f>
        <v>9</v>
      </c>
      <c r="I52" s="5">
        <f>VLOOKUP(Query2[[#This Row],[name]],[1]!Query1[[name]:[Count]], 6, FALSE)</f>
        <v>14</v>
      </c>
      <c r="J52" s="1">
        <f>Query2[[#This Row],[Count]]/Query2[[#This Row],[Team FG2]]</f>
        <v>0.1111111111111111</v>
      </c>
      <c r="K52" s="1">
        <f>Query2[[#This Row],[Count]]/Query2[[#This Row],[Team FG]]</f>
        <v>7.1428571428571425E-2</v>
      </c>
    </row>
    <row r="53" spans="1:11" x14ac:dyDescent="0.25">
      <c r="A53">
        <v>2024</v>
      </c>
      <c r="B53" s="5" t="s">
        <v>97</v>
      </c>
      <c r="C53">
        <v>1610612742</v>
      </c>
      <c r="D53" s="5" t="s">
        <v>98</v>
      </c>
      <c r="E53" s="5" t="s">
        <v>9</v>
      </c>
      <c r="F53" s="5" t="s">
        <v>221</v>
      </c>
      <c r="G53">
        <v>1</v>
      </c>
      <c r="H53" s="5">
        <f>VLOOKUP(Query2[[#This Row],[name]],[1]!Query3[[name]:[Count]], 6, FALSE)</f>
        <v>11</v>
      </c>
      <c r="I53" s="5">
        <f>VLOOKUP(Query2[[#This Row],[name]],[1]!Query1[[name]:[Count]], 6, FALSE)</f>
        <v>13</v>
      </c>
      <c r="J53" s="1">
        <f>Query2[[#This Row],[Count]]/Query2[[#This Row],[Team FG2]]</f>
        <v>9.0909090909090912E-2</v>
      </c>
      <c r="K53" s="1">
        <f>Query2[[#This Row],[Count]]/Query2[[#This Row],[Team FG]]</f>
        <v>7.6923076923076927E-2</v>
      </c>
    </row>
    <row r="54" spans="1:11" x14ac:dyDescent="0.25">
      <c r="A54">
        <v>2024</v>
      </c>
      <c r="B54" s="5" t="s">
        <v>97</v>
      </c>
      <c r="C54">
        <v>1610612742</v>
      </c>
      <c r="D54" s="5" t="s">
        <v>99</v>
      </c>
      <c r="E54" s="5" t="s">
        <v>9</v>
      </c>
      <c r="F54" s="5" t="s">
        <v>221</v>
      </c>
      <c r="G54">
        <v>1</v>
      </c>
      <c r="H54" s="5">
        <f>VLOOKUP(Query2[[#This Row],[name]],[1]!Query3[[name]:[Count]], 6, FALSE)</f>
        <v>11</v>
      </c>
      <c r="I54" s="5">
        <f>VLOOKUP(Query2[[#This Row],[name]],[1]!Query1[[name]:[Count]], 6, FALSE)</f>
        <v>13</v>
      </c>
      <c r="J54" s="1">
        <f>Query2[[#This Row],[Count]]/Query2[[#This Row],[Team FG2]]</f>
        <v>9.0909090909090912E-2</v>
      </c>
      <c r="K54" s="1">
        <f>Query2[[#This Row],[Count]]/Query2[[#This Row],[Team FG]]</f>
        <v>7.6923076923076927E-2</v>
      </c>
    </row>
    <row r="55" spans="1:11" x14ac:dyDescent="0.25">
      <c r="A55">
        <v>2024</v>
      </c>
      <c r="B55" s="5" t="s">
        <v>97</v>
      </c>
      <c r="C55">
        <v>1610612742</v>
      </c>
      <c r="D55" s="5" t="s">
        <v>101</v>
      </c>
      <c r="E55" s="5" t="s">
        <v>9</v>
      </c>
      <c r="F55" s="5" t="s">
        <v>221</v>
      </c>
      <c r="G55">
        <v>1</v>
      </c>
      <c r="H55" s="5">
        <f>VLOOKUP(Query2[[#This Row],[name]],[1]!Query3[[name]:[Count]], 6, FALSE)</f>
        <v>11</v>
      </c>
      <c r="I55" s="5">
        <f>VLOOKUP(Query2[[#This Row],[name]],[1]!Query1[[name]:[Count]], 6, FALSE)</f>
        <v>13</v>
      </c>
      <c r="J55" s="1">
        <f>Query2[[#This Row],[Count]]/Query2[[#This Row],[Team FG2]]</f>
        <v>9.0909090909090912E-2</v>
      </c>
      <c r="K55" s="1">
        <f>Query2[[#This Row],[Count]]/Query2[[#This Row],[Team FG]]</f>
        <v>7.6923076923076927E-2</v>
      </c>
    </row>
    <row r="56" spans="1:11" x14ac:dyDescent="0.25">
      <c r="A56">
        <v>2024</v>
      </c>
      <c r="B56" s="5" t="s">
        <v>97</v>
      </c>
      <c r="C56">
        <v>1610612742</v>
      </c>
      <c r="D56" s="5" t="s">
        <v>102</v>
      </c>
      <c r="E56" s="5" t="s">
        <v>9</v>
      </c>
      <c r="F56" s="5" t="s">
        <v>221</v>
      </c>
      <c r="G56">
        <v>3</v>
      </c>
      <c r="H56" s="5">
        <f>VLOOKUP(Query2[[#This Row],[name]],[1]!Query3[[name]:[Count]], 6, FALSE)</f>
        <v>11</v>
      </c>
      <c r="I56" s="5">
        <f>VLOOKUP(Query2[[#This Row],[name]],[1]!Query1[[name]:[Count]], 6, FALSE)</f>
        <v>13</v>
      </c>
      <c r="J56" s="1">
        <f>Query2[[#This Row],[Count]]/Query2[[#This Row],[Team FG2]]</f>
        <v>0.27272727272727271</v>
      </c>
      <c r="K56" s="1">
        <f>Query2[[#This Row],[Count]]/Query2[[#This Row],[Team FG]]</f>
        <v>0.23076923076923078</v>
      </c>
    </row>
    <row r="57" spans="1:11" x14ac:dyDescent="0.25">
      <c r="A57">
        <v>2024</v>
      </c>
      <c r="B57" s="5" t="s">
        <v>103</v>
      </c>
      <c r="C57">
        <v>1610612751</v>
      </c>
      <c r="D57" s="5" t="s">
        <v>104</v>
      </c>
      <c r="E57" s="5" t="s">
        <v>9</v>
      </c>
      <c r="F57" s="5" t="s">
        <v>221</v>
      </c>
      <c r="G57">
        <v>1</v>
      </c>
      <c r="H57" s="5">
        <f>VLOOKUP(Query2[[#This Row],[name]],[1]!Query3[[name]:[Count]], 6, FALSE)</f>
        <v>9</v>
      </c>
      <c r="I57" s="5">
        <f>VLOOKUP(Query2[[#This Row],[name]],[1]!Query1[[name]:[Count]], 6, FALSE)</f>
        <v>12</v>
      </c>
      <c r="J57" s="1">
        <f>Query2[[#This Row],[Count]]/Query2[[#This Row],[Team FG2]]</f>
        <v>0.1111111111111111</v>
      </c>
      <c r="K57" s="1">
        <f>Query2[[#This Row],[Count]]/Query2[[#This Row],[Team FG]]</f>
        <v>8.3333333333333329E-2</v>
      </c>
    </row>
    <row r="58" spans="1:11" x14ac:dyDescent="0.25">
      <c r="A58">
        <v>2024</v>
      </c>
      <c r="B58" s="5" t="s">
        <v>103</v>
      </c>
      <c r="C58">
        <v>1610612751</v>
      </c>
      <c r="D58" s="5" t="s">
        <v>106</v>
      </c>
      <c r="E58" s="5" t="s">
        <v>9</v>
      </c>
      <c r="F58" s="5" t="s">
        <v>221</v>
      </c>
      <c r="G58">
        <v>1</v>
      </c>
      <c r="H58" s="5">
        <f>VLOOKUP(Query2[[#This Row],[name]],[1]!Query3[[name]:[Count]], 6, FALSE)</f>
        <v>9</v>
      </c>
      <c r="I58" s="5">
        <f>VLOOKUP(Query2[[#This Row],[name]],[1]!Query1[[name]:[Count]], 6, FALSE)</f>
        <v>12</v>
      </c>
      <c r="J58" s="1">
        <f>Query2[[#This Row],[Count]]/Query2[[#This Row],[Team FG2]]</f>
        <v>0.1111111111111111</v>
      </c>
      <c r="K58" s="1">
        <f>Query2[[#This Row],[Count]]/Query2[[#This Row],[Team FG]]</f>
        <v>8.3333333333333329E-2</v>
      </c>
    </row>
    <row r="59" spans="1:11" x14ac:dyDescent="0.25">
      <c r="A59">
        <v>2024</v>
      </c>
      <c r="B59" s="5" t="s">
        <v>103</v>
      </c>
      <c r="C59">
        <v>1610612751</v>
      </c>
      <c r="D59" s="5" t="s">
        <v>107</v>
      </c>
      <c r="E59" s="5" t="s">
        <v>9</v>
      </c>
      <c r="F59" s="5" t="s">
        <v>221</v>
      </c>
      <c r="G59">
        <v>1</v>
      </c>
      <c r="H59" s="5">
        <f>VLOOKUP(Query2[[#This Row],[name]],[1]!Query3[[name]:[Count]], 6, FALSE)</f>
        <v>9</v>
      </c>
      <c r="I59" s="5">
        <f>VLOOKUP(Query2[[#This Row],[name]],[1]!Query1[[name]:[Count]], 6, FALSE)</f>
        <v>12</v>
      </c>
      <c r="J59" s="1">
        <f>Query2[[#This Row],[Count]]/Query2[[#This Row],[Team FG2]]</f>
        <v>0.1111111111111111</v>
      </c>
      <c r="K59" s="1">
        <f>Query2[[#This Row],[Count]]/Query2[[#This Row],[Team FG]]</f>
        <v>8.3333333333333329E-2</v>
      </c>
    </row>
    <row r="60" spans="1:11" x14ac:dyDescent="0.25">
      <c r="A60">
        <v>2024</v>
      </c>
      <c r="B60" s="5" t="s">
        <v>103</v>
      </c>
      <c r="C60">
        <v>1610612751</v>
      </c>
      <c r="D60" s="5" t="s">
        <v>108</v>
      </c>
      <c r="E60" s="5" t="s">
        <v>9</v>
      </c>
      <c r="F60" s="5" t="s">
        <v>221</v>
      </c>
      <c r="G60">
        <v>1</v>
      </c>
      <c r="H60" s="5">
        <f>VLOOKUP(Query2[[#This Row],[name]],[1]!Query3[[name]:[Count]], 6, FALSE)</f>
        <v>9</v>
      </c>
      <c r="I60" s="5">
        <f>VLOOKUP(Query2[[#This Row],[name]],[1]!Query1[[name]:[Count]], 6, FALSE)</f>
        <v>12</v>
      </c>
      <c r="J60" s="1">
        <f>Query2[[#This Row],[Count]]/Query2[[#This Row],[Team FG2]]</f>
        <v>0.1111111111111111</v>
      </c>
      <c r="K60" s="1">
        <f>Query2[[#This Row],[Count]]/Query2[[#This Row],[Team FG]]</f>
        <v>8.3333333333333329E-2</v>
      </c>
    </row>
    <row r="61" spans="1:11" x14ac:dyDescent="0.25">
      <c r="A61">
        <v>2024</v>
      </c>
      <c r="B61" s="5" t="s">
        <v>109</v>
      </c>
      <c r="C61">
        <v>1610612743</v>
      </c>
      <c r="D61" s="5" t="s">
        <v>111</v>
      </c>
      <c r="E61" s="5" t="s">
        <v>9</v>
      </c>
      <c r="F61" s="5" t="s">
        <v>221</v>
      </c>
      <c r="G61">
        <v>1</v>
      </c>
      <c r="H61" s="5">
        <f>VLOOKUP(Query2[[#This Row],[name]],[1]!Query3[[name]:[Count]], 6, FALSE)</f>
        <v>6</v>
      </c>
      <c r="I61" s="5">
        <f>VLOOKUP(Query2[[#This Row],[name]],[1]!Query1[[name]:[Count]], 6, FALSE)</f>
        <v>13</v>
      </c>
      <c r="J61" s="1">
        <f>Query2[[#This Row],[Count]]/Query2[[#This Row],[Team FG2]]</f>
        <v>0.16666666666666666</v>
      </c>
      <c r="K61" s="1">
        <f>Query2[[#This Row],[Count]]/Query2[[#This Row],[Team FG]]</f>
        <v>7.6923076923076927E-2</v>
      </c>
    </row>
    <row r="62" spans="1:11" x14ac:dyDescent="0.25">
      <c r="A62">
        <v>2024</v>
      </c>
      <c r="B62" s="5" t="s">
        <v>109</v>
      </c>
      <c r="C62">
        <v>1610612743</v>
      </c>
      <c r="D62" s="5" t="s">
        <v>112</v>
      </c>
      <c r="E62" s="5" t="s">
        <v>9</v>
      </c>
      <c r="F62" s="5" t="s">
        <v>221</v>
      </c>
      <c r="G62">
        <v>2</v>
      </c>
      <c r="H62" s="5">
        <f>VLOOKUP(Query2[[#This Row],[name]],[1]!Query3[[name]:[Count]], 6, FALSE)</f>
        <v>6</v>
      </c>
      <c r="I62" s="5">
        <f>VLOOKUP(Query2[[#This Row],[name]],[1]!Query1[[name]:[Count]], 6, FALSE)</f>
        <v>13</v>
      </c>
      <c r="J62" s="1">
        <f>Query2[[#This Row],[Count]]/Query2[[#This Row],[Team FG2]]</f>
        <v>0.33333333333333331</v>
      </c>
      <c r="K62" s="1">
        <f>Query2[[#This Row],[Count]]/Query2[[#This Row],[Team FG]]</f>
        <v>0.15384615384615385</v>
      </c>
    </row>
    <row r="63" spans="1:11" x14ac:dyDescent="0.25">
      <c r="A63">
        <v>2024</v>
      </c>
      <c r="B63" s="5" t="s">
        <v>109</v>
      </c>
      <c r="C63">
        <v>1610612743</v>
      </c>
      <c r="D63" s="5" t="s">
        <v>113</v>
      </c>
      <c r="E63" s="5" t="s">
        <v>9</v>
      </c>
      <c r="F63" s="5" t="s">
        <v>221</v>
      </c>
      <c r="G63">
        <v>1</v>
      </c>
      <c r="H63" s="5">
        <f>VLOOKUP(Query2[[#This Row],[name]],[1]!Query3[[name]:[Count]], 6, FALSE)</f>
        <v>6</v>
      </c>
      <c r="I63" s="5">
        <f>VLOOKUP(Query2[[#This Row],[name]],[1]!Query1[[name]:[Count]], 6, FALSE)</f>
        <v>13</v>
      </c>
      <c r="J63" s="1">
        <f>Query2[[#This Row],[Count]]/Query2[[#This Row],[Team FG2]]</f>
        <v>0.16666666666666666</v>
      </c>
      <c r="K63" s="1">
        <f>Query2[[#This Row],[Count]]/Query2[[#This Row],[Team FG]]</f>
        <v>7.6923076923076927E-2</v>
      </c>
    </row>
    <row r="64" spans="1:11" x14ac:dyDescent="0.25">
      <c r="A64">
        <v>2024</v>
      </c>
      <c r="B64" s="5" t="s">
        <v>114</v>
      </c>
      <c r="C64">
        <v>1610612754</v>
      </c>
      <c r="D64" s="5" t="s">
        <v>115</v>
      </c>
      <c r="E64" s="5" t="s">
        <v>9</v>
      </c>
      <c r="F64" s="5" t="s">
        <v>221</v>
      </c>
      <c r="G64">
        <v>1</v>
      </c>
      <c r="H64" s="5">
        <f>VLOOKUP(Query2[[#This Row],[name]],[1]!Query3[[name]:[Count]], 6, FALSE)</f>
        <v>11</v>
      </c>
      <c r="I64" s="5">
        <f>VLOOKUP(Query2[[#This Row],[name]],[1]!Query1[[name]:[Count]], 6, FALSE)</f>
        <v>20</v>
      </c>
      <c r="J64" s="1">
        <f>Query2[[#This Row],[Count]]/Query2[[#This Row],[Team FG2]]</f>
        <v>9.0909090909090912E-2</v>
      </c>
      <c r="K64" s="1">
        <f>Query2[[#This Row],[Count]]/Query2[[#This Row],[Team FG]]</f>
        <v>0.05</v>
      </c>
    </row>
    <row r="65" spans="1:11" x14ac:dyDescent="0.25">
      <c r="A65">
        <v>2024</v>
      </c>
      <c r="B65" s="5" t="s">
        <v>114</v>
      </c>
      <c r="C65">
        <v>1610612754</v>
      </c>
      <c r="D65" s="5" t="s">
        <v>116</v>
      </c>
      <c r="E65" s="5" t="s">
        <v>9</v>
      </c>
      <c r="F65" s="5" t="s">
        <v>221</v>
      </c>
      <c r="G65">
        <v>3</v>
      </c>
      <c r="H65" s="5">
        <f>VLOOKUP(Query2[[#This Row],[name]],[1]!Query3[[name]:[Count]], 6, FALSE)</f>
        <v>11</v>
      </c>
      <c r="I65" s="5">
        <f>VLOOKUP(Query2[[#This Row],[name]],[1]!Query1[[name]:[Count]], 6, FALSE)</f>
        <v>20</v>
      </c>
      <c r="J65" s="1">
        <f>Query2[[#This Row],[Count]]/Query2[[#This Row],[Team FG2]]</f>
        <v>0.27272727272727271</v>
      </c>
      <c r="K65" s="1">
        <f>Query2[[#This Row],[Count]]/Query2[[#This Row],[Team FG]]</f>
        <v>0.15</v>
      </c>
    </row>
    <row r="66" spans="1:11" x14ac:dyDescent="0.25">
      <c r="A66">
        <v>2024</v>
      </c>
      <c r="B66" s="5" t="s">
        <v>114</v>
      </c>
      <c r="C66">
        <v>1610612754</v>
      </c>
      <c r="D66" s="5" t="s">
        <v>117</v>
      </c>
      <c r="E66" s="5" t="s">
        <v>9</v>
      </c>
      <c r="F66" s="5" t="s">
        <v>221</v>
      </c>
      <c r="G66">
        <v>1</v>
      </c>
      <c r="H66" s="5">
        <f>VLOOKUP(Query2[[#This Row],[name]],[1]!Query3[[name]:[Count]], 6, FALSE)</f>
        <v>11</v>
      </c>
      <c r="I66" s="5">
        <f>VLOOKUP(Query2[[#This Row],[name]],[1]!Query1[[name]:[Count]], 6, FALSE)</f>
        <v>20</v>
      </c>
      <c r="J66" s="1">
        <f>Query2[[#This Row],[Count]]/Query2[[#This Row],[Team FG2]]</f>
        <v>9.0909090909090912E-2</v>
      </c>
      <c r="K66" s="1">
        <f>Query2[[#This Row],[Count]]/Query2[[#This Row],[Team FG]]</f>
        <v>0.05</v>
      </c>
    </row>
    <row r="67" spans="1:11" x14ac:dyDescent="0.25">
      <c r="A67">
        <v>2024</v>
      </c>
      <c r="B67" s="5" t="s">
        <v>114</v>
      </c>
      <c r="C67">
        <v>1610612754</v>
      </c>
      <c r="D67" s="5" t="s">
        <v>118</v>
      </c>
      <c r="E67" s="5" t="s">
        <v>9</v>
      </c>
      <c r="F67" s="5" t="s">
        <v>221</v>
      </c>
      <c r="G67">
        <v>1</v>
      </c>
      <c r="H67" s="5">
        <f>VLOOKUP(Query2[[#This Row],[name]],[1]!Query3[[name]:[Count]], 6, FALSE)</f>
        <v>11</v>
      </c>
      <c r="I67" s="5">
        <f>VLOOKUP(Query2[[#This Row],[name]],[1]!Query1[[name]:[Count]], 6, FALSE)</f>
        <v>20</v>
      </c>
      <c r="J67" s="1">
        <f>Query2[[#This Row],[Count]]/Query2[[#This Row],[Team FG2]]</f>
        <v>9.0909090909090912E-2</v>
      </c>
      <c r="K67" s="1">
        <f>Query2[[#This Row],[Count]]/Query2[[#This Row],[Team FG]]</f>
        <v>0.05</v>
      </c>
    </row>
    <row r="68" spans="1:11" x14ac:dyDescent="0.25">
      <c r="A68">
        <v>2024</v>
      </c>
      <c r="B68" s="5" t="s">
        <v>119</v>
      </c>
      <c r="C68">
        <v>1610612740</v>
      </c>
      <c r="D68" s="5" t="s">
        <v>120</v>
      </c>
      <c r="E68" s="5" t="s">
        <v>9</v>
      </c>
      <c r="F68" s="5" t="s">
        <v>221</v>
      </c>
      <c r="G68">
        <v>1</v>
      </c>
      <c r="H68" s="5">
        <f>VLOOKUP(Query2[[#This Row],[name]],[1]!Query3[[name]:[Count]], 6, FALSE)</f>
        <v>8</v>
      </c>
      <c r="I68" s="5">
        <f>VLOOKUP(Query2[[#This Row],[name]],[1]!Query1[[name]:[Count]], 6, FALSE)</f>
        <v>14</v>
      </c>
      <c r="J68" s="1">
        <f>Query2[[#This Row],[Count]]/Query2[[#This Row],[Team FG2]]</f>
        <v>0.125</v>
      </c>
      <c r="K68" s="1">
        <f>Query2[[#This Row],[Count]]/Query2[[#This Row],[Team FG]]</f>
        <v>7.1428571428571425E-2</v>
      </c>
    </row>
    <row r="69" spans="1:11" x14ac:dyDescent="0.25">
      <c r="A69">
        <v>2024</v>
      </c>
      <c r="B69" s="5" t="s">
        <v>119</v>
      </c>
      <c r="C69">
        <v>1610612740</v>
      </c>
      <c r="D69" s="5" t="s">
        <v>121</v>
      </c>
      <c r="E69" s="5" t="s">
        <v>9</v>
      </c>
      <c r="F69" s="5" t="s">
        <v>221</v>
      </c>
      <c r="G69">
        <v>2</v>
      </c>
      <c r="H69" s="5">
        <f>VLOOKUP(Query2[[#This Row],[name]],[1]!Query3[[name]:[Count]], 6, FALSE)</f>
        <v>8</v>
      </c>
      <c r="I69" s="5">
        <f>VLOOKUP(Query2[[#This Row],[name]],[1]!Query1[[name]:[Count]], 6, FALSE)</f>
        <v>14</v>
      </c>
      <c r="J69" s="1">
        <f>Query2[[#This Row],[Count]]/Query2[[#This Row],[Team FG2]]</f>
        <v>0.25</v>
      </c>
      <c r="K69" s="1">
        <f>Query2[[#This Row],[Count]]/Query2[[#This Row],[Team FG]]</f>
        <v>0.14285714285714285</v>
      </c>
    </row>
    <row r="70" spans="1:11" x14ac:dyDescent="0.25">
      <c r="A70">
        <v>2024</v>
      </c>
      <c r="B70" s="5" t="s">
        <v>119</v>
      </c>
      <c r="C70">
        <v>1610612740</v>
      </c>
      <c r="D70" s="5" t="s">
        <v>122</v>
      </c>
      <c r="E70" s="5" t="s">
        <v>9</v>
      </c>
      <c r="F70" s="5" t="s">
        <v>221</v>
      </c>
      <c r="G70">
        <v>1</v>
      </c>
      <c r="H70" s="5">
        <f>VLOOKUP(Query2[[#This Row],[name]],[1]!Query3[[name]:[Count]], 6, FALSE)</f>
        <v>8</v>
      </c>
      <c r="I70" s="5">
        <f>VLOOKUP(Query2[[#This Row],[name]],[1]!Query1[[name]:[Count]], 6, FALSE)</f>
        <v>14</v>
      </c>
      <c r="J70" s="1">
        <f>Query2[[#This Row],[Count]]/Query2[[#This Row],[Team FG2]]</f>
        <v>0.125</v>
      </c>
      <c r="K70" s="1">
        <f>Query2[[#This Row],[Count]]/Query2[[#This Row],[Team FG]]</f>
        <v>7.1428571428571425E-2</v>
      </c>
    </row>
    <row r="71" spans="1:11" x14ac:dyDescent="0.25">
      <c r="A71">
        <v>2024</v>
      </c>
      <c r="B71" s="5" t="s">
        <v>119</v>
      </c>
      <c r="C71">
        <v>1610612740</v>
      </c>
      <c r="D71" s="5" t="s">
        <v>123</v>
      </c>
      <c r="E71" s="5" t="s">
        <v>9</v>
      </c>
      <c r="F71" s="5" t="s">
        <v>221</v>
      </c>
      <c r="G71">
        <v>1</v>
      </c>
      <c r="H71" s="5">
        <f>VLOOKUP(Query2[[#This Row],[name]],[1]!Query3[[name]:[Count]], 6, FALSE)</f>
        <v>8</v>
      </c>
      <c r="I71" s="5">
        <f>VLOOKUP(Query2[[#This Row],[name]],[1]!Query1[[name]:[Count]], 6, FALSE)</f>
        <v>14</v>
      </c>
      <c r="J71" s="1">
        <f>Query2[[#This Row],[Count]]/Query2[[#This Row],[Team FG2]]</f>
        <v>0.125</v>
      </c>
      <c r="K71" s="1">
        <f>Query2[[#This Row],[Count]]/Query2[[#This Row],[Team FG]]</f>
        <v>7.1428571428571425E-2</v>
      </c>
    </row>
    <row r="72" spans="1:11" x14ac:dyDescent="0.25">
      <c r="A72">
        <v>2024</v>
      </c>
      <c r="B72" s="5" t="s">
        <v>125</v>
      </c>
      <c r="C72">
        <v>1610612765</v>
      </c>
      <c r="D72" s="5" t="s">
        <v>126</v>
      </c>
      <c r="E72" s="5" t="s">
        <v>9</v>
      </c>
      <c r="F72" s="5" t="s">
        <v>221</v>
      </c>
      <c r="G72">
        <v>2</v>
      </c>
      <c r="H72" s="5">
        <f>VLOOKUP(Query2[[#This Row],[name]],[1]!Query3[[name]:[Count]], 6, FALSE)</f>
        <v>15</v>
      </c>
      <c r="I72" s="5">
        <f>VLOOKUP(Query2[[#This Row],[name]],[1]!Query1[[name]:[Count]], 6, FALSE)</f>
        <v>21</v>
      </c>
      <c r="J72" s="1">
        <f>Query2[[#This Row],[Count]]/Query2[[#This Row],[Team FG2]]</f>
        <v>0.13333333333333333</v>
      </c>
      <c r="K72" s="1">
        <f>Query2[[#This Row],[Count]]/Query2[[#This Row],[Team FG]]</f>
        <v>9.5238095238095233E-2</v>
      </c>
    </row>
    <row r="73" spans="1:11" x14ac:dyDescent="0.25">
      <c r="A73">
        <v>2024</v>
      </c>
      <c r="B73" s="5" t="s">
        <v>125</v>
      </c>
      <c r="C73">
        <v>1610612765</v>
      </c>
      <c r="D73" s="5" t="s">
        <v>127</v>
      </c>
      <c r="E73" s="5" t="s">
        <v>9</v>
      </c>
      <c r="F73" s="5" t="s">
        <v>221</v>
      </c>
      <c r="G73">
        <v>2</v>
      </c>
      <c r="H73" s="5">
        <f>VLOOKUP(Query2[[#This Row],[name]],[1]!Query3[[name]:[Count]], 6, FALSE)</f>
        <v>15</v>
      </c>
      <c r="I73" s="5">
        <f>VLOOKUP(Query2[[#This Row],[name]],[1]!Query1[[name]:[Count]], 6, FALSE)</f>
        <v>21</v>
      </c>
      <c r="J73" s="1">
        <f>Query2[[#This Row],[Count]]/Query2[[#This Row],[Team FG2]]</f>
        <v>0.13333333333333333</v>
      </c>
      <c r="K73" s="1">
        <f>Query2[[#This Row],[Count]]/Query2[[#This Row],[Team FG]]</f>
        <v>9.5238095238095233E-2</v>
      </c>
    </row>
    <row r="74" spans="1:11" x14ac:dyDescent="0.25">
      <c r="A74">
        <v>2024</v>
      </c>
      <c r="B74" s="5" t="s">
        <v>125</v>
      </c>
      <c r="C74">
        <v>1610612765</v>
      </c>
      <c r="D74" s="5" t="s">
        <v>128</v>
      </c>
      <c r="E74" s="5" t="s">
        <v>9</v>
      </c>
      <c r="F74" s="5" t="s">
        <v>221</v>
      </c>
      <c r="G74">
        <v>1</v>
      </c>
      <c r="H74" s="5">
        <f>VLOOKUP(Query2[[#This Row],[name]],[1]!Query3[[name]:[Count]], 6, FALSE)</f>
        <v>15</v>
      </c>
      <c r="I74" s="5">
        <f>VLOOKUP(Query2[[#This Row],[name]],[1]!Query1[[name]:[Count]], 6, FALSE)</f>
        <v>21</v>
      </c>
      <c r="J74" s="1">
        <f>Query2[[#This Row],[Count]]/Query2[[#This Row],[Team FG2]]</f>
        <v>6.6666666666666666E-2</v>
      </c>
      <c r="K74" s="1">
        <f>Query2[[#This Row],[Count]]/Query2[[#This Row],[Team FG]]</f>
        <v>4.7619047619047616E-2</v>
      </c>
    </row>
    <row r="75" spans="1:11" x14ac:dyDescent="0.25">
      <c r="A75">
        <v>2024</v>
      </c>
      <c r="B75" s="5" t="s">
        <v>125</v>
      </c>
      <c r="C75">
        <v>1610612765</v>
      </c>
      <c r="D75" s="5" t="s">
        <v>129</v>
      </c>
      <c r="E75" s="5" t="s">
        <v>9</v>
      </c>
      <c r="F75" s="5" t="s">
        <v>221</v>
      </c>
      <c r="G75">
        <v>1</v>
      </c>
      <c r="H75" s="5">
        <f>VLOOKUP(Query2[[#This Row],[name]],[1]!Query3[[name]:[Count]], 6, FALSE)</f>
        <v>15</v>
      </c>
      <c r="I75" s="5">
        <f>VLOOKUP(Query2[[#This Row],[name]],[1]!Query1[[name]:[Count]], 6, FALSE)</f>
        <v>21</v>
      </c>
      <c r="J75" s="1">
        <f>Query2[[#This Row],[Count]]/Query2[[#This Row],[Team FG2]]</f>
        <v>6.6666666666666666E-2</v>
      </c>
      <c r="K75" s="1">
        <f>Query2[[#This Row],[Count]]/Query2[[#This Row],[Team FG]]</f>
        <v>4.7619047619047616E-2</v>
      </c>
    </row>
    <row r="76" spans="1:11" x14ac:dyDescent="0.25">
      <c r="A76">
        <v>2024</v>
      </c>
      <c r="B76" s="5" t="s">
        <v>125</v>
      </c>
      <c r="C76">
        <v>1610612765</v>
      </c>
      <c r="D76" s="5" t="s">
        <v>130</v>
      </c>
      <c r="E76" s="5" t="s">
        <v>9</v>
      </c>
      <c r="F76" s="5" t="s">
        <v>221</v>
      </c>
      <c r="G76">
        <v>1</v>
      </c>
      <c r="H76" s="5">
        <f>VLOOKUP(Query2[[#This Row],[name]],[1]!Query3[[name]:[Count]], 6, FALSE)</f>
        <v>15</v>
      </c>
      <c r="I76" s="5">
        <f>VLOOKUP(Query2[[#This Row],[name]],[1]!Query1[[name]:[Count]], 6, FALSE)</f>
        <v>21</v>
      </c>
      <c r="J76" s="1">
        <f>Query2[[#This Row],[Count]]/Query2[[#This Row],[Team FG2]]</f>
        <v>6.6666666666666666E-2</v>
      </c>
      <c r="K76" s="1">
        <f>Query2[[#This Row],[Count]]/Query2[[#This Row],[Team FG]]</f>
        <v>4.7619047619047616E-2</v>
      </c>
    </row>
    <row r="77" spans="1:11" x14ac:dyDescent="0.25">
      <c r="A77">
        <v>2024</v>
      </c>
      <c r="B77" s="5" t="s">
        <v>125</v>
      </c>
      <c r="C77">
        <v>1610612765</v>
      </c>
      <c r="D77" s="5" t="s">
        <v>132</v>
      </c>
      <c r="E77" s="5" t="s">
        <v>9</v>
      </c>
      <c r="F77" s="5" t="s">
        <v>221</v>
      </c>
      <c r="G77">
        <v>3</v>
      </c>
      <c r="H77" s="5">
        <f>VLOOKUP(Query2[[#This Row],[name]],[1]!Query3[[name]:[Count]], 6, FALSE)</f>
        <v>15</v>
      </c>
      <c r="I77" s="5">
        <f>VLOOKUP(Query2[[#This Row],[name]],[1]!Query1[[name]:[Count]], 6, FALSE)</f>
        <v>21</v>
      </c>
      <c r="J77" s="1">
        <f>Query2[[#This Row],[Count]]/Query2[[#This Row],[Team FG2]]</f>
        <v>0.2</v>
      </c>
      <c r="K77" s="1">
        <f>Query2[[#This Row],[Count]]/Query2[[#This Row],[Team FG]]</f>
        <v>0.14285714285714285</v>
      </c>
    </row>
    <row r="78" spans="1:11" x14ac:dyDescent="0.25">
      <c r="A78">
        <v>2024</v>
      </c>
      <c r="B78" s="5" t="s">
        <v>133</v>
      </c>
      <c r="C78">
        <v>1610612761</v>
      </c>
      <c r="D78" s="5" t="s">
        <v>134</v>
      </c>
      <c r="E78" s="5" t="s">
        <v>9</v>
      </c>
      <c r="F78" s="5" t="s">
        <v>221</v>
      </c>
      <c r="G78">
        <v>3</v>
      </c>
      <c r="H78" s="5">
        <f>VLOOKUP(Query2[[#This Row],[name]],[1]!Query3[[name]:[Count]], 6, FALSE)</f>
        <v>9</v>
      </c>
      <c r="I78" s="5">
        <f>VLOOKUP(Query2[[#This Row],[name]],[1]!Query1[[name]:[Count]], 6, FALSE)</f>
        <v>13</v>
      </c>
      <c r="J78" s="1">
        <f>Query2[[#This Row],[Count]]/Query2[[#This Row],[Team FG2]]</f>
        <v>0.33333333333333331</v>
      </c>
      <c r="K78" s="1">
        <f>Query2[[#This Row],[Count]]/Query2[[#This Row],[Team FG]]</f>
        <v>0.23076923076923078</v>
      </c>
    </row>
    <row r="79" spans="1:11" x14ac:dyDescent="0.25">
      <c r="A79">
        <v>2024</v>
      </c>
      <c r="B79" s="5" t="s">
        <v>133</v>
      </c>
      <c r="C79">
        <v>1610612761</v>
      </c>
      <c r="D79" s="5" t="s">
        <v>135</v>
      </c>
      <c r="E79" s="5" t="s">
        <v>9</v>
      </c>
      <c r="F79" s="5" t="s">
        <v>221</v>
      </c>
      <c r="G79">
        <v>2</v>
      </c>
      <c r="H79" s="5">
        <f>VLOOKUP(Query2[[#This Row],[name]],[1]!Query3[[name]:[Count]], 6, FALSE)</f>
        <v>9</v>
      </c>
      <c r="I79" s="5">
        <f>VLOOKUP(Query2[[#This Row],[name]],[1]!Query1[[name]:[Count]], 6, FALSE)</f>
        <v>13</v>
      </c>
      <c r="J79" s="1">
        <f>Query2[[#This Row],[Count]]/Query2[[#This Row],[Team FG2]]</f>
        <v>0.22222222222222221</v>
      </c>
      <c r="K79" s="1">
        <f>Query2[[#This Row],[Count]]/Query2[[#This Row],[Team FG]]</f>
        <v>0.15384615384615385</v>
      </c>
    </row>
    <row r="80" spans="1:11" x14ac:dyDescent="0.25">
      <c r="A80">
        <v>2024</v>
      </c>
      <c r="B80" s="5" t="s">
        <v>133</v>
      </c>
      <c r="C80">
        <v>1610612761</v>
      </c>
      <c r="D80" s="5" t="s">
        <v>136</v>
      </c>
      <c r="E80" s="5" t="s">
        <v>9</v>
      </c>
      <c r="F80" s="5" t="s">
        <v>221</v>
      </c>
      <c r="G80">
        <v>2</v>
      </c>
      <c r="H80" s="5">
        <f>VLOOKUP(Query2[[#This Row],[name]],[1]!Query3[[name]:[Count]], 6, FALSE)</f>
        <v>9</v>
      </c>
      <c r="I80" s="5">
        <f>VLOOKUP(Query2[[#This Row],[name]],[1]!Query1[[name]:[Count]], 6, FALSE)</f>
        <v>13</v>
      </c>
      <c r="J80" s="1">
        <f>Query2[[#This Row],[Count]]/Query2[[#This Row],[Team FG2]]</f>
        <v>0.22222222222222221</v>
      </c>
      <c r="K80" s="1">
        <f>Query2[[#This Row],[Count]]/Query2[[#This Row],[Team FG]]</f>
        <v>0.15384615384615385</v>
      </c>
    </row>
    <row r="81" spans="1:11" x14ac:dyDescent="0.25">
      <c r="A81">
        <v>2024</v>
      </c>
      <c r="B81" s="5" t="s">
        <v>133</v>
      </c>
      <c r="C81">
        <v>1610612761</v>
      </c>
      <c r="D81" s="5" t="s">
        <v>137</v>
      </c>
      <c r="E81" s="5" t="s">
        <v>9</v>
      </c>
      <c r="F81" s="5" t="s">
        <v>221</v>
      </c>
      <c r="G81">
        <v>1</v>
      </c>
      <c r="H81" s="5">
        <f>VLOOKUP(Query2[[#This Row],[name]],[1]!Query3[[name]:[Count]], 6, FALSE)</f>
        <v>9</v>
      </c>
      <c r="I81" s="5">
        <f>VLOOKUP(Query2[[#This Row],[name]],[1]!Query1[[name]:[Count]], 6, FALSE)</f>
        <v>13</v>
      </c>
      <c r="J81" s="1">
        <f>Query2[[#This Row],[Count]]/Query2[[#This Row],[Team FG2]]</f>
        <v>0.1111111111111111</v>
      </c>
      <c r="K81" s="1">
        <f>Query2[[#This Row],[Count]]/Query2[[#This Row],[Team FG]]</f>
        <v>7.6923076923076927E-2</v>
      </c>
    </row>
    <row r="82" spans="1:11" x14ac:dyDescent="0.25">
      <c r="A82">
        <v>2024</v>
      </c>
      <c r="B82" s="5" t="s">
        <v>138</v>
      </c>
      <c r="C82">
        <v>1610612745</v>
      </c>
      <c r="D82" s="5" t="s">
        <v>139</v>
      </c>
      <c r="E82" s="5" t="s">
        <v>9</v>
      </c>
      <c r="F82" s="5" t="s">
        <v>221</v>
      </c>
      <c r="G82">
        <v>6</v>
      </c>
      <c r="H82" s="5">
        <f>VLOOKUP(Query2[[#This Row],[name]],[1]!Query3[[name]:[Count]], 6, FALSE)</f>
        <v>16</v>
      </c>
      <c r="I82" s="5">
        <f>VLOOKUP(Query2[[#This Row],[name]],[1]!Query1[[name]:[Count]], 6, FALSE)</f>
        <v>26</v>
      </c>
      <c r="J82" s="1">
        <f>Query2[[#This Row],[Count]]/Query2[[#This Row],[Team FG2]]</f>
        <v>0.375</v>
      </c>
      <c r="K82" s="1">
        <f>Query2[[#This Row],[Count]]/Query2[[#This Row],[Team FG]]</f>
        <v>0.23076923076923078</v>
      </c>
    </row>
    <row r="83" spans="1:11" x14ac:dyDescent="0.25">
      <c r="A83">
        <v>2024</v>
      </c>
      <c r="B83" s="5" t="s">
        <v>138</v>
      </c>
      <c r="C83">
        <v>1610612745</v>
      </c>
      <c r="D83" s="5" t="s">
        <v>140</v>
      </c>
      <c r="E83" s="5" t="s">
        <v>9</v>
      </c>
      <c r="F83" s="5" t="s">
        <v>221</v>
      </c>
      <c r="G83">
        <v>1</v>
      </c>
      <c r="H83" s="5">
        <f>VLOOKUP(Query2[[#This Row],[name]],[1]!Query3[[name]:[Count]], 6, FALSE)</f>
        <v>16</v>
      </c>
      <c r="I83" s="5">
        <f>VLOOKUP(Query2[[#This Row],[name]],[1]!Query1[[name]:[Count]], 6, FALSE)</f>
        <v>26</v>
      </c>
      <c r="J83" s="1">
        <f>Query2[[#This Row],[Count]]/Query2[[#This Row],[Team FG2]]</f>
        <v>6.25E-2</v>
      </c>
      <c r="K83" s="1">
        <f>Query2[[#This Row],[Count]]/Query2[[#This Row],[Team FG]]</f>
        <v>3.8461538461538464E-2</v>
      </c>
    </row>
    <row r="84" spans="1:11" x14ac:dyDescent="0.25">
      <c r="A84">
        <v>2024</v>
      </c>
      <c r="B84" s="5" t="s">
        <v>138</v>
      </c>
      <c r="C84">
        <v>1610612745</v>
      </c>
      <c r="D84" s="5" t="s">
        <v>142</v>
      </c>
      <c r="E84" s="5" t="s">
        <v>9</v>
      </c>
      <c r="F84" s="5" t="s">
        <v>221</v>
      </c>
      <c r="G84">
        <v>1</v>
      </c>
      <c r="H84" s="5">
        <f>VLOOKUP(Query2[[#This Row],[name]],[1]!Query3[[name]:[Count]], 6, FALSE)</f>
        <v>16</v>
      </c>
      <c r="I84" s="5">
        <f>VLOOKUP(Query2[[#This Row],[name]],[1]!Query1[[name]:[Count]], 6, FALSE)</f>
        <v>26</v>
      </c>
      <c r="J84" s="1">
        <f>Query2[[#This Row],[Count]]/Query2[[#This Row],[Team FG2]]</f>
        <v>6.25E-2</v>
      </c>
      <c r="K84" s="1">
        <f>Query2[[#This Row],[Count]]/Query2[[#This Row],[Team FG]]</f>
        <v>3.8461538461538464E-2</v>
      </c>
    </row>
    <row r="85" spans="1:11" x14ac:dyDescent="0.25">
      <c r="A85">
        <v>2024</v>
      </c>
      <c r="B85" s="5" t="s">
        <v>138</v>
      </c>
      <c r="C85">
        <v>1610612745</v>
      </c>
      <c r="D85" s="5" t="s">
        <v>143</v>
      </c>
      <c r="E85" s="5" t="s">
        <v>9</v>
      </c>
      <c r="F85" s="5" t="s">
        <v>221</v>
      </c>
      <c r="G85">
        <v>1</v>
      </c>
      <c r="H85" s="5">
        <f>VLOOKUP(Query2[[#This Row],[name]],[1]!Query3[[name]:[Count]], 6, FALSE)</f>
        <v>16</v>
      </c>
      <c r="I85" s="5">
        <f>VLOOKUP(Query2[[#This Row],[name]],[1]!Query1[[name]:[Count]], 6, FALSE)</f>
        <v>26</v>
      </c>
      <c r="J85" s="1">
        <f>Query2[[#This Row],[Count]]/Query2[[#This Row],[Team FG2]]</f>
        <v>6.25E-2</v>
      </c>
      <c r="K85" s="1">
        <f>Query2[[#This Row],[Count]]/Query2[[#This Row],[Team FG]]</f>
        <v>3.8461538461538464E-2</v>
      </c>
    </row>
    <row r="86" spans="1:11" x14ac:dyDescent="0.25">
      <c r="A86">
        <v>2024</v>
      </c>
      <c r="B86" s="5" t="s">
        <v>144</v>
      </c>
      <c r="C86">
        <v>1610612759</v>
      </c>
      <c r="D86" s="5" t="s">
        <v>145</v>
      </c>
      <c r="E86" s="5" t="s">
        <v>9</v>
      </c>
      <c r="F86" s="5" t="s">
        <v>221</v>
      </c>
      <c r="G86">
        <v>1</v>
      </c>
      <c r="H86" s="5">
        <f>VLOOKUP(Query2[[#This Row],[name]],[1]!Query3[[name]:[Count]], 6, FALSE)</f>
        <v>10</v>
      </c>
      <c r="I86" s="5">
        <f>VLOOKUP(Query2[[#This Row],[name]],[1]!Query1[[name]:[Count]], 6, FALSE)</f>
        <v>18</v>
      </c>
      <c r="J86" s="1">
        <f>Query2[[#This Row],[Count]]/Query2[[#This Row],[Team FG2]]</f>
        <v>0.1</v>
      </c>
      <c r="K86" s="1">
        <f>Query2[[#This Row],[Count]]/Query2[[#This Row],[Team FG]]</f>
        <v>5.5555555555555552E-2</v>
      </c>
    </row>
    <row r="87" spans="1:11" x14ac:dyDescent="0.25">
      <c r="A87">
        <v>2024</v>
      </c>
      <c r="B87" s="5" t="s">
        <v>144</v>
      </c>
      <c r="C87">
        <v>1610612759</v>
      </c>
      <c r="D87" s="5" t="s">
        <v>146</v>
      </c>
      <c r="E87" s="5" t="s">
        <v>9</v>
      </c>
      <c r="F87" s="5" t="s">
        <v>221</v>
      </c>
      <c r="G87">
        <v>1</v>
      </c>
      <c r="H87" s="5">
        <f>VLOOKUP(Query2[[#This Row],[name]],[1]!Query3[[name]:[Count]], 6, FALSE)</f>
        <v>10</v>
      </c>
      <c r="I87" s="5">
        <f>VLOOKUP(Query2[[#This Row],[name]],[1]!Query1[[name]:[Count]], 6, FALSE)</f>
        <v>18</v>
      </c>
      <c r="J87" s="1">
        <f>Query2[[#This Row],[Count]]/Query2[[#This Row],[Team FG2]]</f>
        <v>0.1</v>
      </c>
      <c r="K87" s="1">
        <f>Query2[[#This Row],[Count]]/Query2[[#This Row],[Team FG]]</f>
        <v>5.5555555555555552E-2</v>
      </c>
    </row>
    <row r="88" spans="1:11" x14ac:dyDescent="0.25">
      <c r="A88">
        <v>2024</v>
      </c>
      <c r="B88" s="5" t="s">
        <v>144</v>
      </c>
      <c r="C88">
        <v>1610612759</v>
      </c>
      <c r="D88" s="5" t="s">
        <v>147</v>
      </c>
      <c r="E88" s="5" t="s">
        <v>9</v>
      </c>
      <c r="F88" s="5" t="s">
        <v>221</v>
      </c>
      <c r="G88">
        <v>2</v>
      </c>
      <c r="H88" s="5">
        <f>VLOOKUP(Query2[[#This Row],[name]],[1]!Query3[[name]:[Count]], 6, FALSE)</f>
        <v>10</v>
      </c>
      <c r="I88" s="5">
        <f>VLOOKUP(Query2[[#This Row],[name]],[1]!Query1[[name]:[Count]], 6, FALSE)</f>
        <v>18</v>
      </c>
      <c r="J88" s="1">
        <f>Query2[[#This Row],[Count]]/Query2[[#This Row],[Team FG2]]</f>
        <v>0.2</v>
      </c>
      <c r="K88" s="1">
        <f>Query2[[#This Row],[Count]]/Query2[[#This Row],[Team FG]]</f>
        <v>0.1111111111111111</v>
      </c>
    </row>
    <row r="89" spans="1:11" x14ac:dyDescent="0.25">
      <c r="A89">
        <v>2024</v>
      </c>
      <c r="B89" s="5" t="s">
        <v>144</v>
      </c>
      <c r="C89">
        <v>1610612759</v>
      </c>
      <c r="D89" s="5" t="s">
        <v>148</v>
      </c>
      <c r="E89" s="5" t="s">
        <v>9</v>
      </c>
      <c r="F89" s="5" t="s">
        <v>221</v>
      </c>
      <c r="G89">
        <v>1</v>
      </c>
      <c r="H89" s="5">
        <f>VLOOKUP(Query2[[#This Row],[name]],[1]!Query3[[name]:[Count]], 6, FALSE)</f>
        <v>10</v>
      </c>
      <c r="I89" s="5">
        <f>VLOOKUP(Query2[[#This Row],[name]],[1]!Query1[[name]:[Count]], 6, FALSE)</f>
        <v>18</v>
      </c>
      <c r="J89" s="1">
        <f>Query2[[#This Row],[Count]]/Query2[[#This Row],[Team FG2]]</f>
        <v>0.1</v>
      </c>
      <c r="K89" s="1">
        <f>Query2[[#This Row],[Count]]/Query2[[#This Row],[Team FG]]</f>
        <v>5.5555555555555552E-2</v>
      </c>
    </row>
    <row r="90" spans="1:11" x14ac:dyDescent="0.25">
      <c r="A90">
        <v>2024</v>
      </c>
      <c r="B90" s="5" t="s">
        <v>144</v>
      </c>
      <c r="C90">
        <v>1610612759</v>
      </c>
      <c r="D90" s="5" t="s">
        <v>149</v>
      </c>
      <c r="E90" s="5" t="s">
        <v>9</v>
      </c>
      <c r="F90" s="5" t="s">
        <v>221</v>
      </c>
      <c r="G90">
        <v>1</v>
      </c>
      <c r="H90" s="5">
        <f>VLOOKUP(Query2[[#This Row],[name]],[1]!Query3[[name]:[Count]], 6, FALSE)</f>
        <v>10</v>
      </c>
      <c r="I90" s="5">
        <f>VLOOKUP(Query2[[#This Row],[name]],[1]!Query1[[name]:[Count]], 6, FALSE)</f>
        <v>18</v>
      </c>
      <c r="J90" s="1">
        <f>Query2[[#This Row],[Count]]/Query2[[#This Row],[Team FG2]]</f>
        <v>0.1</v>
      </c>
      <c r="K90" s="1">
        <f>Query2[[#This Row],[Count]]/Query2[[#This Row],[Team FG]]</f>
        <v>5.5555555555555552E-2</v>
      </c>
    </row>
    <row r="91" spans="1:11" x14ac:dyDescent="0.25">
      <c r="A91">
        <v>2024</v>
      </c>
      <c r="B91" s="5" t="s">
        <v>150</v>
      </c>
      <c r="C91">
        <v>1610612756</v>
      </c>
      <c r="D91" s="5" t="s">
        <v>151</v>
      </c>
      <c r="E91" s="5" t="s">
        <v>9</v>
      </c>
      <c r="F91" s="5" t="s">
        <v>221</v>
      </c>
      <c r="G91">
        <v>1</v>
      </c>
      <c r="H91" s="5">
        <f>VLOOKUP(Query2[[#This Row],[name]],[1]!Query3[[name]:[Count]], 6, FALSE)</f>
        <v>7</v>
      </c>
      <c r="I91" s="5">
        <f>VLOOKUP(Query2[[#This Row],[name]],[1]!Query1[[name]:[Count]], 6, FALSE)</f>
        <v>17</v>
      </c>
      <c r="J91" s="1">
        <f>Query2[[#This Row],[Count]]/Query2[[#This Row],[Team FG2]]</f>
        <v>0.14285714285714285</v>
      </c>
      <c r="K91" s="1">
        <f>Query2[[#This Row],[Count]]/Query2[[#This Row],[Team FG]]</f>
        <v>5.8823529411764705E-2</v>
      </c>
    </row>
    <row r="92" spans="1:11" x14ac:dyDescent="0.25">
      <c r="A92">
        <v>2024</v>
      </c>
      <c r="B92" s="5" t="s">
        <v>150</v>
      </c>
      <c r="C92">
        <v>1610612756</v>
      </c>
      <c r="D92" s="5" t="s">
        <v>152</v>
      </c>
      <c r="E92" s="5" t="s">
        <v>9</v>
      </c>
      <c r="F92" s="5" t="s">
        <v>221</v>
      </c>
      <c r="G92">
        <v>1</v>
      </c>
      <c r="H92" s="5">
        <f>VLOOKUP(Query2[[#This Row],[name]],[1]!Query3[[name]:[Count]], 6, FALSE)</f>
        <v>7</v>
      </c>
      <c r="I92" s="5">
        <f>VLOOKUP(Query2[[#This Row],[name]],[1]!Query1[[name]:[Count]], 6, FALSE)</f>
        <v>17</v>
      </c>
      <c r="J92" s="1">
        <f>Query2[[#This Row],[Count]]/Query2[[#This Row],[Team FG2]]</f>
        <v>0.14285714285714285</v>
      </c>
      <c r="K92" s="1">
        <f>Query2[[#This Row],[Count]]/Query2[[#This Row],[Team FG]]</f>
        <v>5.8823529411764705E-2</v>
      </c>
    </row>
    <row r="93" spans="1:11" x14ac:dyDescent="0.25">
      <c r="A93">
        <v>2024</v>
      </c>
      <c r="B93" s="5" t="s">
        <v>150</v>
      </c>
      <c r="C93">
        <v>1610612756</v>
      </c>
      <c r="D93" s="5" t="s">
        <v>154</v>
      </c>
      <c r="E93" s="5" t="s">
        <v>9</v>
      </c>
      <c r="F93" s="5" t="s">
        <v>221</v>
      </c>
      <c r="G93">
        <v>1</v>
      </c>
      <c r="H93" s="5">
        <f>VLOOKUP(Query2[[#This Row],[name]],[1]!Query3[[name]:[Count]], 6, FALSE)</f>
        <v>7</v>
      </c>
      <c r="I93" s="5">
        <f>VLOOKUP(Query2[[#This Row],[name]],[1]!Query1[[name]:[Count]], 6, FALSE)</f>
        <v>17</v>
      </c>
      <c r="J93" s="1">
        <f>Query2[[#This Row],[Count]]/Query2[[#This Row],[Team FG2]]</f>
        <v>0.14285714285714285</v>
      </c>
      <c r="K93" s="1">
        <f>Query2[[#This Row],[Count]]/Query2[[#This Row],[Team FG]]</f>
        <v>5.8823529411764705E-2</v>
      </c>
    </row>
    <row r="94" spans="1:11" x14ac:dyDescent="0.25">
      <c r="A94">
        <v>2024</v>
      </c>
      <c r="B94" s="5" t="s">
        <v>150</v>
      </c>
      <c r="C94">
        <v>1610612756</v>
      </c>
      <c r="D94" s="5" t="s">
        <v>155</v>
      </c>
      <c r="E94" s="5" t="s">
        <v>9</v>
      </c>
      <c r="F94" s="5" t="s">
        <v>221</v>
      </c>
      <c r="G94">
        <v>1</v>
      </c>
      <c r="H94" s="5">
        <f>VLOOKUP(Query2[[#This Row],[name]],[1]!Query3[[name]:[Count]], 6, FALSE)</f>
        <v>7</v>
      </c>
      <c r="I94" s="5">
        <f>VLOOKUP(Query2[[#This Row],[name]],[1]!Query1[[name]:[Count]], 6, FALSE)</f>
        <v>17</v>
      </c>
      <c r="J94" s="1">
        <f>Query2[[#This Row],[Count]]/Query2[[#This Row],[Team FG2]]</f>
        <v>0.14285714285714285</v>
      </c>
      <c r="K94" s="1">
        <f>Query2[[#This Row],[Count]]/Query2[[#This Row],[Team FG]]</f>
        <v>5.8823529411764705E-2</v>
      </c>
    </row>
    <row r="95" spans="1:11" x14ac:dyDescent="0.25">
      <c r="A95">
        <v>2024</v>
      </c>
      <c r="B95" s="5" t="s">
        <v>156</v>
      </c>
      <c r="C95">
        <v>1610612760</v>
      </c>
      <c r="D95" s="5" t="s">
        <v>158</v>
      </c>
      <c r="E95" s="5" t="s">
        <v>9</v>
      </c>
      <c r="F95" s="5" t="s">
        <v>221</v>
      </c>
      <c r="G95">
        <v>1</v>
      </c>
      <c r="H95" s="5">
        <f>VLOOKUP(Query2[[#This Row],[name]],[1]!Query3[[name]:[Count]], 6, FALSE)</f>
        <v>10</v>
      </c>
      <c r="I95" s="5">
        <f>VLOOKUP(Query2[[#This Row],[name]],[1]!Query1[[name]:[Count]], 6, FALSE)</f>
        <v>13</v>
      </c>
      <c r="J95" s="1">
        <f>Query2[[#This Row],[Count]]/Query2[[#This Row],[Team FG2]]</f>
        <v>0.1</v>
      </c>
      <c r="K95" s="1">
        <f>Query2[[#This Row],[Count]]/Query2[[#This Row],[Team FG]]</f>
        <v>7.6923076923076927E-2</v>
      </c>
    </row>
    <row r="96" spans="1:11" x14ac:dyDescent="0.25">
      <c r="A96">
        <v>2024</v>
      </c>
      <c r="B96" s="5" t="s">
        <v>156</v>
      </c>
      <c r="C96">
        <v>1610612760</v>
      </c>
      <c r="D96" s="5" t="s">
        <v>159</v>
      </c>
      <c r="E96" s="5" t="s">
        <v>9</v>
      </c>
      <c r="F96" s="5" t="s">
        <v>221</v>
      </c>
      <c r="G96">
        <v>2</v>
      </c>
      <c r="H96" s="5">
        <f>VLOOKUP(Query2[[#This Row],[name]],[1]!Query3[[name]:[Count]], 6, FALSE)</f>
        <v>10</v>
      </c>
      <c r="I96" s="5">
        <f>VLOOKUP(Query2[[#This Row],[name]],[1]!Query1[[name]:[Count]], 6, FALSE)</f>
        <v>13</v>
      </c>
      <c r="J96" s="1">
        <f>Query2[[#This Row],[Count]]/Query2[[#This Row],[Team FG2]]</f>
        <v>0.2</v>
      </c>
      <c r="K96" s="1">
        <f>Query2[[#This Row],[Count]]/Query2[[#This Row],[Team FG]]</f>
        <v>0.15384615384615385</v>
      </c>
    </row>
    <row r="97" spans="1:11" x14ac:dyDescent="0.25">
      <c r="A97">
        <v>2024</v>
      </c>
      <c r="B97" s="5" t="s">
        <v>156</v>
      </c>
      <c r="C97">
        <v>1610612760</v>
      </c>
      <c r="D97" s="5" t="s">
        <v>160</v>
      </c>
      <c r="E97" s="5" t="s">
        <v>9</v>
      </c>
      <c r="F97" s="5" t="s">
        <v>221</v>
      </c>
      <c r="G97">
        <v>2</v>
      </c>
      <c r="H97" s="5">
        <f>VLOOKUP(Query2[[#This Row],[name]],[1]!Query3[[name]:[Count]], 6, FALSE)</f>
        <v>10</v>
      </c>
      <c r="I97" s="5">
        <f>VLOOKUP(Query2[[#This Row],[name]],[1]!Query1[[name]:[Count]], 6, FALSE)</f>
        <v>13</v>
      </c>
      <c r="J97" s="1">
        <f>Query2[[#This Row],[Count]]/Query2[[#This Row],[Team FG2]]</f>
        <v>0.2</v>
      </c>
      <c r="K97" s="1">
        <f>Query2[[#This Row],[Count]]/Query2[[#This Row],[Team FG]]</f>
        <v>0.15384615384615385</v>
      </c>
    </row>
    <row r="98" spans="1:11" x14ac:dyDescent="0.25">
      <c r="A98">
        <v>2024</v>
      </c>
      <c r="B98" s="5" t="s">
        <v>156</v>
      </c>
      <c r="C98">
        <v>1610612760</v>
      </c>
      <c r="D98" s="5" t="s">
        <v>161</v>
      </c>
      <c r="E98" s="5" t="s">
        <v>9</v>
      </c>
      <c r="F98" s="5" t="s">
        <v>221</v>
      </c>
      <c r="G98">
        <v>1</v>
      </c>
      <c r="H98" s="5">
        <f>VLOOKUP(Query2[[#This Row],[name]],[1]!Query3[[name]:[Count]], 6, FALSE)</f>
        <v>10</v>
      </c>
      <c r="I98" s="5">
        <f>VLOOKUP(Query2[[#This Row],[name]],[1]!Query1[[name]:[Count]], 6, FALSE)</f>
        <v>13</v>
      </c>
      <c r="J98" s="1">
        <f>Query2[[#This Row],[Count]]/Query2[[#This Row],[Team FG2]]</f>
        <v>0.1</v>
      </c>
      <c r="K98" s="1">
        <f>Query2[[#This Row],[Count]]/Query2[[#This Row],[Team FG]]</f>
        <v>7.6923076923076927E-2</v>
      </c>
    </row>
    <row r="99" spans="1:11" x14ac:dyDescent="0.25">
      <c r="A99">
        <v>2024</v>
      </c>
      <c r="B99" s="5" t="s">
        <v>162</v>
      </c>
      <c r="C99">
        <v>1610612750</v>
      </c>
      <c r="D99" s="5" t="s">
        <v>163</v>
      </c>
      <c r="E99" s="5" t="s">
        <v>9</v>
      </c>
      <c r="F99" s="5" t="s">
        <v>221</v>
      </c>
      <c r="G99">
        <v>1</v>
      </c>
      <c r="H99" s="5">
        <f>VLOOKUP(Query2[[#This Row],[name]],[1]!Query3[[name]:[Count]], 6, FALSE)</f>
        <v>11</v>
      </c>
      <c r="I99" s="5">
        <f>VLOOKUP(Query2[[#This Row],[name]],[1]!Query1[[name]:[Count]], 6, FALSE)</f>
        <v>22</v>
      </c>
      <c r="J99" s="1">
        <f>Query2[[#This Row],[Count]]/Query2[[#This Row],[Team FG2]]</f>
        <v>9.0909090909090912E-2</v>
      </c>
      <c r="K99" s="1">
        <f>Query2[[#This Row],[Count]]/Query2[[#This Row],[Team FG]]</f>
        <v>4.5454545454545456E-2</v>
      </c>
    </row>
    <row r="100" spans="1:11" x14ac:dyDescent="0.25">
      <c r="A100">
        <v>2024</v>
      </c>
      <c r="B100" s="5" t="s">
        <v>162</v>
      </c>
      <c r="C100">
        <v>1610612750</v>
      </c>
      <c r="D100" s="5" t="s">
        <v>164</v>
      </c>
      <c r="E100" s="5" t="s">
        <v>9</v>
      </c>
      <c r="F100" s="5" t="s">
        <v>221</v>
      </c>
      <c r="G100">
        <v>1</v>
      </c>
      <c r="H100" s="5">
        <f>VLOOKUP(Query2[[#This Row],[name]],[1]!Query3[[name]:[Count]], 6, FALSE)</f>
        <v>11</v>
      </c>
      <c r="I100" s="5">
        <f>VLOOKUP(Query2[[#This Row],[name]],[1]!Query1[[name]:[Count]], 6, FALSE)</f>
        <v>22</v>
      </c>
      <c r="J100" s="1">
        <f>Query2[[#This Row],[Count]]/Query2[[#This Row],[Team FG2]]</f>
        <v>9.0909090909090912E-2</v>
      </c>
      <c r="K100" s="1">
        <f>Query2[[#This Row],[Count]]/Query2[[#This Row],[Team FG]]</f>
        <v>4.5454545454545456E-2</v>
      </c>
    </row>
    <row r="101" spans="1:11" x14ac:dyDescent="0.25">
      <c r="A101">
        <v>2024</v>
      </c>
      <c r="B101" s="5" t="s">
        <v>162</v>
      </c>
      <c r="C101">
        <v>1610612750</v>
      </c>
      <c r="D101" s="5" t="s">
        <v>166</v>
      </c>
      <c r="E101" s="5" t="s">
        <v>9</v>
      </c>
      <c r="F101" s="5" t="s">
        <v>221</v>
      </c>
      <c r="G101">
        <v>1</v>
      </c>
      <c r="H101" s="5">
        <f>VLOOKUP(Query2[[#This Row],[name]],[1]!Query3[[name]:[Count]], 6, FALSE)</f>
        <v>11</v>
      </c>
      <c r="I101" s="5">
        <f>VLOOKUP(Query2[[#This Row],[name]],[1]!Query1[[name]:[Count]], 6, FALSE)</f>
        <v>22</v>
      </c>
      <c r="J101" s="1">
        <f>Query2[[#This Row],[Count]]/Query2[[#This Row],[Team FG2]]</f>
        <v>9.0909090909090912E-2</v>
      </c>
      <c r="K101" s="1">
        <f>Query2[[#This Row],[Count]]/Query2[[#This Row],[Team FG]]</f>
        <v>4.5454545454545456E-2</v>
      </c>
    </row>
    <row r="102" spans="1:11" x14ac:dyDescent="0.25">
      <c r="A102">
        <v>2024</v>
      </c>
      <c r="B102" s="5" t="s">
        <v>162</v>
      </c>
      <c r="C102">
        <v>1610612750</v>
      </c>
      <c r="D102" s="5" t="s">
        <v>167</v>
      </c>
      <c r="E102" s="5" t="s">
        <v>9</v>
      </c>
      <c r="F102" s="5" t="s">
        <v>221</v>
      </c>
      <c r="G102">
        <v>1</v>
      </c>
      <c r="H102" s="5">
        <f>VLOOKUP(Query2[[#This Row],[name]],[1]!Query3[[name]:[Count]], 6, FALSE)</f>
        <v>11</v>
      </c>
      <c r="I102" s="5">
        <f>VLOOKUP(Query2[[#This Row],[name]],[1]!Query1[[name]:[Count]], 6, FALSE)</f>
        <v>22</v>
      </c>
      <c r="J102" s="1">
        <f>Query2[[#This Row],[Count]]/Query2[[#This Row],[Team FG2]]</f>
        <v>9.0909090909090912E-2</v>
      </c>
      <c r="K102" s="1">
        <f>Query2[[#This Row],[Count]]/Query2[[#This Row],[Team FG]]</f>
        <v>4.5454545454545456E-2</v>
      </c>
    </row>
    <row r="103" spans="1:11" x14ac:dyDescent="0.25">
      <c r="A103">
        <v>2024</v>
      </c>
      <c r="B103" s="5" t="s">
        <v>168</v>
      </c>
      <c r="C103">
        <v>1610612757</v>
      </c>
      <c r="D103" s="5" t="s">
        <v>172</v>
      </c>
      <c r="E103" s="5" t="s">
        <v>9</v>
      </c>
      <c r="F103" s="5" t="s">
        <v>221</v>
      </c>
      <c r="G103">
        <v>1</v>
      </c>
      <c r="H103" s="5">
        <f>VLOOKUP(Query2[[#This Row],[name]],[1]!Query3[[name]:[Count]], 6, FALSE)</f>
        <v>8</v>
      </c>
      <c r="I103" s="5">
        <f>VLOOKUP(Query2[[#This Row],[name]],[1]!Query1[[name]:[Count]], 6, FALSE)</f>
        <v>16</v>
      </c>
      <c r="J103" s="1">
        <f>Query2[[#This Row],[Count]]/Query2[[#This Row],[Team FG2]]</f>
        <v>0.125</v>
      </c>
      <c r="K103" s="1">
        <f>Query2[[#This Row],[Count]]/Query2[[#This Row],[Team FG]]</f>
        <v>6.25E-2</v>
      </c>
    </row>
    <row r="104" spans="1:11" x14ac:dyDescent="0.25">
      <c r="A104">
        <v>2024</v>
      </c>
      <c r="B104" s="5" t="s">
        <v>168</v>
      </c>
      <c r="C104">
        <v>1610612757</v>
      </c>
      <c r="D104" s="5" t="s">
        <v>173</v>
      </c>
      <c r="E104" s="5" t="s">
        <v>9</v>
      </c>
      <c r="F104" s="5" t="s">
        <v>221</v>
      </c>
      <c r="G104">
        <v>1</v>
      </c>
      <c r="H104" s="5">
        <f>VLOOKUP(Query2[[#This Row],[name]],[1]!Query3[[name]:[Count]], 6, FALSE)</f>
        <v>8</v>
      </c>
      <c r="I104" s="5">
        <f>VLOOKUP(Query2[[#This Row],[name]],[1]!Query1[[name]:[Count]], 6, FALSE)</f>
        <v>16</v>
      </c>
      <c r="J104" s="1">
        <f>Query2[[#This Row],[Count]]/Query2[[#This Row],[Team FG2]]</f>
        <v>0.125</v>
      </c>
      <c r="K104" s="1">
        <f>Query2[[#This Row],[Count]]/Query2[[#This Row],[Team FG]]</f>
        <v>6.25E-2</v>
      </c>
    </row>
    <row r="105" spans="1:11" x14ac:dyDescent="0.25">
      <c r="A105">
        <v>2024</v>
      </c>
      <c r="B105" s="5" t="s">
        <v>175</v>
      </c>
      <c r="C105">
        <v>1610612744</v>
      </c>
      <c r="D105" s="5" t="s">
        <v>176</v>
      </c>
      <c r="E105" s="5" t="s">
        <v>9</v>
      </c>
      <c r="F105" s="5" t="s">
        <v>221</v>
      </c>
      <c r="G105">
        <v>1</v>
      </c>
      <c r="H105" s="5">
        <f>VLOOKUP(Query2[[#This Row],[name]],[1]!Query3[[name]:[Count]], 6, FALSE)</f>
        <v>2</v>
      </c>
      <c r="I105" s="5">
        <f>VLOOKUP(Query2[[#This Row],[name]],[1]!Query1[[name]:[Count]], 6, FALSE)</f>
        <v>8</v>
      </c>
      <c r="J105" s="1">
        <f>Query2[[#This Row],[Count]]/Query2[[#This Row],[Team FG2]]</f>
        <v>0.5</v>
      </c>
      <c r="K105" s="1">
        <f>Query2[[#This Row],[Count]]/Query2[[#This Row],[Team FG]]</f>
        <v>0.125</v>
      </c>
    </row>
    <row r="106" spans="1:11" x14ac:dyDescent="0.25">
      <c r="A106">
        <v>2024</v>
      </c>
      <c r="B106" s="5" t="s">
        <v>175</v>
      </c>
      <c r="C106">
        <v>1610612744</v>
      </c>
      <c r="D106" s="5" t="s">
        <v>177</v>
      </c>
      <c r="E106" s="5" t="s">
        <v>9</v>
      </c>
      <c r="F106" s="5" t="s">
        <v>221</v>
      </c>
      <c r="G106">
        <v>1</v>
      </c>
      <c r="H106" s="5">
        <f>VLOOKUP(Query2[[#This Row],[name]],[1]!Query3[[name]:[Count]], 6, FALSE)</f>
        <v>2</v>
      </c>
      <c r="I106" s="5">
        <f>VLOOKUP(Query2[[#This Row],[name]],[1]!Query1[[name]:[Count]], 6, FALSE)</f>
        <v>8</v>
      </c>
      <c r="J106" s="1">
        <f>Query2[[#This Row],[Count]]/Query2[[#This Row],[Team FG2]]</f>
        <v>0.5</v>
      </c>
      <c r="K106" s="1">
        <f>Query2[[#This Row],[Count]]/Query2[[#This Row],[Team FG]]</f>
        <v>0.125</v>
      </c>
    </row>
    <row r="107" spans="1:11" x14ac:dyDescent="0.25">
      <c r="A107">
        <v>2024</v>
      </c>
      <c r="B107" s="5" t="s">
        <v>178</v>
      </c>
      <c r="C107">
        <v>1610612764</v>
      </c>
      <c r="D107" s="5" t="s">
        <v>179</v>
      </c>
      <c r="E107" s="5" t="s">
        <v>9</v>
      </c>
      <c r="F107" s="5" t="s">
        <v>221</v>
      </c>
      <c r="G107">
        <v>1</v>
      </c>
      <c r="H107" s="5">
        <f>VLOOKUP(Query2[[#This Row],[name]],[1]!Query3[[name]:[Count]], 6, FALSE)</f>
        <v>8</v>
      </c>
      <c r="I107" s="5">
        <f>VLOOKUP(Query2[[#This Row],[name]],[1]!Query1[[name]:[Count]], 6, FALSE)</f>
        <v>12</v>
      </c>
      <c r="J107" s="1">
        <f>Query2[[#This Row],[Count]]/Query2[[#This Row],[Team FG2]]</f>
        <v>0.125</v>
      </c>
      <c r="K107" s="1">
        <f>Query2[[#This Row],[Count]]/Query2[[#This Row],[Team FG]]</f>
        <v>8.3333333333333329E-2</v>
      </c>
    </row>
    <row r="108" spans="1:11" x14ac:dyDescent="0.25">
      <c r="A108">
        <v>2024</v>
      </c>
      <c r="B108" s="5" t="s">
        <v>178</v>
      </c>
      <c r="C108">
        <v>1610612764</v>
      </c>
      <c r="D108" s="5" t="s">
        <v>180</v>
      </c>
      <c r="E108" s="5" t="s">
        <v>9</v>
      </c>
      <c r="F108" s="5" t="s">
        <v>221</v>
      </c>
      <c r="G108">
        <v>1</v>
      </c>
      <c r="H108" s="5">
        <f>VLOOKUP(Query2[[#This Row],[name]],[1]!Query3[[name]:[Count]], 6, FALSE)</f>
        <v>8</v>
      </c>
      <c r="I108" s="5">
        <f>VLOOKUP(Query2[[#This Row],[name]],[1]!Query1[[name]:[Count]], 6, FALSE)</f>
        <v>12</v>
      </c>
      <c r="J108" s="1">
        <f>Query2[[#This Row],[Count]]/Query2[[#This Row],[Team FG2]]</f>
        <v>0.125</v>
      </c>
      <c r="K108" s="1">
        <f>Query2[[#This Row],[Count]]/Query2[[#This Row],[Team FG]]</f>
        <v>8.3333333333333329E-2</v>
      </c>
    </row>
    <row r="109" spans="1:11" x14ac:dyDescent="0.25">
      <c r="A109">
        <v>2024</v>
      </c>
      <c r="B109" s="5" t="s">
        <v>178</v>
      </c>
      <c r="C109">
        <v>1610612764</v>
      </c>
      <c r="D109" s="5" t="s">
        <v>181</v>
      </c>
      <c r="E109" s="5" t="s">
        <v>9</v>
      </c>
      <c r="F109" s="5" t="s">
        <v>221</v>
      </c>
      <c r="G109">
        <v>2</v>
      </c>
      <c r="H109" s="5">
        <f>VLOOKUP(Query2[[#This Row],[name]],[1]!Query3[[name]:[Count]], 6, FALSE)</f>
        <v>8</v>
      </c>
      <c r="I109" s="5">
        <f>VLOOKUP(Query2[[#This Row],[name]],[1]!Query1[[name]:[Count]], 6, FALSE)</f>
        <v>12</v>
      </c>
      <c r="J109" s="1">
        <f>Query2[[#This Row],[Count]]/Query2[[#This Row],[Team FG2]]</f>
        <v>0.25</v>
      </c>
      <c r="K109" s="1">
        <f>Query2[[#This Row],[Count]]/Query2[[#This Row],[Team FG]]</f>
        <v>0.16666666666666666</v>
      </c>
    </row>
    <row r="110" spans="1:11" x14ac:dyDescent="0.25">
      <c r="A110">
        <v>2024</v>
      </c>
      <c r="B110" s="5" t="s">
        <v>178</v>
      </c>
      <c r="C110">
        <v>1610612764</v>
      </c>
      <c r="D110" s="5" t="s">
        <v>182</v>
      </c>
      <c r="E110" s="5" t="s">
        <v>9</v>
      </c>
      <c r="F110" s="5" t="s">
        <v>221</v>
      </c>
      <c r="G110">
        <v>1</v>
      </c>
      <c r="H110" s="5">
        <f>VLOOKUP(Query2[[#This Row],[name]],[1]!Query3[[name]:[Count]], 6, FALSE)</f>
        <v>8</v>
      </c>
      <c r="I110" s="5">
        <f>VLOOKUP(Query2[[#This Row],[name]],[1]!Query1[[name]:[Count]], 6, FALSE)</f>
        <v>12</v>
      </c>
      <c r="J110" s="1">
        <f>Query2[[#This Row],[Count]]/Query2[[#This Row],[Team FG2]]</f>
        <v>0.125</v>
      </c>
      <c r="K110" s="1">
        <f>Query2[[#This Row],[Count]]/Query2[[#This Row],[Team FG]]</f>
        <v>8.3333333333333329E-2</v>
      </c>
    </row>
    <row r="111" spans="1:11" hidden="1" x14ac:dyDescent="0.25">
      <c r="A111">
        <v>2024</v>
      </c>
      <c r="B111" s="5" t="s">
        <v>7</v>
      </c>
      <c r="C111">
        <v>1610612755</v>
      </c>
      <c r="D111" s="5" t="s">
        <v>8</v>
      </c>
      <c r="E111" s="5" t="s">
        <v>9</v>
      </c>
      <c r="F111" s="5" t="s">
        <v>222</v>
      </c>
      <c r="G111">
        <v>1</v>
      </c>
      <c r="H111" s="5">
        <f>VLOOKUP(Query2[[#This Row],[name]],[1]!Query3[[name]:[Count]], 6, FALSE)</f>
        <v>9</v>
      </c>
      <c r="I111" s="5">
        <f>VLOOKUP(Query2[[#This Row],[name]],[1]!Query1[[name]:[Count]], 6, FALSE)</f>
        <v>16</v>
      </c>
      <c r="J111" s="1">
        <f>Query2[[#This Row],[Count]]/Query2[[#This Row],[Team FG2]]</f>
        <v>0.1111111111111111</v>
      </c>
      <c r="K111" s="1">
        <f>Query2[[#This Row],[Count]]/Query2[[#This Row],[Team FG]]</f>
        <v>6.25E-2</v>
      </c>
    </row>
    <row r="112" spans="1:11" hidden="1" x14ac:dyDescent="0.25">
      <c r="A112">
        <v>2024</v>
      </c>
      <c r="B112" s="5" t="s">
        <v>7</v>
      </c>
      <c r="C112">
        <v>1610612755</v>
      </c>
      <c r="D112" s="5" t="s">
        <v>10</v>
      </c>
      <c r="E112" s="5" t="s">
        <v>9</v>
      </c>
      <c r="F112" s="5" t="s">
        <v>222</v>
      </c>
      <c r="G112">
        <v>2</v>
      </c>
      <c r="H112" s="5">
        <f>VLOOKUP(Query2[[#This Row],[name]],[1]!Query3[[name]:[Count]], 6, FALSE)</f>
        <v>9</v>
      </c>
      <c r="I112" s="5">
        <f>VLOOKUP(Query2[[#This Row],[name]],[1]!Query1[[name]:[Count]], 6, FALSE)</f>
        <v>16</v>
      </c>
      <c r="J112" s="1">
        <f>Query2[[#This Row],[Count]]/Query2[[#This Row],[Team FG2]]</f>
        <v>0.22222222222222221</v>
      </c>
      <c r="K112" s="1">
        <f>Query2[[#This Row],[Count]]/Query2[[#This Row],[Team FG]]</f>
        <v>0.125</v>
      </c>
    </row>
    <row r="113" spans="1:11" hidden="1" x14ac:dyDescent="0.25">
      <c r="A113">
        <v>2024</v>
      </c>
      <c r="B113" s="5" t="s">
        <v>7</v>
      </c>
      <c r="C113">
        <v>1610612755</v>
      </c>
      <c r="D113" s="5" t="s">
        <v>11</v>
      </c>
      <c r="E113" s="5" t="s">
        <v>9</v>
      </c>
      <c r="F113" s="5" t="s">
        <v>222</v>
      </c>
      <c r="G113">
        <v>1</v>
      </c>
      <c r="H113" s="5">
        <f>VLOOKUP(Query2[[#This Row],[name]],[1]!Query3[[name]:[Count]], 6, FALSE)</f>
        <v>9</v>
      </c>
      <c r="I113" s="5">
        <f>VLOOKUP(Query2[[#This Row],[name]],[1]!Query1[[name]:[Count]], 6, FALSE)</f>
        <v>16</v>
      </c>
      <c r="J113" s="1">
        <f>Query2[[#This Row],[Count]]/Query2[[#This Row],[Team FG2]]</f>
        <v>0.1111111111111111</v>
      </c>
      <c r="K113" s="1">
        <f>Query2[[#This Row],[Count]]/Query2[[#This Row],[Team FG]]</f>
        <v>6.25E-2</v>
      </c>
    </row>
    <row r="114" spans="1:11" hidden="1" x14ac:dyDescent="0.25">
      <c r="A114">
        <v>2024</v>
      </c>
      <c r="B114" s="5" t="s">
        <v>7</v>
      </c>
      <c r="C114">
        <v>1610612755</v>
      </c>
      <c r="D114" s="5" t="s">
        <v>12</v>
      </c>
      <c r="E114" s="5" t="s">
        <v>9</v>
      </c>
      <c r="F114" s="5" t="s">
        <v>222</v>
      </c>
      <c r="G114">
        <v>1</v>
      </c>
      <c r="H114" s="5">
        <f>VLOOKUP(Query2[[#This Row],[name]],[1]!Query3[[name]:[Count]], 6, FALSE)</f>
        <v>9</v>
      </c>
      <c r="I114" s="5">
        <f>VLOOKUP(Query2[[#This Row],[name]],[1]!Query1[[name]:[Count]], 6, FALSE)</f>
        <v>16</v>
      </c>
      <c r="J114" s="1">
        <f>Query2[[#This Row],[Count]]/Query2[[#This Row],[Team FG2]]</f>
        <v>0.1111111111111111</v>
      </c>
      <c r="K114" s="1">
        <f>Query2[[#This Row],[Count]]/Query2[[#This Row],[Team FG]]</f>
        <v>6.25E-2</v>
      </c>
    </row>
    <row r="115" spans="1:11" hidden="1" x14ac:dyDescent="0.25">
      <c r="A115">
        <v>2024</v>
      </c>
      <c r="B115" s="5" t="s">
        <v>13</v>
      </c>
      <c r="C115">
        <v>1610612749</v>
      </c>
      <c r="D115" s="5" t="s">
        <v>14</v>
      </c>
      <c r="E115" s="5" t="s">
        <v>9</v>
      </c>
      <c r="F115" s="5" t="s">
        <v>222</v>
      </c>
      <c r="G115">
        <v>1</v>
      </c>
      <c r="H115" s="5">
        <f>VLOOKUP(Query2[[#This Row],[name]],[1]!Query3[[name]:[Count]], 6, FALSE)</f>
        <v>8</v>
      </c>
      <c r="I115" s="5">
        <f>VLOOKUP(Query2[[#This Row],[name]],[1]!Query1[[name]:[Count]], 6, FALSE)</f>
        <v>25</v>
      </c>
      <c r="J115" s="1">
        <f>Query2[[#This Row],[Count]]/Query2[[#This Row],[Team FG2]]</f>
        <v>0.125</v>
      </c>
      <c r="K115" s="1">
        <f>Query2[[#This Row],[Count]]/Query2[[#This Row],[Team FG]]</f>
        <v>0.04</v>
      </c>
    </row>
    <row r="116" spans="1:11" hidden="1" x14ac:dyDescent="0.25">
      <c r="A116">
        <v>2024</v>
      </c>
      <c r="B116" s="5" t="s">
        <v>13</v>
      </c>
      <c r="C116">
        <v>1610612749</v>
      </c>
      <c r="D116" s="5" t="s">
        <v>17</v>
      </c>
      <c r="E116" s="5" t="s">
        <v>9</v>
      </c>
      <c r="F116" s="5" t="s">
        <v>222</v>
      </c>
      <c r="G116">
        <v>2</v>
      </c>
      <c r="H116" s="5">
        <f>VLOOKUP(Query2[[#This Row],[name]],[1]!Query3[[name]:[Count]], 6, FALSE)</f>
        <v>8</v>
      </c>
      <c r="I116" s="5">
        <f>VLOOKUP(Query2[[#This Row],[name]],[1]!Query1[[name]:[Count]], 6, FALSE)</f>
        <v>25</v>
      </c>
      <c r="J116" s="1">
        <f>Query2[[#This Row],[Count]]/Query2[[#This Row],[Team FG2]]</f>
        <v>0.25</v>
      </c>
      <c r="K116" s="1">
        <f>Query2[[#This Row],[Count]]/Query2[[#This Row],[Team FG]]</f>
        <v>0.08</v>
      </c>
    </row>
    <row r="117" spans="1:11" hidden="1" x14ac:dyDescent="0.25">
      <c r="A117">
        <v>2024</v>
      </c>
      <c r="B117" s="5" t="s">
        <v>18</v>
      </c>
      <c r="C117">
        <v>1610612741</v>
      </c>
      <c r="D117" s="5" t="s">
        <v>19</v>
      </c>
      <c r="E117" s="5" t="s">
        <v>9</v>
      </c>
      <c r="F117" s="5" t="s">
        <v>222</v>
      </c>
      <c r="G117">
        <v>1</v>
      </c>
      <c r="H117" s="5">
        <f>VLOOKUP(Query2[[#This Row],[name]],[1]!Query3[[name]:[Count]], 6, FALSE)</f>
        <v>7</v>
      </c>
      <c r="I117" s="5">
        <f>VLOOKUP(Query2[[#This Row],[name]],[1]!Query1[[name]:[Count]], 6, FALSE)</f>
        <v>12</v>
      </c>
      <c r="J117" s="1">
        <f>Query2[[#This Row],[Count]]/Query2[[#This Row],[Team FG2]]</f>
        <v>0.14285714285714285</v>
      </c>
      <c r="K117" s="1">
        <f>Query2[[#This Row],[Count]]/Query2[[#This Row],[Team FG]]</f>
        <v>8.3333333333333329E-2</v>
      </c>
    </row>
    <row r="118" spans="1:11" hidden="1" x14ac:dyDescent="0.25">
      <c r="A118">
        <v>2024</v>
      </c>
      <c r="B118" s="5" t="s">
        <v>18</v>
      </c>
      <c r="C118">
        <v>1610612741</v>
      </c>
      <c r="D118" s="5" t="s">
        <v>20</v>
      </c>
      <c r="E118" s="5" t="s">
        <v>9</v>
      </c>
      <c r="F118" s="5" t="s">
        <v>222</v>
      </c>
      <c r="G118">
        <v>2</v>
      </c>
      <c r="H118" s="5">
        <f>VLOOKUP(Query2[[#This Row],[name]],[1]!Query3[[name]:[Count]], 6, FALSE)</f>
        <v>7</v>
      </c>
      <c r="I118" s="5">
        <f>VLOOKUP(Query2[[#This Row],[name]],[1]!Query1[[name]:[Count]], 6, FALSE)</f>
        <v>12</v>
      </c>
      <c r="J118" s="1">
        <f>Query2[[#This Row],[Count]]/Query2[[#This Row],[Team FG2]]</f>
        <v>0.2857142857142857</v>
      </c>
      <c r="K118" s="1">
        <f>Query2[[#This Row],[Count]]/Query2[[#This Row],[Team FG]]</f>
        <v>0.16666666666666666</v>
      </c>
    </row>
    <row r="119" spans="1:11" hidden="1" x14ac:dyDescent="0.25">
      <c r="A119">
        <v>2024</v>
      </c>
      <c r="B119" s="5" t="s">
        <v>18</v>
      </c>
      <c r="C119">
        <v>1610612741</v>
      </c>
      <c r="D119" s="5" t="s">
        <v>21</v>
      </c>
      <c r="E119" s="5" t="s">
        <v>9</v>
      </c>
      <c r="F119" s="5" t="s">
        <v>222</v>
      </c>
      <c r="G119">
        <v>1</v>
      </c>
      <c r="H119" s="5">
        <f>VLOOKUP(Query2[[#This Row],[name]],[1]!Query3[[name]:[Count]], 6, FALSE)</f>
        <v>7</v>
      </c>
      <c r="I119" s="5">
        <f>VLOOKUP(Query2[[#This Row],[name]],[1]!Query1[[name]:[Count]], 6, FALSE)</f>
        <v>12</v>
      </c>
      <c r="J119" s="1">
        <f>Query2[[#This Row],[Count]]/Query2[[#This Row],[Team FG2]]</f>
        <v>0.14285714285714285</v>
      </c>
      <c r="K119" s="1">
        <f>Query2[[#This Row],[Count]]/Query2[[#This Row],[Team FG]]</f>
        <v>8.3333333333333329E-2</v>
      </c>
    </row>
    <row r="120" spans="1:11" hidden="1" x14ac:dyDescent="0.25">
      <c r="A120">
        <v>2024</v>
      </c>
      <c r="B120" s="5" t="s">
        <v>22</v>
      </c>
      <c r="C120">
        <v>1610612739</v>
      </c>
      <c r="D120" s="5" t="s">
        <v>23</v>
      </c>
      <c r="E120" s="5" t="s">
        <v>9</v>
      </c>
      <c r="F120" s="5" t="s">
        <v>222</v>
      </c>
      <c r="G120">
        <v>1</v>
      </c>
      <c r="H120" s="5">
        <f>VLOOKUP(Query2[[#This Row],[name]],[1]!Query3[[name]:[Count]], 6, FALSE)</f>
        <v>16</v>
      </c>
      <c r="I120" s="5">
        <f>VLOOKUP(Query2[[#This Row],[name]],[1]!Query1[[name]:[Count]], 6, FALSE)</f>
        <v>19</v>
      </c>
      <c r="J120" s="1">
        <f>Query2[[#This Row],[Count]]/Query2[[#This Row],[Team FG2]]</f>
        <v>6.25E-2</v>
      </c>
      <c r="K120" s="1">
        <f>Query2[[#This Row],[Count]]/Query2[[#This Row],[Team FG]]</f>
        <v>5.2631578947368418E-2</v>
      </c>
    </row>
    <row r="121" spans="1:11" hidden="1" x14ac:dyDescent="0.25">
      <c r="A121">
        <v>2024</v>
      </c>
      <c r="B121" s="5" t="s">
        <v>22</v>
      </c>
      <c r="C121">
        <v>1610612739</v>
      </c>
      <c r="D121" s="5" t="s">
        <v>24</v>
      </c>
      <c r="E121" s="5" t="s">
        <v>9</v>
      </c>
      <c r="F121" s="5" t="s">
        <v>222</v>
      </c>
      <c r="G121">
        <v>2</v>
      </c>
      <c r="H121" s="5">
        <f>VLOOKUP(Query2[[#This Row],[name]],[1]!Query3[[name]:[Count]], 6, FALSE)</f>
        <v>16</v>
      </c>
      <c r="I121" s="5">
        <f>VLOOKUP(Query2[[#This Row],[name]],[1]!Query1[[name]:[Count]], 6, FALSE)</f>
        <v>19</v>
      </c>
      <c r="J121" s="1">
        <f>Query2[[#This Row],[Count]]/Query2[[#This Row],[Team FG2]]</f>
        <v>0.125</v>
      </c>
      <c r="K121" s="1">
        <f>Query2[[#This Row],[Count]]/Query2[[#This Row],[Team FG]]</f>
        <v>0.10526315789473684</v>
      </c>
    </row>
    <row r="122" spans="1:11" hidden="1" x14ac:dyDescent="0.25">
      <c r="A122">
        <v>2024</v>
      </c>
      <c r="B122" s="5" t="s">
        <v>22</v>
      </c>
      <c r="C122">
        <v>1610612739</v>
      </c>
      <c r="D122" s="5" t="s">
        <v>25</v>
      </c>
      <c r="E122" s="5" t="s">
        <v>9</v>
      </c>
      <c r="F122" s="5" t="s">
        <v>222</v>
      </c>
      <c r="G122">
        <v>4</v>
      </c>
      <c r="H122" s="5">
        <f>VLOOKUP(Query2[[#This Row],[name]],[1]!Query3[[name]:[Count]], 6, FALSE)</f>
        <v>16</v>
      </c>
      <c r="I122" s="5">
        <f>VLOOKUP(Query2[[#This Row],[name]],[1]!Query1[[name]:[Count]], 6, FALSE)</f>
        <v>19</v>
      </c>
      <c r="J122" s="1">
        <f>Query2[[#This Row],[Count]]/Query2[[#This Row],[Team FG2]]</f>
        <v>0.25</v>
      </c>
      <c r="K122" s="1">
        <f>Query2[[#This Row],[Count]]/Query2[[#This Row],[Team FG]]</f>
        <v>0.21052631578947367</v>
      </c>
    </row>
    <row r="123" spans="1:11" hidden="1" x14ac:dyDescent="0.25">
      <c r="A123">
        <v>2024</v>
      </c>
      <c r="B123" s="5" t="s">
        <v>28</v>
      </c>
      <c r="C123">
        <v>1610612738</v>
      </c>
      <c r="D123" s="5" t="s">
        <v>29</v>
      </c>
      <c r="E123" s="5" t="s">
        <v>9</v>
      </c>
      <c r="F123" s="5" t="s">
        <v>222</v>
      </c>
      <c r="G123">
        <v>1</v>
      </c>
      <c r="H123" s="5">
        <f>VLOOKUP(Query2[[#This Row],[name]],[1]!Query3[[name]:[Count]], 6, FALSE)</f>
        <v>8</v>
      </c>
      <c r="I123" s="5">
        <f>VLOOKUP(Query2[[#This Row],[name]],[1]!Query1[[name]:[Count]], 6, FALSE)</f>
        <v>19</v>
      </c>
      <c r="J123" s="1">
        <f>Query2[[#This Row],[Count]]/Query2[[#This Row],[Team FG2]]</f>
        <v>0.125</v>
      </c>
      <c r="K123" s="1">
        <f>Query2[[#This Row],[Count]]/Query2[[#This Row],[Team FG]]</f>
        <v>5.2631578947368418E-2</v>
      </c>
    </row>
    <row r="124" spans="1:11" hidden="1" x14ac:dyDescent="0.25">
      <c r="A124">
        <v>2024</v>
      </c>
      <c r="B124" s="5" t="s">
        <v>28</v>
      </c>
      <c r="C124">
        <v>1610612738</v>
      </c>
      <c r="D124" s="5" t="s">
        <v>30</v>
      </c>
      <c r="E124" s="5" t="s">
        <v>9</v>
      </c>
      <c r="F124" s="5" t="s">
        <v>222</v>
      </c>
      <c r="G124">
        <v>3</v>
      </c>
      <c r="H124" s="5">
        <f>VLOOKUP(Query2[[#This Row],[name]],[1]!Query3[[name]:[Count]], 6, FALSE)</f>
        <v>8</v>
      </c>
      <c r="I124" s="5">
        <f>VLOOKUP(Query2[[#This Row],[name]],[1]!Query1[[name]:[Count]], 6, FALSE)</f>
        <v>19</v>
      </c>
      <c r="J124" s="1">
        <f>Query2[[#This Row],[Count]]/Query2[[#This Row],[Team FG2]]</f>
        <v>0.375</v>
      </c>
      <c r="K124" s="1">
        <f>Query2[[#This Row],[Count]]/Query2[[#This Row],[Team FG]]</f>
        <v>0.15789473684210525</v>
      </c>
    </row>
    <row r="125" spans="1:11" hidden="1" x14ac:dyDescent="0.25">
      <c r="A125">
        <v>2024</v>
      </c>
      <c r="B125" s="5" t="s">
        <v>28</v>
      </c>
      <c r="C125">
        <v>1610612738</v>
      </c>
      <c r="D125" s="5" t="s">
        <v>32</v>
      </c>
      <c r="E125" s="5" t="s">
        <v>9</v>
      </c>
      <c r="F125" s="5" t="s">
        <v>222</v>
      </c>
      <c r="G125">
        <v>1</v>
      </c>
      <c r="H125" s="5">
        <f>VLOOKUP(Query2[[#This Row],[name]],[1]!Query3[[name]:[Count]], 6, FALSE)</f>
        <v>8</v>
      </c>
      <c r="I125" s="5">
        <f>VLOOKUP(Query2[[#This Row],[name]],[1]!Query1[[name]:[Count]], 6, FALSE)</f>
        <v>19</v>
      </c>
      <c r="J125" s="1">
        <f>Query2[[#This Row],[Count]]/Query2[[#This Row],[Team FG2]]</f>
        <v>0.125</v>
      </c>
      <c r="K125" s="1">
        <f>Query2[[#This Row],[Count]]/Query2[[#This Row],[Team FG]]</f>
        <v>5.2631578947368418E-2</v>
      </c>
    </row>
    <row r="126" spans="1:11" hidden="1" x14ac:dyDescent="0.25">
      <c r="A126">
        <v>2024</v>
      </c>
      <c r="B126" s="5" t="s">
        <v>34</v>
      </c>
      <c r="C126">
        <v>1610612746</v>
      </c>
      <c r="D126" s="5" t="s">
        <v>36</v>
      </c>
      <c r="E126" s="5" t="s">
        <v>9</v>
      </c>
      <c r="F126" s="5" t="s">
        <v>222</v>
      </c>
      <c r="G126">
        <v>2</v>
      </c>
      <c r="H126" s="5">
        <f>VLOOKUP(Query2[[#This Row],[name]],[1]!Query3[[name]:[Count]], 6, FALSE)</f>
        <v>13</v>
      </c>
      <c r="I126" s="5">
        <f>VLOOKUP(Query2[[#This Row],[name]],[1]!Query1[[name]:[Count]], 6, FALSE)</f>
        <v>16</v>
      </c>
      <c r="J126" s="1">
        <f>Query2[[#This Row],[Count]]/Query2[[#This Row],[Team FG2]]</f>
        <v>0.15384615384615385</v>
      </c>
      <c r="K126" s="1">
        <f>Query2[[#This Row],[Count]]/Query2[[#This Row],[Team FG]]</f>
        <v>0.125</v>
      </c>
    </row>
    <row r="127" spans="1:11" hidden="1" x14ac:dyDescent="0.25">
      <c r="A127">
        <v>2024</v>
      </c>
      <c r="B127" s="5" t="s">
        <v>34</v>
      </c>
      <c r="C127">
        <v>1610612746</v>
      </c>
      <c r="D127" s="5" t="s">
        <v>37</v>
      </c>
      <c r="E127" s="5" t="s">
        <v>9</v>
      </c>
      <c r="F127" s="5" t="s">
        <v>222</v>
      </c>
      <c r="G127">
        <v>2</v>
      </c>
      <c r="H127" s="5">
        <f>VLOOKUP(Query2[[#This Row],[name]],[1]!Query3[[name]:[Count]], 6, FALSE)</f>
        <v>13</v>
      </c>
      <c r="I127" s="5">
        <f>VLOOKUP(Query2[[#This Row],[name]],[1]!Query1[[name]:[Count]], 6, FALSE)</f>
        <v>16</v>
      </c>
      <c r="J127" s="1">
        <f>Query2[[#This Row],[Count]]/Query2[[#This Row],[Team FG2]]</f>
        <v>0.15384615384615385</v>
      </c>
      <c r="K127" s="1">
        <f>Query2[[#This Row],[Count]]/Query2[[#This Row],[Team FG]]</f>
        <v>0.125</v>
      </c>
    </row>
    <row r="128" spans="1:11" hidden="1" x14ac:dyDescent="0.25">
      <c r="A128">
        <v>2024</v>
      </c>
      <c r="B128" s="5" t="s">
        <v>34</v>
      </c>
      <c r="C128">
        <v>1610612746</v>
      </c>
      <c r="D128" s="5" t="s">
        <v>38</v>
      </c>
      <c r="E128" s="5" t="s">
        <v>9</v>
      </c>
      <c r="F128" s="5" t="s">
        <v>222</v>
      </c>
      <c r="G128">
        <v>2</v>
      </c>
      <c r="H128" s="5">
        <f>VLOOKUP(Query2[[#This Row],[name]],[1]!Query3[[name]:[Count]], 6, FALSE)</f>
        <v>13</v>
      </c>
      <c r="I128" s="5">
        <f>VLOOKUP(Query2[[#This Row],[name]],[1]!Query1[[name]:[Count]], 6, FALSE)</f>
        <v>16</v>
      </c>
      <c r="J128" s="1">
        <f>Query2[[#This Row],[Count]]/Query2[[#This Row],[Team FG2]]</f>
        <v>0.15384615384615385</v>
      </c>
      <c r="K128" s="1">
        <f>Query2[[#This Row],[Count]]/Query2[[#This Row],[Team FG]]</f>
        <v>0.125</v>
      </c>
    </row>
    <row r="129" spans="1:11" hidden="1" x14ac:dyDescent="0.25">
      <c r="A129">
        <v>2024</v>
      </c>
      <c r="B129" s="5" t="s">
        <v>39</v>
      </c>
      <c r="C129">
        <v>1610612763</v>
      </c>
      <c r="D129" s="5" t="s">
        <v>40</v>
      </c>
      <c r="E129" s="5" t="s">
        <v>9</v>
      </c>
      <c r="F129" s="5" t="s">
        <v>222</v>
      </c>
      <c r="G129">
        <v>1</v>
      </c>
      <c r="H129" s="5">
        <f>VLOOKUP(Query2[[#This Row],[name]],[1]!Query3[[name]:[Count]], 6, FALSE)</f>
        <v>16</v>
      </c>
      <c r="I129" s="5">
        <f>VLOOKUP(Query2[[#This Row],[name]],[1]!Query1[[name]:[Count]], 6, FALSE)</f>
        <v>28</v>
      </c>
      <c r="J129" s="1">
        <f>Query2[[#This Row],[Count]]/Query2[[#This Row],[Team FG2]]</f>
        <v>6.25E-2</v>
      </c>
      <c r="K129" s="1">
        <f>Query2[[#This Row],[Count]]/Query2[[#This Row],[Team FG]]</f>
        <v>3.5714285714285712E-2</v>
      </c>
    </row>
    <row r="130" spans="1:11" hidden="1" x14ac:dyDescent="0.25">
      <c r="A130">
        <v>2024</v>
      </c>
      <c r="B130" s="5" t="s">
        <v>39</v>
      </c>
      <c r="C130">
        <v>1610612763</v>
      </c>
      <c r="D130" s="5" t="s">
        <v>42</v>
      </c>
      <c r="E130" s="5" t="s">
        <v>9</v>
      </c>
      <c r="F130" s="5" t="s">
        <v>222</v>
      </c>
      <c r="G130">
        <v>2</v>
      </c>
      <c r="H130" s="5">
        <f>VLOOKUP(Query2[[#This Row],[name]],[1]!Query3[[name]:[Count]], 6, FALSE)</f>
        <v>16</v>
      </c>
      <c r="I130" s="5">
        <f>VLOOKUP(Query2[[#This Row],[name]],[1]!Query1[[name]:[Count]], 6, FALSE)</f>
        <v>28</v>
      </c>
      <c r="J130" s="1">
        <f>Query2[[#This Row],[Count]]/Query2[[#This Row],[Team FG2]]</f>
        <v>0.125</v>
      </c>
      <c r="K130" s="1">
        <f>Query2[[#This Row],[Count]]/Query2[[#This Row],[Team FG]]</f>
        <v>7.1428571428571425E-2</v>
      </c>
    </row>
    <row r="131" spans="1:11" hidden="1" x14ac:dyDescent="0.25">
      <c r="A131">
        <v>2024</v>
      </c>
      <c r="B131" s="5" t="s">
        <v>39</v>
      </c>
      <c r="C131">
        <v>1610612763</v>
      </c>
      <c r="D131" s="5" t="s">
        <v>43</v>
      </c>
      <c r="E131" s="5" t="s">
        <v>9</v>
      </c>
      <c r="F131" s="5" t="s">
        <v>222</v>
      </c>
      <c r="G131">
        <v>2</v>
      </c>
      <c r="H131" s="5">
        <f>VLOOKUP(Query2[[#This Row],[name]],[1]!Query3[[name]:[Count]], 6, FALSE)</f>
        <v>16</v>
      </c>
      <c r="I131" s="5">
        <f>VLOOKUP(Query2[[#This Row],[name]],[1]!Query1[[name]:[Count]], 6, FALSE)</f>
        <v>28</v>
      </c>
      <c r="J131" s="1">
        <f>Query2[[#This Row],[Count]]/Query2[[#This Row],[Team FG2]]</f>
        <v>0.125</v>
      </c>
      <c r="K131" s="1">
        <f>Query2[[#This Row],[Count]]/Query2[[#This Row],[Team FG]]</f>
        <v>7.1428571428571425E-2</v>
      </c>
    </row>
    <row r="132" spans="1:11" hidden="1" x14ac:dyDescent="0.25">
      <c r="A132">
        <v>2024</v>
      </c>
      <c r="B132" s="5" t="s">
        <v>39</v>
      </c>
      <c r="C132">
        <v>1610612763</v>
      </c>
      <c r="D132" s="5" t="s">
        <v>44</v>
      </c>
      <c r="E132" s="5" t="s">
        <v>9</v>
      </c>
      <c r="F132" s="5" t="s">
        <v>222</v>
      </c>
      <c r="G132">
        <v>2</v>
      </c>
      <c r="H132" s="5">
        <f>VLOOKUP(Query2[[#This Row],[name]],[1]!Query3[[name]:[Count]], 6, FALSE)</f>
        <v>16</v>
      </c>
      <c r="I132" s="5">
        <f>VLOOKUP(Query2[[#This Row],[name]],[1]!Query1[[name]:[Count]], 6, FALSE)</f>
        <v>28</v>
      </c>
      <c r="J132" s="1">
        <f>Query2[[#This Row],[Count]]/Query2[[#This Row],[Team FG2]]</f>
        <v>0.125</v>
      </c>
      <c r="K132" s="1">
        <f>Query2[[#This Row],[Count]]/Query2[[#This Row],[Team FG]]</f>
        <v>7.1428571428571425E-2</v>
      </c>
    </row>
    <row r="133" spans="1:11" hidden="1" x14ac:dyDescent="0.25">
      <c r="A133">
        <v>2024</v>
      </c>
      <c r="B133" s="5" t="s">
        <v>47</v>
      </c>
      <c r="C133">
        <v>1610612737</v>
      </c>
      <c r="D133" s="5" t="s">
        <v>48</v>
      </c>
      <c r="E133" s="5" t="s">
        <v>9</v>
      </c>
      <c r="F133" s="5" t="s">
        <v>222</v>
      </c>
      <c r="G133">
        <v>3</v>
      </c>
      <c r="H133" s="5">
        <f>VLOOKUP(Query2[[#This Row],[name]],[1]!Query3[[name]:[Count]], 6, FALSE)</f>
        <v>13</v>
      </c>
      <c r="I133" s="5">
        <f>VLOOKUP(Query2[[#This Row],[name]],[1]!Query1[[name]:[Count]], 6, FALSE)</f>
        <v>24</v>
      </c>
      <c r="J133" s="1">
        <f>Query2[[#This Row],[Count]]/Query2[[#This Row],[Team FG2]]</f>
        <v>0.23076923076923078</v>
      </c>
      <c r="K133" s="1">
        <f>Query2[[#This Row],[Count]]/Query2[[#This Row],[Team FG]]</f>
        <v>0.125</v>
      </c>
    </row>
    <row r="134" spans="1:11" hidden="1" x14ac:dyDescent="0.25">
      <c r="A134">
        <v>2024</v>
      </c>
      <c r="B134" s="5" t="s">
        <v>47</v>
      </c>
      <c r="C134">
        <v>1610612737</v>
      </c>
      <c r="D134" s="5" t="s">
        <v>49</v>
      </c>
      <c r="E134" s="5" t="s">
        <v>9</v>
      </c>
      <c r="F134" s="5" t="s">
        <v>222</v>
      </c>
      <c r="G134">
        <v>2</v>
      </c>
      <c r="H134" s="5">
        <f>VLOOKUP(Query2[[#This Row],[name]],[1]!Query3[[name]:[Count]], 6, FALSE)</f>
        <v>13</v>
      </c>
      <c r="I134" s="5">
        <f>VLOOKUP(Query2[[#This Row],[name]],[1]!Query1[[name]:[Count]], 6, FALSE)</f>
        <v>24</v>
      </c>
      <c r="J134" s="1">
        <f>Query2[[#This Row],[Count]]/Query2[[#This Row],[Team FG2]]</f>
        <v>0.15384615384615385</v>
      </c>
      <c r="K134" s="1">
        <f>Query2[[#This Row],[Count]]/Query2[[#This Row],[Team FG]]</f>
        <v>8.3333333333333329E-2</v>
      </c>
    </row>
    <row r="135" spans="1:11" hidden="1" x14ac:dyDescent="0.25">
      <c r="A135">
        <v>2024</v>
      </c>
      <c r="B135" s="5" t="s">
        <v>47</v>
      </c>
      <c r="C135">
        <v>1610612737</v>
      </c>
      <c r="D135" s="5" t="s">
        <v>50</v>
      </c>
      <c r="E135" s="5" t="s">
        <v>9</v>
      </c>
      <c r="F135" s="5" t="s">
        <v>222</v>
      </c>
      <c r="G135">
        <v>2</v>
      </c>
      <c r="H135" s="5">
        <f>VLOOKUP(Query2[[#This Row],[name]],[1]!Query3[[name]:[Count]], 6, FALSE)</f>
        <v>13</v>
      </c>
      <c r="I135" s="5">
        <f>VLOOKUP(Query2[[#This Row],[name]],[1]!Query1[[name]:[Count]], 6, FALSE)</f>
        <v>24</v>
      </c>
      <c r="J135" s="1">
        <f>Query2[[#This Row],[Count]]/Query2[[#This Row],[Team FG2]]</f>
        <v>0.15384615384615385</v>
      </c>
      <c r="K135" s="1">
        <f>Query2[[#This Row],[Count]]/Query2[[#This Row],[Team FG]]</f>
        <v>8.3333333333333329E-2</v>
      </c>
    </row>
    <row r="136" spans="1:11" hidden="1" x14ac:dyDescent="0.25">
      <c r="A136">
        <v>2024</v>
      </c>
      <c r="B136" s="5" t="s">
        <v>47</v>
      </c>
      <c r="C136">
        <v>1610612737</v>
      </c>
      <c r="D136" s="5" t="s">
        <v>51</v>
      </c>
      <c r="E136" s="5" t="s">
        <v>9</v>
      </c>
      <c r="F136" s="5" t="s">
        <v>222</v>
      </c>
      <c r="G136">
        <v>2</v>
      </c>
      <c r="H136" s="5">
        <f>VLOOKUP(Query2[[#This Row],[name]],[1]!Query3[[name]:[Count]], 6, FALSE)</f>
        <v>13</v>
      </c>
      <c r="I136" s="5">
        <f>VLOOKUP(Query2[[#This Row],[name]],[1]!Query1[[name]:[Count]], 6, FALSE)</f>
        <v>24</v>
      </c>
      <c r="J136" s="1">
        <f>Query2[[#This Row],[Count]]/Query2[[#This Row],[Team FG2]]</f>
        <v>0.15384615384615385</v>
      </c>
      <c r="K136" s="1">
        <f>Query2[[#This Row],[Count]]/Query2[[#This Row],[Team FG]]</f>
        <v>8.3333333333333329E-2</v>
      </c>
    </row>
    <row r="137" spans="1:11" hidden="1" x14ac:dyDescent="0.25">
      <c r="A137">
        <v>2024</v>
      </c>
      <c r="B137" s="5" t="s">
        <v>53</v>
      </c>
      <c r="C137">
        <v>1610612748</v>
      </c>
      <c r="D137" s="5" t="s">
        <v>54</v>
      </c>
      <c r="E137" s="5" t="s">
        <v>9</v>
      </c>
      <c r="F137" s="5" t="s">
        <v>222</v>
      </c>
      <c r="G137">
        <v>2</v>
      </c>
      <c r="H137" s="5">
        <f>VLOOKUP(Query2[[#This Row],[name]],[1]!Query3[[name]:[Count]], 6, FALSE)</f>
        <v>13</v>
      </c>
      <c r="I137" s="5">
        <f>VLOOKUP(Query2[[#This Row],[name]],[1]!Query1[[name]:[Count]], 6, FALSE)</f>
        <v>20</v>
      </c>
      <c r="J137" s="1">
        <f>Query2[[#This Row],[Count]]/Query2[[#This Row],[Team FG2]]</f>
        <v>0.15384615384615385</v>
      </c>
      <c r="K137" s="1">
        <f>Query2[[#This Row],[Count]]/Query2[[#This Row],[Team FG]]</f>
        <v>0.1</v>
      </c>
    </row>
    <row r="138" spans="1:11" hidden="1" x14ac:dyDescent="0.25">
      <c r="A138">
        <v>2024</v>
      </c>
      <c r="B138" s="5" t="s">
        <v>53</v>
      </c>
      <c r="C138">
        <v>1610612748</v>
      </c>
      <c r="D138" s="5" t="s">
        <v>194</v>
      </c>
      <c r="E138" s="5" t="s">
        <v>9</v>
      </c>
      <c r="F138" s="5" t="s">
        <v>222</v>
      </c>
      <c r="G138">
        <v>1</v>
      </c>
      <c r="H138" s="5">
        <f>VLOOKUP(Query2[[#This Row],[name]],[1]!Query3[[name]:[Count]], 6, FALSE)</f>
        <v>13</v>
      </c>
      <c r="I138" s="5">
        <f>VLOOKUP(Query2[[#This Row],[name]],[1]!Query1[[name]:[Count]], 6, FALSE)</f>
        <v>20</v>
      </c>
      <c r="J138" s="1">
        <f>Query2[[#This Row],[Count]]/Query2[[#This Row],[Team FG2]]</f>
        <v>7.6923076923076927E-2</v>
      </c>
      <c r="K138" s="1">
        <f>Query2[[#This Row],[Count]]/Query2[[#This Row],[Team FG]]</f>
        <v>0.05</v>
      </c>
    </row>
    <row r="139" spans="1:11" hidden="1" x14ac:dyDescent="0.25">
      <c r="A139">
        <v>2024</v>
      </c>
      <c r="B139" s="5" t="s">
        <v>53</v>
      </c>
      <c r="C139">
        <v>1610612748</v>
      </c>
      <c r="D139" s="5" t="s">
        <v>56</v>
      </c>
      <c r="E139" s="5" t="s">
        <v>9</v>
      </c>
      <c r="F139" s="5" t="s">
        <v>222</v>
      </c>
      <c r="G139">
        <v>3</v>
      </c>
      <c r="H139" s="5">
        <f>VLOOKUP(Query2[[#This Row],[name]],[1]!Query3[[name]:[Count]], 6, FALSE)</f>
        <v>13</v>
      </c>
      <c r="I139" s="5">
        <f>VLOOKUP(Query2[[#This Row],[name]],[1]!Query1[[name]:[Count]], 6, FALSE)</f>
        <v>20</v>
      </c>
      <c r="J139" s="1">
        <f>Query2[[#This Row],[Count]]/Query2[[#This Row],[Team FG2]]</f>
        <v>0.23076923076923078</v>
      </c>
      <c r="K139" s="1">
        <f>Query2[[#This Row],[Count]]/Query2[[#This Row],[Team FG]]</f>
        <v>0.15</v>
      </c>
    </row>
    <row r="140" spans="1:11" hidden="1" x14ac:dyDescent="0.25">
      <c r="A140">
        <v>2024</v>
      </c>
      <c r="B140" s="5" t="s">
        <v>53</v>
      </c>
      <c r="C140">
        <v>1610612748</v>
      </c>
      <c r="D140" s="5" t="s">
        <v>57</v>
      </c>
      <c r="E140" s="5" t="s">
        <v>9</v>
      </c>
      <c r="F140" s="5" t="s">
        <v>222</v>
      </c>
      <c r="G140">
        <v>1</v>
      </c>
      <c r="H140" s="5">
        <f>VLOOKUP(Query2[[#This Row],[name]],[1]!Query3[[name]:[Count]], 6, FALSE)</f>
        <v>13</v>
      </c>
      <c r="I140" s="5">
        <f>VLOOKUP(Query2[[#This Row],[name]],[1]!Query1[[name]:[Count]], 6, FALSE)</f>
        <v>20</v>
      </c>
      <c r="J140" s="1">
        <f>Query2[[#This Row],[Count]]/Query2[[#This Row],[Team FG2]]</f>
        <v>7.6923076923076927E-2</v>
      </c>
      <c r="K140" s="1">
        <f>Query2[[#This Row],[Count]]/Query2[[#This Row],[Team FG]]</f>
        <v>0.05</v>
      </c>
    </row>
    <row r="141" spans="1:11" hidden="1" x14ac:dyDescent="0.25">
      <c r="A141">
        <v>2024</v>
      </c>
      <c r="B141" s="5" t="s">
        <v>53</v>
      </c>
      <c r="C141">
        <v>1610612748</v>
      </c>
      <c r="D141" s="5" t="s">
        <v>58</v>
      </c>
      <c r="E141" s="5" t="s">
        <v>9</v>
      </c>
      <c r="F141" s="5" t="s">
        <v>222</v>
      </c>
      <c r="G141">
        <v>1</v>
      </c>
      <c r="H141" s="5">
        <f>VLOOKUP(Query2[[#This Row],[name]],[1]!Query3[[name]:[Count]], 6, FALSE)</f>
        <v>13</v>
      </c>
      <c r="I141" s="5">
        <f>VLOOKUP(Query2[[#This Row],[name]],[1]!Query1[[name]:[Count]], 6, FALSE)</f>
        <v>20</v>
      </c>
      <c r="J141" s="1">
        <f>Query2[[#This Row],[Count]]/Query2[[#This Row],[Team FG2]]</f>
        <v>7.6923076923076927E-2</v>
      </c>
      <c r="K141" s="1">
        <f>Query2[[#This Row],[Count]]/Query2[[#This Row],[Team FG]]</f>
        <v>0.05</v>
      </c>
    </row>
    <row r="142" spans="1:11" hidden="1" x14ac:dyDescent="0.25">
      <c r="A142">
        <v>2024</v>
      </c>
      <c r="B142" s="5" t="s">
        <v>53</v>
      </c>
      <c r="C142">
        <v>1610612748</v>
      </c>
      <c r="D142" s="5" t="s">
        <v>59</v>
      </c>
      <c r="E142" s="5" t="s">
        <v>9</v>
      </c>
      <c r="F142" s="5" t="s">
        <v>222</v>
      </c>
      <c r="G142">
        <v>1</v>
      </c>
      <c r="H142" s="5">
        <f>VLOOKUP(Query2[[#This Row],[name]],[1]!Query3[[name]:[Count]], 6, FALSE)</f>
        <v>13</v>
      </c>
      <c r="I142" s="5">
        <f>VLOOKUP(Query2[[#This Row],[name]],[1]!Query1[[name]:[Count]], 6, FALSE)</f>
        <v>20</v>
      </c>
      <c r="J142" s="1">
        <f>Query2[[#This Row],[Count]]/Query2[[#This Row],[Team FG2]]</f>
        <v>7.6923076923076927E-2</v>
      </c>
      <c r="K142" s="1">
        <f>Query2[[#This Row],[Count]]/Query2[[#This Row],[Team FG]]</f>
        <v>0.05</v>
      </c>
    </row>
    <row r="143" spans="1:11" hidden="1" x14ac:dyDescent="0.25">
      <c r="A143">
        <v>2024</v>
      </c>
      <c r="B143" s="5" t="s">
        <v>53</v>
      </c>
      <c r="C143">
        <v>1610612748</v>
      </c>
      <c r="D143" s="5" t="s">
        <v>60</v>
      </c>
      <c r="E143" s="5" t="s">
        <v>9</v>
      </c>
      <c r="F143" s="5" t="s">
        <v>222</v>
      </c>
      <c r="G143">
        <v>2</v>
      </c>
      <c r="H143" s="5">
        <f>VLOOKUP(Query2[[#This Row],[name]],[1]!Query3[[name]:[Count]], 6, FALSE)</f>
        <v>13</v>
      </c>
      <c r="I143" s="5">
        <f>VLOOKUP(Query2[[#This Row],[name]],[1]!Query1[[name]:[Count]], 6, FALSE)</f>
        <v>20</v>
      </c>
      <c r="J143" s="1">
        <f>Query2[[#This Row],[Count]]/Query2[[#This Row],[Team FG2]]</f>
        <v>0.15384615384615385</v>
      </c>
      <c r="K143" s="1">
        <f>Query2[[#This Row],[Count]]/Query2[[#This Row],[Team FG]]</f>
        <v>0.1</v>
      </c>
    </row>
    <row r="144" spans="1:11" hidden="1" x14ac:dyDescent="0.25">
      <c r="A144">
        <v>2024</v>
      </c>
      <c r="B144" s="5" t="s">
        <v>61</v>
      </c>
      <c r="C144">
        <v>1610612766</v>
      </c>
      <c r="D144" s="5" t="s">
        <v>63</v>
      </c>
      <c r="E144" s="5" t="s">
        <v>9</v>
      </c>
      <c r="F144" s="5" t="s">
        <v>222</v>
      </c>
      <c r="G144">
        <v>1</v>
      </c>
      <c r="H144" s="5">
        <f>VLOOKUP(Query2[[#This Row],[name]],[1]!Query3[[name]:[Count]], 6, FALSE)</f>
        <v>11</v>
      </c>
      <c r="I144" s="5">
        <f>VLOOKUP(Query2[[#This Row],[name]],[1]!Query1[[name]:[Count]], 6, FALSE)</f>
        <v>20</v>
      </c>
      <c r="J144" s="1">
        <f>Query2[[#This Row],[Count]]/Query2[[#This Row],[Team FG2]]</f>
        <v>9.0909090909090912E-2</v>
      </c>
      <c r="K144" s="1">
        <f>Query2[[#This Row],[Count]]/Query2[[#This Row],[Team FG]]</f>
        <v>0.05</v>
      </c>
    </row>
    <row r="145" spans="1:11" hidden="1" x14ac:dyDescent="0.25">
      <c r="A145">
        <v>2024</v>
      </c>
      <c r="B145" s="5" t="s">
        <v>61</v>
      </c>
      <c r="C145">
        <v>1610612766</v>
      </c>
      <c r="D145" s="5" t="s">
        <v>64</v>
      </c>
      <c r="E145" s="5" t="s">
        <v>9</v>
      </c>
      <c r="F145" s="5" t="s">
        <v>222</v>
      </c>
      <c r="G145">
        <v>2</v>
      </c>
      <c r="H145" s="5">
        <f>VLOOKUP(Query2[[#This Row],[name]],[1]!Query3[[name]:[Count]], 6, FALSE)</f>
        <v>11</v>
      </c>
      <c r="I145" s="5">
        <f>VLOOKUP(Query2[[#This Row],[name]],[1]!Query1[[name]:[Count]], 6, FALSE)</f>
        <v>20</v>
      </c>
      <c r="J145" s="1">
        <f>Query2[[#This Row],[Count]]/Query2[[#This Row],[Team FG2]]</f>
        <v>0.18181818181818182</v>
      </c>
      <c r="K145" s="1">
        <f>Query2[[#This Row],[Count]]/Query2[[#This Row],[Team FG]]</f>
        <v>0.1</v>
      </c>
    </row>
    <row r="146" spans="1:11" hidden="1" x14ac:dyDescent="0.25">
      <c r="A146">
        <v>2024</v>
      </c>
      <c r="B146" s="5" t="s">
        <v>61</v>
      </c>
      <c r="C146">
        <v>1610612766</v>
      </c>
      <c r="D146" s="5" t="s">
        <v>65</v>
      </c>
      <c r="E146" s="5" t="s">
        <v>9</v>
      </c>
      <c r="F146" s="5" t="s">
        <v>222</v>
      </c>
      <c r="G146">
        <v>1</v>
      </c>
      <c r="H146" s="5">
        <f>VLOOKUP(Query2[[#This Row],[name]],[1]!Query3[[name]:[Count]], 6, FALSE)</f>
        <v>11</v>
      </c>
      <c r="I146" s="5">
        <f>VLOOKUP(Query2[[#This Row],[name]],[1]!Query1[[name]:[Count]], 6, FALSE)</f>
        <v>20</v>
      </c>
      <c r="J146" s="1">
        <f>Query2[[#This Row],[Count]]/Query2[[#This Row],[Team FG2]]</f>
        <v>9.0909090909090912E-2</v>
      </c>
      <c r="K146" s="1">
        <f>Query2[[#This Row],[Count]]/Query2[[#This Row],[Team FG]]</f>
        <v>0.05</v>
      </c>
    </row>
    <row r="147" spans="1:11" hidden="1" x14ac:dyDescent="0.25">
      <c r="A147">
        <v>2024</v>
      </c>
      <c r="B147" s="5" t="s">
        <v>61</v>
      </c>
      <c r="C147">
        <v>1610612766</v>
      </c>
      <c r="D147" s="5" t="s">
        <v>66</v>
      </c>
      <c r="E147" s="5" t="s">
        <v>9</v>
      </c>
      <c r="F147" s="5" t="s">
        <v>222</v>
      </c>
      <c r="G147">
        <v>1</v>
      </c>
      <c r="H147" s="5">
        <f>VLOOKUP(Query2[[#This Row],[name]],[1]!Query3[[name]:[Count]], 6, FALSE)</f>
        <v>11</v>
      </c>
      <c r="I147" s="5">
        <f>VLOOKUP(Query2[[#This Row],[name]],[1]!Query1[[name]:[Count]], 6, FALSE)</f>
        <v>20</v>
      </c>
      <c r="J147" s="1">
        <f>Query2[[#This Row],[Count]]/Query2[[#This Row],[Team FG2]]</f>
        <v>9.0909090909090912E-2</v>
      </c>
      <c r="K147" s="1">
        <f>Query2[[#This Row],[Count]]/Query2[[#This Row],[Team FG]]</f>
        <v>0.05</v>
      </c>
    </row>
    <row r="148" spans="1:11" hidden="1" x14ac:dyDescent="0.25">
      <c r="A148">
        <v>2024</v>
      </c>
      <c r="B148" s="5" t="s">
        <v>61</v>
      </c>
      <c r="C148">
        <v>1610612766</v>
      </c>
      <c r="D148" s="5" t="s">
        <v>68</v>
      </c>
      <c r="E148" s="5" t="s">
        <v>9</v>
      </c>
      <c r="F148" s="5" t="s">
        <v>222</v>
      </c>
      <c r="G148">
        <v>1</v>
      </c>
      <c r="H148" s="5">
        <f>VLOOKUP(Query2[[#This Row],[name]],[1]!Query3[[name]:[Count]], 6, FALSE)</f>
        <v>11</v>
      </c>
      <c r="I148" s="5">
        <f>VLOOKUP(Query2[[#This Row],[name]],[1]!Query1[[name]:[Count]], 6, FALSE)</f>
        <v>20</v>
      </c>
      <c r="J148" s="1">
        <f>Query2[[#This Row],[Count]]/Query2[[#This Row],[Team FG2]]</f>
        <v>9.0909090909090912E-2</v>
      </c>
      <c r="K148" s="1">
        <f>Query2[[#This Row],[Count]]/Query2[[#This Row],[Team FG]]</f>
        <v>0.05</v>
      </c>
    </row>
    <row r="149" spans="1:11" hidden="1" x14ac:dyDescent="0.25">
      <c r="A149">
        <v>2024</v>
      </c>
      <c r="B149" s="5" t="s">
        <v>69</v>
      </c>
      <c r="C149">
        <v>1610612762</v>
      </c>
      <c r="D149" s="5" t="s">
        <v>71</v>
      </c>
      <c r="E149" s="5" t="s">
        <v>9</v>
      </c>
      <c r="F149" s="5" t="s">
        <v>222</v>
      </c>
      <c r="G149">
        <v>1</v>
      </c>
      <c r="H149" s="5">
        <f>VLOOKUP(Query2[[#This Row],[name]],[1]!Query3[[name]:[Count]], 6, FALSE)</f>
        <v>9</v>
      </c>
      <c r="I149" s="5">
        <f>VLOOKUP(Query2[[#This Row],[name]],[1]!Query1[[name]:[Count]], 6, FALSE)</f>
        <v>15</v>
      </c>
      <c r="J149" s="1">
        <f>Query2[[#This Row],[Count]]/Query2[[#This Row],[Team FG2]]</f>
        <v>0.1111111111111111</v>
      </c>
      <c r="K149" s="1">
        <f>Query2[[#This Row],[Count]]/Query2[[#This Row],[Team FG]]</f>
        <v>6.6666666666666666E-2</v>
      </c>
    </row>
    <row r="150" spans="1:11" hidden="1" x14ac:dyDescent="0.25">
      <c r="A150">
        <v>2024</v>
      </c>
      <c r="B150" s="5" t="s">
        <v>69</v>
      </c>
      <c r="C150">
        <v>1610612762</v>
      </c>
      <c r="D150" s="5" t="s">
        <v>72</v>
      </c>
      <c r="E150" s="5" t="s">
        <v>9</v>
      </c>
      <c r="F150" s="5" t="s">
        <v>222</v>
      </c>
      <c r="G150">
        <v>1</v>
      </c>
      <c r="H150" s="5">
        <f>VLOOKUP(Query2[[#This Row],[name]],[1]!Query3[[name]:[Count]], 6, FALSE)</f>
        <v>9</v>
      </c>
      <c r="I150" s="5">
        <f>VLOOKUP(Query2[[#This Row],[name]],[1]!Query1[[name]:[Count]], 6, FALSE)</f>
        <v>15</v>
      </c>
      <c r="J150" s="1">
        <f>Query2[[#This Row],[Count]]/Query2[[#This Row],[Team FG2]]</f>
        <v>0.1111111111111111</v>
      </c>
      <c r="K150" s="1">
        <f>Query2[[#This Row],[Count]]/Query2[[#This Row],[Team FG]]</f>
        <v>6.6666666666666666E-2</v>
      </c>
    </row>
    <row r="151" spans="1:11" hidden="1" x14ac:dyDescent="0.25">
      <c r="A151">
        <v>2024</v>
      </c>
      <c r="B151" s="5" t="s">
        <v>69</v>
      </c>
      <c r="C151">
        <v>1610612762</v>
      </c>
      <c r="D151" s="5" t="s">
        <v>75</v>
      </c>
      <c r="E151" s="5" t="s">
        <v>9</v>
      </c>
      <c r="F151" s="5" t="s">
        <v>222</v>
      </c>
      <c r="G151">
        <v>1</v>
      </c>
      <c r="H151" s="5">
        <f>VLOOKUP(Query2[[#This Row],[name]],[1]!Query3[[name]:[Count]], 6, FALSE)</f>
        <v>9</v>
      </c>
      <c r="I151" s="5">
        <f>VLOOKUP(Query2[[#This Row],[name]],[1]!Query1[[name]:[Count]], 6, FALSE)</f>
        <v>15</v>
      </c>
      <c r="J151" s="1">
        <f>Query2[[#This Row],[Count]]/Query2[[#This Row],[Team FG2]]</f>
        <v>0.1111111111111111</v>
      </c>
      <c r="K151" s="1">
        <f>Query2[[#This Row],[Count]]/Query2[[#This Row],[Team FG]]</f>
        <v>6.6666666666666666E-2</v>
      </c>
    </row>
    <row r="152" spans="1:11" hidden="1" x14ac:dyDescent="0.25">
      <c r="A152">
        <v>2024</v>
      </c>
      <c r="B152" s="5" t="s">
        <v>76</v>
      </c>
      <c r="C152">
        <v>1610612758</v>
      </c>
      <c r="D152" s="5" t="s">
        <v>79</v>
      </c>
      <c r="E152" s="5" t="s">
        <v>9</v>
      </c>
      <c r="F152" s="5" t="s">
        <v>222</v>
      </c>
      <c r="G152">
        <v>1</v>
      </c>
      <c r="H152" s="5">
        <f>VLOOKUP(Query2[[#This Row],[name]],[1]!Query3[[name]:[Count]], 6, FALSE)</f>
        <v>8</v>
      </c>
      <c r="I152" s="5">
        <f>VLOOKUP(Query2[[#This Row],[name]],[1]!Query1[[name]:[Count]], 6, FALSE)</f>
        <v>13</v>
      </c>
      <c r="J152" s="1">
        <f>Query2[[#This Row],[Count]]/Query2[[#This Row],[Team FG2]]</f>
        <v>0.125</v>
      </c>
      <c r="K152" s="1">
        <f>Query2[[#This Row],[Count]]/Query2[[#This Row],[Team FG]]</f>
        <v>7.6923076923076927E-2</v>
      </c>
    </row>
    <row r="153" spans="1:11" hidden="1" x14ac:dyDescent="0.25">
      <c r="A153">
        <v>2024</v>
      </c>
      <c r="B153" s="5" t="s">
        <v>76</v>
      </c>
      <c r="C153">
        <v>1610612758</v>
      </c>
      <c r="D153" s="5" t="s">
        <v>80</v>
      </c>
      <c r="E153" s="5" t="s">
        <v>9</v>
      </c>
      <c r="F153" s="5" t="s">
        <v>222</v>
      </c>
      <c r="G153">
        <v>1</v>
      </c>
      <c r="H153" s="5">
        <f>VLOOKUP(Query2[[#This Row],[name]],[1]!Query3[[name]:[Count]], 6, FALSE)</f>
        <v>8</v>
      </c>
      <c r="I153" s="5">
        <f>VLOOKUP(Query2[[#This Row],[name]],[1]!Query1[[name]:[Count]], 6, FALSE)</f>
        <v>13</v>
      </c>
      <c r="J153" s="1">
        <f>Query2[[#This Row],[Count]]/Query2[[#This Row],[Team FG2]]</f>
        <v>0.125</v>
      </c>
      <c r="K153" s="1">
        <f>Query2[[#This Row],[Count]]/Query2[[#This Row],[Team FG]]</f>
        <v>7.6923076923076927E-2</v>
      </c>
    </row>
    <row r="154" spans="1:11" hidden="1" x14ac:dyDescent="0.25">
      <c r="A154">
        <v>2024</v>
      </c>
      <c r="B154" s="5" t="s">
        <v>81</v>
      </c>
      <c r="C154">
        <v>1610612752</v>
      </c>
      <c r="D154" s="5" t="s">
        <v>82</v>
      </c>
      <c r="E154" s="5" t="s">
        <v>9</v>
      </c>
      <c r="F154" s="5" t="s">
        <v>222</v>
      </c>
      <c r="G154">
        <v>1</v>
      </c>
      <c r="H154" s="5">
        <f>VLOOKUP(Query2[[#This Row],[name]],[1]!Query3[[name]:[Count]], 6, FALSE)</f>
        <v>9</v>
      </c>
      <c r="I154" s="5">
        <f>VLOOKUP(Query2[[#This Row],[name]],[1]!Query1[[name]:[Count]], 6, FALSE)</f>
        <v>14</v>
      </c>
      <c r="J154" s="1">
        <f>Query2[[#This Row],[Count]]/Query2[[#This Row],[Team FG2]]</f>
        <v>0.1111111111111111</v>
      </c>
      <c r="K154" s="1">
        <f>Query2[[#This Row],[Count]]/Query2[[#This Row],[Team FG]]</f>
        <v>7.1428571428571425E-2</v>
      </c>
    </row>
    <row r="155" spans="1:11" hidden="1" x14ac:dyDescent="0.25">
      <c r="A155">
        <v>2024</v>
      </c>
      <c r="B155" s="5" t="s">
        <v>81</v>
      </c>
      <c r="C155">
        <v>1610612752</v>
      </c>
      <c r="D155" s="5" t="s">
        <v>84</v>
      </c>
      <c r="E155" s="5" t="s">
        <v>9</v>
      </c>
      <c r="F155" s="5" t="s">
        <v>222</v>
      </c>
      <c r="G155">
        <v>1</v>
      </c>
      <c r="H155" s="5">
        <f>VLOOKUP(Query2[[#This Row],[name]],[1]!Query3[[name]:[Count]], 6, FALSE)</f>
        <v>9</v>
      </c>
      <c r="I155" s="5">
        <f>VLOOKUP(Query2[[#This Row],[name]],[1]!Query1[[name]:[Count]], 6, FALSE)</f>
        <v>14</v>
      </c>
      <c r="J155" s="1">
        <f>Query2[[#This Row],[Count]]/Query2[[#This Row],[Team FG2]]</f>
        <v>0.1111111111111111</v>
      </c>
      <c r="K155" s="1">
        <f>Query2[[#This Row],[Count]]/Query2[[#This Row],[Team FG]]</f>
        <v>7.1428571428571425E-2</v>
      </c>
    </row>
    <row r="156" spans="1:11" hidden="1" x14ac:dyDescent="0.25">
      <c r="A156">
        <v>2024</v>
      </c>
      <c r="B156" s="5" t="s">
        <v>87</v>
      </c>
      <c r="C156">
        <v>1610612747</v>
      </c>
      <c r="D156" s="5" t="s">
        <v>88</v>
      </c>
      <c r="E156" s="5" t="s">
        <v>9</v>
      </c>
      <c r="F156" s="5" t="s">
        <v>222</v>
      </c>
      <c r="G156">
        <v>2</v>
      </c>
      <c r="H156" s="5">
        <f>VLOOKUP(Query2[[#This Row],[name]],[1]!Query3[[name]:[Count]], 6, FALSE)</f>
        <v>6</v>
      </c>
      <c r="I156" s="5">
        <f>VLOOKUP(Query2[[#This Row],[name]],[1]!Query1[[name]:[Count]], 6, FALSE)</f>
        <v>11</v>
      </c>
      <c r="J156" s="1">
        <f>Query2[[#This Row],[Count]]/Query2[[#This Row],[Team FG2]]</f>
        <v>0.33333333333333331</v>
      </c>
      <c r="K156" s="1">
        <f>Query2[[#This Row],[Count]]/Query2[[#This Row],[Team FG]]</f>
        <v>0.18181818181818182</v>
      </c>
    </row>
    <row r="157" spans="1:11" hidden="1" x14ac:dyDescent="0.25">
      <c r="A157">
        <v>2024</v>
      </c>
      <c r="B157" s="5" t="s">
        <v>87</v>
      </c>
      <c r="C157">
        <v>1610612747</v>
      </c>
      <c r="D157" s="5" t="s">
        <v>89</v>
      </c>
      <c r="E157" s="5" t="s">
        <v>9</v>
      </c>
      <c r="F157" s="5" t="s">
        <v>222</v>
      </c>
      <c r="G157">
        <v>1</v>
      </c>
      <c r="H157" s="5">
        <f>VLOOKUP(Query2[[#This Row],[name]],[1]!Query3[[name]:[Count]], 6, FALSE)</f>
        <v>6</v>
      </c>
      <c r="I157" s="5">
        <f>VLOOKUP(Query2[[#This Row],[name]],[1]!Query1[[name]:[Count]], 6, FALSE)</f>
        <v>11</v>
      </c>
      <c r="J157" s="1">
        <f>Query2[[#This Row],[Count]]/Query2[[#This Row],[Team FG2]]</f>
        <v>0.16666666666666666</v>
      </c>
      <c r="K157" s="1">
        <f>Query2[[#This Row],[Count]]/Query2[[#This Row],[Team FG]]</f>
        <v>9.0909090909090912E-2</v>
      </c>
    </row>
    <row r="158" spans="1:11" hidden="1" x14ac:dyDescent="0.25">
      <c r="A158">
        <v>2024</v>
      </c>
      <c r="B158" s="5" t="s">
        <v>87</v>
      </c>
      <c r="C158">
        <v>1610612747</v>
      </c>
      <c r="D158" s="5" t="s">
        <v>90</v>
      </c>
      <c r="E158" s="5" t="s">
        <v>9</v>
      </c>
      <c r="F158" s="5" t="s">
        <v>222</v>
      </c>
      <c r="G158">
        <v>1</v>
      </c>
      <c r="H158" s="5">
        <f>VLOOKUP(Query2[[#This Row],[name]],[1]!Query3[[name]:[Count]], 6, FALSE)</f>
        <v>6</v>
      </c>
      <c r="I158" s="5">
        <f>VLOOKUP(Query2[[#This Row],[name]],[1]!Query1[[name]:[Count]], 6, FALSE)</f>
        <v>11</v>
      </c>
      <c r="J158" s="1">
        <f>Query2[[#This Row],[Count]]/Query2[[#This Row],[Team FG2]]</f>
        <v>0.16666666666666666</v>
      </c>
      <c r="K158" s="1">
        <f>Query2[[#This Row],[Count]]/Query2[[#This Row],[Team FG]]</f>
        <v>9.0909090909090912E-2</v>
      </c>
    </row>
    <row r="159" spans="1:11" hidden="1" x14ac:dyDescent="0.25">
      <c r="A159">
        <v>2024</v>
      </c>
      <c r="B159" s="5" t="s">
        <v>91</v>
      </c>
      <c r="C159">
        <v>1610612753</v>
      </c>
      <c r="D159" s="5" t="s">
        <v>92</v>
      </c>
      <c r="E159" s="5" t="s">
        <v>9</v>
      </c>
      <c r="F159" s="5" t="s">
        <v>222</v>
      </c>
      <c r="G159">
        <v>2</v>
      </c>
      <c r="H159" s="5">
        <f>VLOOKUP(Query2[[#This Row],[name]],[1]!Query3[[name]:[Count]], 6, FALSE)</f>
        <v>9</v>
      </c>
      <c r="I159" s="5">
        <f>VLOOKUP(Query2[[#This Row],[name]],[1]!Query1[[name]:[Count]], 6, FALSE)</f>
        <v>14</v>
      </c>
      <c r="J159" s="1">
        <f>Query2[[#This Row],[Count]]/Query2[[#This Row],[Team FG2]]</f>
        <v>0.22222222222222221</v>
      </c>
      <c r="K159" s="1">
        <f>Query2[[#This Row],[Count]]/Query2[[#This Row],[Team FG]]</f>
        <v>0.14285714285714285</v>
      </c>
    </row>
    <row r="160" spans="1:11" hidden="1" x14ac:dyDescent="0.25">
      <c r="A160">
        <v>2024</v>
      </c>
      <c r="B160" s="5" t="s">
        <v>91</v>
      </c>
      <c r="C160">
        <v>1610612753</v>
      </c>
      <c r="D160" s="5" t="s">
        <v>93</v>
      </c>
      <c r="E160" s="5" t="s">
        <v>9</v>
      </c>
      <c r="F160" s="5" t="s">
        <v>222</v>
      </c>
      <c r="G160">
        <v>1</v>
      </c>
      <c r="H160" s="5">
        <f>VLOOKUP(Query2[[#This Row],[name]],[1]!Query3[[name]:[Count]], 6, FALSE)</f>
        <v>9</v>
      </c>
      <c r="I160" s="5">
        <f>VLOOKUP(Query2[[#This Row],[name]],[1]!Query1[[name]:[Count]], 6, FALSE)</f>
        <v>14</v>
      </c>
      <c r="J160" s="1">
        <f>Query2[[#This Row],[Count]]/Query2[[#This Row],[Team FG2]]</f>
        <v>0.1111111111111111</v>
      </c>
      <c r="K160" s="1">
        <f>Query2[[#This Row],[Count]]/Query2[[#This Row],[Team FG]]</f>
        <v>7.1428571428571425E-2</v>
      </c>
    </row>
    <row r="161" spans="1:11" hidden="1" x14ac:dyDescent="0.25">
      <c r="A161">
        <v>2024</v>
      </c>
      <c r="B161" s="5" t="s">
        <v>91</v>
      </c>
      <c r="C161">
        <v>1610612753</v>
      </c>
      <c r="D161" s="5" t="s">
        <v>95</v>
      </c>
      <c r="E161" s="5" t="s">
        <v>9</v>
      </c>
      <c r="F161" s="5" t="s">
        <v>222</v>
      </c>
      <c r="G161">
        <v>1</v>
      </c>
      <c r="H161" s="5">
        <f>VLOOKUP(Query2[[#This Row],[name]],[1]!Query3[[name]:[Count]], 6, FALSE)</f>
        <v>9</v>
      </c>
      <c r="I161" s="5">
        <f>VLOOKUP(Query2[[#This Row],[name]],[1]!Query1[[name]:[Count]], 6, FALSE)</f>
        <v>14</v>
      </c>
      <c r="J161" s="1">
        <f>Query2[[#This Row],[Count]]/Query2[[#This Row],[Team FG2]]</f>
        <v>0.1111111111111111</v>
      </c>
      <c r="K161" s="1">
        <f>Query2[[#This Row],[Count]]/Query2[[#This Row],[Team FG]]</f>
        <v>7.1428571428571425E-2</v>
      </c>
    </row>
    <row r="162" spans="1:11" hidden="1" x14ac:dyDescent="0.25">
      <c r="A162">
        <v>2024</v>
      </c>
      <c r="B162" s="5" t="s">
        <v>97</v>
      </c>
      <c r="C162">
        <v>1610612742</v>
      </c>
      <c r="D162" s="5" t="s">
        <v>98</v>
      </c>
      <c r="E162" s="5" t="s">
        <v>9</v>
      </c>
      <c r="F162" s="5" t="s">
        <v>222</v>
      </c>
      <c r="G162">
        <v>1</v>
      </c>
      <c r="H162" s="5">
        <f>VLOOKUP(Query2[[#This Row],[name]],[1]!Query3[[name]:[Count]], 6, FALSE)</f>
        <v>11</v>
      </c>
      <c r="I162" s="5">
        <f>VLOOKUP(Query2[[#This Row],[name]],[1]!Query1[[name]:[Count]], 6, FALSE)</f>
        <v>13</v>
      </c>
      <c r="J162" s="1">
        <f>Query2[[#This Row],[Count]]/Query2[[#This Row],[Team FG2]]</f>
        <v>9.0909090909090912E-2</v>
      </c>
      <c r="K162" s="1">
        <f>Query2[[#This Row],[Count]]/Query2[[#This Row],[Team FG]]</f>
        <v>7.6923076923076927E-2</v>
      </c>
    </row>
    <row r="163" spans="1:11" hidden="1" x14ac:dyDescent="0.25">
      <c r="A163">
        <v>2024</v>
      </c>
      <c r="B163" s="5" t="s">
        <v>97</v>
      </c>
      <c r="C163">
        <v>1610612742</v>
      </c>
      <c r="D163" s="5" t="s">
        <v>100</v>
      </c>
      <c r="E163" s="5" t="s">
        <v>9</v>
      </c>
      <c r="F163" s="5" t="s">
        <v>222</v>
      </c>
      <c r="G163">
        <v>2</v>
      </c>
      <c r="H163" s="5">
        <f>VLOOKUP(Query2[[#This Row],[name]],[1]!Query3[[name]:[Count]], 6, FALSE)</f>
        <v>11</v>
      </c>
      <c r="I163" s="5">
        <f>VLOOKUP(Query2[[#This Row],[name]],[1]!Query1[[name]:[Count]], 6, FALSE)</f>
        <v>13</v>
      </c>
      <c r="J163" s="1">
        <f>Query2[[#This Row],[Count]]/Query2[[#This Row],[Team FG2]]</f>
        <v>0.18181818181818182</v>
      </c>
      <c r="K163" s="1">
        <f>Query2[[#This Row],[Count]]/Query2[[#This Row],[Team FG]]</f>
        <v>0.15384615384615385</v>
      </c>
    </row>
    <row r="164" spans="1:11" hidden="1" x14ac:dyDescent="0.25">
      <c r="A164">
        <v>2024</v>
      </c>
      <c r="B164" s="5" t="s">
        <v>97</v>
      </c>
      <c r="C164">
        <v>1610612742</v>
      </c>
      <c r="D164" s="5" t="s">
        <v>101</v>
      </c>
      <c r="E164" s="5" t="s">
        <v>9</v>
      </c>
      <c r="F164" s="5" t="s">
        <v>222</v>
      </c>
      <c r="G164">
        <v>1</v>
      </c>
      <c r="H164" s="5">
        <f>VLOOKUP(Query2[[#This Row],[name]],[1]!Query3[[name]:[Count]], 6, FALSE)</f>
        <v>11</v>
      </c>
      <c r="I164" s="5">
        <f>VLOOKUP(Query2[[#This Row],[name]],[1]!Query1[[name]:[Count]], 6, FALSE)</f>
        <v>13</v>
      </c>
      <c r="J164" s="1">
        <f>Query2[[#This Row],[Count]]/Query2[[#This Row],[Team FG2]]</f>
        <v>9.0909090909090912E-2</v>
      </c>
      <c r="K164" s="1">
        <f>Query2[[#This Row],[Count]]/Query2[[#This Row],[Team FG]]</f>
        <v>7.6923076923076927E-2</v>
      </c>
    </row>
    <row r="165" spans="1:11" hidden="1" x14ac:dyDescent="0.25">
      <c r="A165">
        <v>2024</v>
      </c>
      <c r="B165" s="5" t="s">
        <v>97</v>
      </c>
      <c r="C165">
        <v>1610612742</v>
      </c>
      <c r="D165" s="5" t="s">
        <v>102</v>
      </c>
      <c r="E165" s="5" t="s">
        <v>9</v>
      </c>
      <c r="F165" s="5" t="s">
        <v>222</v>
      </c>
      <c r="G165">
        <v>1</v>
      </c>
      <c r="H165" s="5">
        <f>VLOOKUP(Query2[[#This Row],[name]],[1]!Query3[[name]:[Count]], 6, FALSE)</f>
        <v>11</v>
      </c>
      <c r="I165" s="5">
        <f>VLOOKUP(Query2[[#This Row],[name]],[1]!Query1[[name]:[Count]], 6, FALSE)</f>
        <v>13</v>
      </c>
      <c r="J165" s="1">
        <f>Query2[[#This Row],[Count]]/Query2[[#This Row],[Team FG2]]</f>
        <v>9.0909090909090912E-2</v>
      </c>
      <c r="K165" s="1">
        <f>Query2[[#This Row],[Count]]/Query2[[#This Row],[Team FG]]</f>
        <v>7.6923076923076927E-2</v>
      </c>
    </row>
    <row r="166" spans="1:11" hidden="1" x14ac:dyDescent="0.25">
      <c r="A166">
        <v>2024</v>
      </c>
      <c r="B166" s="5" t="s">
        <v>103</v>
      </c>
      <c r="C166">
        <v>1610612751</v>
      </c>
      <c r="D166" s="5" t="s">
        <v>104</v>
      </c>
      <c r="E166" s="5" t="s">
        <v>9</v>
      </c>
      <c r="F166" s="5" t="s">
        <v>222</v>
      </c>
      <c r="G166">
        <v>1</v>
      </c>
      <c r="H166" s="5">
        <f>VLOOKUP(Query2[[#This Row],[name]],[1]!Query3[[name]:[Count]], 6, FALSE)</f>
        <v>9</v>
      </c>
      <c r="I166" s="5">
        <f>VLOOKUP(Query2[[#This Row],[name]],[1]!Query1[[name]:[Count]], 6, FALSE)</f>
        <v>12</v>
      </c>
      <c r="J166" s="1">
        <f>Query2[[#This Row],[Count]]/Query2[[#This Row],[Team FG2]]</f>
        <v>0.1111111111111111</v>
      </c>
      <c r="K166" s="1">
        <f>Query2[[#This Row],[Count]]/Query2[[#This Row],[Team FG]]</f>
        <v>8.3333333333333329E-2</v>
      </c>
    </row>
    <row r="167" spans="1:11" hidden="1" x14ac:dyDescent="0.25">
      <c r="A167">
        <v>2024</v>
      </c>
      <c r="B167" s="5" t="s">
        <v>103</v>
      </c>
      <c r="C167">
        <v>1610612751</v>
      </c>
      <c r="D167" s="5" t="s">
        <v>105</v>
      </c>
      <c r="E167" s="5" t="s">
        <v>9</v>
      </c>
      <c r="F167" s="5" t="s">
        <v>222</v>
      </c>
      <c r="G167">
        <v>2</v>
      </c>
      <c r="H167" s="5">
        <f>VLOOKUP(Query2[[#This Row],[name]],[1]!Query3[[name]:[Count]], 6, FALSE)</f>
        <v>9</v>
      </c>
      <c r="I167" s="5">
        <f>VLOOKUP(Query2[[#This Row],[name]],[1]!Query1[[name]:[Count]], 6, FALSE)</f>
        <v>12</v>
      </c>
      <c r="J167" s="1">
        <f>Query2[[#This Row],[Count]]/Query2[[#This Row],[Team FG2]]</f>
        <v>0.22222222222222221</v>
      </c>
      <c r="K167" s="1">
        <f>Query2[[#This Row],[Count]]/Query2[[#This Row],[Team FG]]</f>
        <v>0.16666666666666666</v>
      </c>
    </row>
    <row r="168" spans="1:11" hidden="1" x14ac:dyDescent="0.25">
      <c r="A168">
        <v>2024</v>
      </c>
      <c r="B168" s="5" t="s">
        <v>103</v>
      </c>
      <c r="C168">
        <v>1610612751</v>
      </c>
      <c r="D168" s="5" t="s">
        <v>106</v>
      </c>
      <c r="E168" s="5" t="s">
        <v>9</v>
      </c>
      <c r="F168" s="5" t="s">
        <v>222</v>
      </c>
      <c r="G168">
        <v>1</v>
      </c>
      <c r="H168" s="5">
        <f>VLOOKUP(Query2[[#This Row],[name]],[1]!Query3[[name]:[Count]], 6, FALSE)</f>
        <v>9</v>
      </c>
      <c r="I168" s="5">
        <f>VLOOKUP(Query2[[#This Row],[name]],[1]!Query1[[name]:[Count]], 6, FALSE)</f>
        <v>12</v>
      </c>
      <c r="J168" s="1">
        <f>Query2[[#This Row],[Count]]/Query2[[#This Row],[Team FG2]]</f>
        <v>0.1111111111111111</v>
      </c>
      <c r="K168" s="1">
        <f>Query2[[#This Row],[Count]]/Query2[[#This Row],[Team FG]]</f>
        <v>8.3333333333333329E-2</v>
      </c>
    </row>
    <row r="169" spans="1:11" hidden="1" x14ac:dyDescent="0.25">
      <c r="A169">
        <v>2024</v>
      </c>
      <c r="B169" s="5" t="s">
        <v>103</v>
      </c>
      <c r="C169">
        <v>1610612751</v>
      </c>
      <c r="D169" s="5" t="s">
        <v>108</v>
      </c>
      <c r="E169" s="5" t="s">
        <v>9</v>
      </c>
      <c r="F169" s="5" t="s">
        <v>222</v>
      </c>
      <c r="G169">
        <v>1</v>
      </c>
      <c r="H169" s="5">
        <f>VLOOKUP(Query2[[#This Row],[name]],[1]!Query3[[name]:[Count]], 6, FALSE)</f>
        <v>9</v>
      </c>
      <c r="I169" s="5">
        <f>VLOOKUP(Query2[[#This Row],[name]],[1]!Query1[[name]:[Count]], 6, FALSE)</f>
        <v>12</v>
      </c>
      <c r="J169" s="1">
        <f>Query2[[#This Row],[Count]]/Query2[[#This Row],[Team FG2]]</f>
        <v>0.1111111111111111</v>
      </c>
      <c r="K169" s="1">
        <f>Query2[[#This Row],[Count]]/Query2[[#This Row],[Team FG]]</f>
        <v>8.3333333333333329E-2</v>
      </c>
    </row>
    <row r="170" spans="1:11" hidden="1" x14ac:dyDescent="0.25">
      <c r="A170">
        <v>2024</v>
      </c>
      <c r="B170" s="5" t="s">
        <v>109</v>
      </c>
      <c r="C170">
        <v>1610612743</v>
      </c>
      <c r="D170" s="5" t="s">
        <v>110</v>
      </c>
      <c r="E170" s="5" t="s">
        <v>9</v>
      </c>
      <c r="F170" s="5" t="s">
        <v>222</v>
      </c>
      <c r="G170">
        <v>2</v>
      </c>
      <c r="H170" s="5">
        <f>VLOOKUP(Query2[[#This Row],[name]],[1]!Query3[[name]:[Count]], 6, FALSE)</f>
        <v>6</v>
      </c>
      <c r="I170" s="5">
        <f>VLOOKUP(Query2[[#This Row],[name]],[1]!Query1[[name]:[Count]], 6, FALSE)</f>
        <v>13</v>
      </c>
      <c r="J170" s="1">
        <f>Query2[[#This Row],[Count]]/Query2[[#This Row],[Team FG2]]</f>
        <v>0.33333333333333331</v>
      </c>
      <c r="K170" s="1">
        <f>Query2[[#This Row],[Count]]/Query2[[#This Row],[Team FG]]</f>
        <v>0.15384615384615385</v>
      </c>
    </row>
    <row r="171" spans="1:11" hidden="1" x14ac:dyDescent="0.25">
      <c r="A171">
        <v>2024</v>
      </c>
      <c r="B171" s="5" t="s">
        <v>114</v>
      </c>
      <c r="C171">
        <v>1610612754</v>
      </c>
      <c r="D171" s="5" t="s">
        <v>116</v>
      </c>
      <c r="E171" s="5" t="s">
        <v>9</v>
      </c>
      <c r="F171" s="5" t="s">
        <v>222</v>
      </c>
      <c r="G171">
        <v>1</v>
      </c>
      <c r="H171" s="5">
        <f>VLOOKUP(Query2[[#This Row],[name]],[1]!Query3[[name]:[Count]], 6, FALSE)</f>
        <v>11</v>
      </c>
      <c r="I171" s="5">
        <f>VLOOKUP(Query2[[#This Row],[name]],[1]!Query1[[name]:[Count]], 6, FALSE)</f>
        <v>20</v>
      </c>
      <c r="J171" s="1">
        <f>Query2[[#This Row],[Count]]/Query2[[#This Row],[Team FG2]]</f>
        <v>9.0909090909090912E-2</v>
      </c>
      <c r="K171" s="1">
        <f>Query2[[#This Row],[Count]]/Query2[[#This Row],[Team FG]]</f>
        <v>0.05</v>
      </c>
    </row>
    <row r="172" spans="1:11" hidden="1" x14ac:dyDescent="0.25">
      <c r="A172">
        <v>2024</v>
      </c>
      <c r="B172" s="5" t="s">
        <v>114</v>
      </c>
      <c r="C172">
        <v>1610612754</v>
      </c>
      <c r="D172" s="5" t="s">
        <v>117</v>
      </c>
      <c r="E172" s="5" t="s">
        <v>9</v>
      </c>
      <c r="F172" s="5" t="s">
        <v>222</v>
      </c>
      <c r="G172">
        <v>1</v>
      </c>
      <c r="H172" s="5">
        <f>VLOOKUP(Query2[[#This Row],[name]],[1]!Query3[[name]:[Count]], 6, FALSE)</f>
        <v>11</v>
      </c>
      <c r="I172" s="5">
        <f>VLOOKUP(Query2[[#This Row],[name]],[1]!Query1[[name]:[Count]], 6, FALSE)</f>
        <v>20</v>
      </c>
      <c r="J172" s="1">
        <f>Query2[[#This Row],[Count]]/Query2[[#This Row],[Team FG2]]</f>
        <v>9.0909090909090912E-2</v>
      </c>
      <c r="K172" s="1">
        <f>Query2[[#This Row],[Count]]/Query2[[#This Row],[Team FG]]</f>
        <v>0.05</v>
      </c>
    </row>
    <row r="173" spans="1:11" hidden="1" x14ac:dyDescent="0.25">
      <c r="A173">
        <v>2024</v>
      </c>
      <c r="B173" s="5" t="s">
        <v>114</v>
      </c>
      <c r="C173">
        <v>1610612754</v>
      </c>
      <c r="D173" s="5" t="s">
        <v>118</v>
      </c>
      <c r="E173" s="5" t="s">
        <v>9</v>
      </c>
      <c r="F173" s="5" t="s">
        <v>222</v>
      </c>
      <c r="G173">
        <v>3</v>
      </c>
      <c r="H173" s="5">
        <f>VLOOKUP(Query2[[#This Row],[name]],[1]!Query3[[name]:[Count]], 6, FALSE)</f>
        <v>11</v>
      </c>
      <c r="I173" s="5">
        <f>VLOOKUP(Query2[[#This Row],[name]],[1]!Query1[[name]:[Count]], 6, FALSE)</f>
        <v>20</v>
      </c>
      <c r="J173" s="1">
        <f>Query2[[#This Row],[Count]]/Query2[[#This Row],[Team FG2]]</f>
        <v>0.27272727272727271</v>
      </c>
      <c r="K173" s="1">
        <f>Query2[[#This Row],[Count]]/Query2[[#This Row],[Team FG]]</f>
        <v>0.15</v>
      </c>
    </row>
    <row r="174" spans="1:11" hidden="1" x14ac:dyDescent="0.25">
      <c r="A174">
        <v>2024</v>
      </c>
      <c r="B174" s="5" t="s">
        <v>119</v>
      </c>
      <c r="C174">
        <v>1610612740</v>
      </c>
      <c r="D174" s="5" t="s">
        <v>123</v>
      </c>
      <c r="E174" s="5" t="s">
        <v>9</v>
      </c>
      <c r="F174" s="5" t="s">
        <v>222</v>
      </c>
      <c r="G174">
        <v>2</v>
      </c>
      <c r="H174" s="5">
        <f>VLOOKUP(Query2[[#This Row],[name]],[1]!Query3[[name]:[Count]], 6, FALSE)</f>
        <v>8</v>
      </c>
      <c r="I174" s="5">
        <f>VLOOKUP(Query2[[#This Row],[name]],[1]!Query1[[name]:[Count]], 6, FALSE)</f>
        <v>14</v>
      </c>
      <c r="J174" s="1">
        <f>Query2[[#This Row],[Count]]/Query2[[#This Row],[Team FG2]]</f>
        <v>0.25</v>
      </c>
      <c r="K174" s="1">
        <f>Query2[[#This Row],[Count]]/Query2[[#This Row],[Team FG]]</f>
        <v>0.14285714285714285</v>
      </c>
    </row>
    <row r="175" spans="1:11" hidden="1" x14ac:dyDescent="0.25">
      <c r="A175">
        <v>2024</v>
      </c>
      <c r="B175" s="5" t="s">
        <v>119</v>
      </c>
      <c r="C175">
        <v>1610612740</v>
      </c>
      <c r="D175" s="5" t="s">
        <v>124</v>
      </c>
      <c r="E175" s="5" t="s">
        <v>9</v>
      </c>
      <c r="F175" s="5" t="s">
        <v>222</v>
      </c>
      <c r="G175">
        <v>1</v>
      </c>
      <c r="H175" s="5">
        <f>VLOOKUP(Query2[[#This Row],[name]],[1]!Query3[[name]:[Count]], 6, FALSE)</f>
        <v>8</v>
      </c>
      <c r="I175" s="5">
        <f>VLOOKUP(Query2[[#This Row],[name]],[1]!Query1[[name]:[Count]], 6, FALSE)</f>
        <v>14</v>
      </c>
      <c r="J175" s="1">
        <f>Query2[[#This Row],[Count]]/Query2[[#This Row],[Team FG2]]</f>
        <v>0.125</v>
      </c>
      <c r="K175" s="1">
        <f>Query2[[#This Row],[Count]]/Query2[[#This Row],[Team FG]]</f>
        <v>7.1428571428571425E-2</v>
      </c>
    </row>
    <row r="176" spans="1:11" hidden="1" x14ac:dyDescent="0.25">
      <c r="A176">
        <v>2024</v>
      </c>
      <c r="B176" s="5" t="s">
        <v>125</v>
      </c>
      <c r="C176">
        <v>1610612765</v>
      </c>
      <c r="D176" s="5" t="s">
        <v>127</v>
      </c>
      <c r="E176" s="5" t="s">
        <v>9</v>
      </c>
      <c r="F176" s="5" t="s">
        <v>222</v>
      </c>
      <c r="G176">
        <v>1</v>
      </c>
      <c r="H176" s="5">
        <f>VLOOKUP(Query2[[#This Row],[name]],[1]!Query3[[name]:[Count]], 6, FALSE)</f>
        <v>15</v>
      </c>
      <c r="I176" s="5">
        <f>VLOOKUP(Query2[[#This Row],[name]],[1]!Query1[[name]:[Count]], 6, FALSE)</f>
        <v>21</v>
      </c>
      <c r="J176" s="1">
        <f>Query2[[#This Row],[Count]]/Query2[[#This Row],[Team FG2]]</f>
        <v>6.6666666666666666E-2</v>
      </c>
      <c r="K176" s="1">
        <f>Query2[[#This Row],[Count]]/Query2[[#This Row],[Team FG]]</f>
        <v>4.7619047619047616E-2</v>
      </c>
    </row>
    <row r="177" spans="1:11" hidden="1" x14ac:dyDescent="0.25">
      <c r="A177">
        <v>2024</v>
      </c>
      <c r="B177" s="5" t="s">
        <v>125</v>
      </c>
      <c r="C177">
        <v>1610612765</v>
      </c>
      <c r="D177" s="5" t="s">
        <v>129</v>
      </c>
      <c r="E177" s="5" t="s">
        <v>9</v>
      </c>
      <c r="F177" s="5" t="s">
        <v>222</v>
      </c>
      <c r="G177">
        <v>1</v>
      </c>
      <c r="H177" s="5">
        <f>VLOOKUP(Query2[[#This Row],[name]],[1]!Query3[[name]:[Count]], 6, FALSE)</f>
        <v>15</v>
      </c>
      <c r="I177" s="5">
        <f>VLOOKUP(Query2[[#This Row],[name]],[1]!Query1[[name]:[Count]], 6, FALSE)</f>
        <v>21</v>
      </c>
      <c r="J177" s="1">
        <f>Query2[[#This Row],[Count]]/Query2[[#This Row],[Team FG2]]</f>
        <v>6.6666666666666666E-2</v>
      </c>
      <c r="K177" s="1">
        <f>Query2[[#This Row],[Count]]/Query2[[#This Row],[Team FG]]</f>
        <v>4.7619047619047616E-2</v>
      </c>
    </row>
    <row r="178" spans="1:11" hidden="1" x14ac:dyDescent="0.25">
      <c r="A178">
        <v>2024</v>
      </c>
      <c r="B178" s="5" t="s">
        <v>125</v>
      </c>
      <c r="C178">
        <v>1610612765</v>
      </c>
      <c r="D178" s="5" t="s">
        <v>131</v>
      </c>
      <c r="E178" s="5" t="s">
        <v>9</v>
      </c>
      <c r="F178" s="5" t="s">
        <v>222</v>
      </c>
      <c r="G178">
        <v>3</v>
      </c>
      <c r="H178" s="5">
        <f>VLOOKUP(Query2[[#This Row],[name]],[1]!Query3[[name]:[Count]], 6, FALSE)</f>
        <v>15</v>
      </c>
      <c r="I178" s="5">
        <f>VLOOKUP(Query2[[#This Row],[name]],[1]!Query1[[name]:[Count]], 6, FALSE)</f>
        <v>21</v>
      </c>
      <c r="J178" s="1">
        <f>Query2[[#This Row],[Count]]/Query2[[#This Row],[Team FG2]]</f>
        <v>0.2</v>
      </c>
      <c r="K178" s="1">
        <f>Query2[[#This Row],[Count]]/Query2[[#This Row],[Team FG]]</f>
        <v>0.14285714285714285</v>
      </c>
    </row>
    <row r="179" spans="1:11" hidden="1" x14ac:dyDescent="0.25">
      <c r="A179">
        <v>2024</v>
      </c>
      <c r="B179" s="5" t="s">
        <v>133</v>
      </c>
      <c r="C179">
        <v>1610612761</v>
      </c>
      <c r="D179" s="5" t="s">
        <v>135</v>
      </c>
      <c r="E179" s="5" t="s">
        <v>9</v>
      </c>
      <c r="F179" s="5" t="s">
        <v>222</v>
      </c>
      <c r="G179">
        <v>1</v>
      </c>
      <c r="H179" s="5">
        <f>VLOOKUP(Query2[[#This Row],[name]],[1]!Query3[[name]:[Count]], 6, FALSE)</f>
        <v>9</v>
      </c>
      <c r="I179" s="5">
        <f>VLOOKUP(Query2[[#This Row],[name]],[1]!Query1[[name]:[Count]], 6, FALSE)</f>
        <v>13</v>
      </c>
      <c r="J179" s="1">
        <f>Query2[[#This Row],[Count]]/Query2[[#This Row],[Team FG2]]</f>
        <v>0.1111111111111111</v>
      </c>
      <c r="K179" s="1">
        <f>Query2[[#This Row],[Count]]/Query2[[#This Row],[Team FG]]</f>
        <v>7.6923076923076927E-2</v>
      </c>
    </row>
    <row r="180" spans="1:11" hidden="1" x14ac:dyDescent="0.25">
      <c r="A180">
        <v>2024</v>
      </c>
      <c r="B180" s="5" t="s">
        <v>138</v>
      </c>
      <c r="C180">
        <v>1610612745</v>
      </c>
      <c r="D180" s="5" t="s">
        <v>139</v>
      </c>
      <c r="E180" s="5" t="s">
        <v>9</v>
      </c>
      <c r="F180" s="5" t="s">
        <v>222</v>
      </c>
      <c r="G180">
        <v>2</v>
      </c>
      <c r="H180" s="5">
        <f>VLOOKUP(Query2[[#This Row],[name]],[1]!Query3[[name]:[Count]], 6, FALSE)</f>
        <v>16</v>
      </c>
      <c r="I180" s="5">
        <f>VLOOKUP(Query2[[#This Row],[name]],[1]!Query1[[name]:[Count]], 6, FALSE)</f>
        <v>26</v>
      </c>
      <c r="J180" s="1">
        <f>Query2[[#This Row],[Count]]/Query2[[#This Row],[Team FG2]]</f>
        <v>0.125</v>
      </c>
      <c r="K180" s="1">
        <f>Query2[[#This Row],[Count]]/Query2[[#This Row],[Team FG]]</f>
        <v>7.6923076923076927E-2</v>
      </c>
    </row>
    <row r="181" spans="1:11" hidden="1" x14ac:dyDescent="0.25">
      <c r="A181">
        <v>2024</v>
      </c>
      <c r="B181" s="5" t="s">
        <v>138</v>
      </c>
      <c r="C181">
        <v>1610612745</v>
      </c>
      <c r="D181" s="5" t="s">
        <v>140</v>
      </c>
      <c r="E181" s="5" t="s">
        <v>9</v>
      </c>
      <c r="F181" s="5" t="s">
        <v>222</v>
      </c>
      <c r="G181">
        <v>1</v>
      </c>
      <c r="H181" s="5">
        <f>VLOOKUP(Query2[[#This Row],[name]],[1]!Query3[[name]:[Count]], 6, FALSE)</f>
        <v>16</v>
      </c>
      <c r="I181" s="5">
        <f>VLOOKUP(Query2[[#This Row],[name]],[1]!Query1[[name]:[Count]], 6, FALSE)</f>
        <v>26</v>
      </c>
      <c r="J181" s="1">
        <f>Query2[[#This Row],[Count]]/Query2[[#This Row],[Team FG2]]</f>
        <v>6.25E-2</v>
      </c>
      <c r="K181" s="1">
        <f>Query2[[#This Row],[Count]]/Query2[[#This Row],[Team FG]]</f>
        <v>3.8461538461538464E-2</v>
      </c>
    </row>
    <row r="182" spans="1:11" hidden="1" x14ac:dyDescent="0.25">
      <c r="A182">
        <v>2024</v>
      </c>
      <c r="B182" s="5" t="s">
        <v>138</v>
      </c>
      <c r="C182">
        <v>1610612745</v>
      </c>
      <c r="D182" s="5" t="s">
        <v>141</v>
      </c>
      <c r="E182" s="5" t="s">
        <v>9</v>
      </c>
      <c r="F182" s="5" t="s">
        <v>222</v>
      </c>
      <c r="G182">
        <v>1</v>
      </c>
      <c r="H182" s="5">
        <f>VLOOKUP(Query2[[#This Row],[name]],[1]!Query3[[name]:[Count]], 6, FALSE)</f>
        <v>16</v>
      </c>
      <c r="I182" s="5">
        <f>VLOOKUP(Query2[[#This Row],[name]],[1]!Query1[[name]:[Count]], 6, FALSE)</f>
        <v>26</v>
      </c>
      <c r="J182" s="1">
        <f>Query2[[#This Row],[Count]]/Query2[[#This Row],[Team FG2]]</f>
        <v>6.25E-2</v>
      </c>
      <c r="K182" s="1">
        <f>Query2[[#This Row],[Count]]/Query2[[#This Row],[Team FG]]</f>
        <v>3.8461538461538464E-2</v>
      </c>
    </row>
    <row r="183" spans="1:11" hidden="1" x14ac:dyDescent="0.25">
      <c r="A183">
        <v>2024</v>
      </c>
      <c r="B183" s="5" t="s">
        <v>138</v>
      </c>
      <c r="C183">
        <v>1610612745</v>
      </c>
      <c r="D183" s="5" t="s">
        <v>142</v>
      </c>
      <c r="E183" s="5" t="s">
        <v>9</v>
      </c>
      <c r="F183" s="5" t="s">
        <v>222</v>
      </c>
      <c r="G183">
        <v>2</v>
      </c>
      <c r="H183" s="5">
        <f>VLOOKUP(Query2[[#This Row],[name]],[1]!Query3[[name]:[Count]], 6, FALSE)</f>
        <v>16</v>
      </c>
      <c r="I183" s="5">
        <f>VLOOKUP(Query2[[#This Row],[name]],[1]!Query1[[name]:[Count]], 6, FALSE)</f>
        <v>26</v>
      </c>
      <c r="J183" s="1">
        <f>Query2[[#This Row],[Count]]/Query2[[#This Row],[Team FG2]]</f>
        <v>0.125</v>
      </c>
      <c r="K183" s="1">
        <f>Query2[[#This Row],[Count]]/Query2[[#This Row],[Team FG]]</f>
        <v>7.6923076923076927E-2</v>
      </c>
    </row>
    <row r="184" spans="1:11" hidden="1" x14ac:dyDescent="0.25">
      <c r="A184">
        <v>2024</v>
      </c>
      <c r="B184" s="5" t="s">
        <v>138</v>
      </c>
      <c r="C184">
        <v>1610612745</v>
      </c>
      <c r="D184" s="5" t="s">
        <v>143</v>
      </c>
      <c r="E184" s="5" t="s">
        <v>9</v>
      </c>
      <c r="F184" s="5" t="s">
        <v>222</v>
      </c>
      <c r="G184">
        <v>1</v>
      </c>
      <c r="H184" s="5">
        <f>VLOOKUP(Query2[[#This Row],[name]],[1]!Query3[[name]:[Count]], 6, FALSE)</f>
        <v>16</v>
      </c>
      <c r="I184" s="5">
        <f>VLOOKUP(Query2[[#This Row],[name]],[1]!Query1[[name]:[Count]], 6, FALSE)</f>
        <v>26</v>
      </c>
      <c r="J184" s="1">
        <f>Query2[[#This Row],[Count]]/Query2[[#This Row],[Team FG2]]</f>
        <v>6.25E-2</v>
      </c>
      <c r="K184" s="1">
        <f>Query2[[#This Row],[Count]]/Query2[[#This Row],[Team FG]]</f>
        <v>3.8461538461538464E-2</v>
      </c>
    </row>
    <row r="185" spans="1:11" hidden="1" x14ac:dyDescent="0.25">
      <c r="A185">
        <v>2024</v>
      </c>
      <c r="B185" s="5" t="s">
        <v>144</v>
      </c>
      <c r="C185">
        <v>1610612759</v>
      </c>
      <c r="D185" s="5" t="s">
        <v>145</v>
      </c>
      <c r="E185" s="5" t="s">
        <v>9</v>
      </c>
      <c r="F185" s="5" t="s">
        <v>222</v>
      </c>
      <c r="G185">
        <v>1</v>
      </c>
      <c r="H185" s="5">
        <f>VLOOKUP(Query2[[#This Row],[name]],[1]!Query3[[name]:[Count]], 6, FALSE)</f>
        <v>10</v>
      </c>
      <c r="I185" s="5">
        <f>VLOOKUP(Query2[[#This Row],[name]],[1]!Query1[[name]:[Count]], 6, FALSE)</f>
        <v>18</v>
      </c>
      <c r="J185" s="1">
        <f>Query2[[#This Row],[Count]]/Query2[[#This Row],[Team FG2]]</f>
        <v>0.1</v>
      </c>
      <c r="K185" s="1">
        <f>Query2[[#This Row],[Count]]/Query2[[#This Row],[Team FG]]</f>
        <v>5.5555555555555552E-2</v>
      </c>
    </row>
    <row r="186" spans="1:11" hidden="1" x14ac:dyDescent="0.25">
      <c r="A186">
        <v>2024</v>
      </c>
      <c r="B186" s="5" t="s">
        <v>144</v>
      </c>
      <c r="C186">
        <v>1610612759</v>
      </c>
      <c r="D186" s="5" t="s">
        <v>146</v>
      </c>
      <c r="E186" s="5" t="s">
        <v>9</v>
      </c>
      <c r="F186" s="5" t="s">
        <v>222</v>
      </c>
      <c r="G186">
        <v>2</v>
      </c>
      <c r="H186" s="5">
        <f>VLOOKUP(Query2[[#This Row],[name]],[1]!Query3[[name]:[Count]], 6, FALSE)</f>
        <v>10</v>
      </c>
      <c r="I186" s="5">
        <f>VLOOKUP(Query2[[#This Row],[name]],[1]!Query1[[name]:[Count]], 6, FALSE)</f>
        <v>18</v>
      </c>
      <c r="J186" s="1">
        <f>Query2[[#This Row],[Count]]/Query2[[#This Row],[Team FG2]]</f>
        <v>0.2</v>
      </c>
      <c r="K186" s="1">
        <f>Query2[[#This Row],[Count]]/Query2[[#This Row],[Team FG]]</f>
        <v>0.1111111111111111</v>
      </c>
    </row>
    <row r="187" spans="1:11" hidden="1" x14ac:dyDescent="0.25">
      <c r="A187">
        <v>2024</v>
      </c>
      <c r="B187" s="5" t="s">
        <v>144</v>
      </c>
      <c r="C187">
        <v>1610612759</v>
      </c>
      <c r="D187" s="5" t="s">
        <v>148</v>
      </c>
      <c r="E187" s="5" t="s">
        <v>9</v>
      </c>
      <c r="F187" s="5" t="s">
        <v>222</v>
      </c>
      <c r="G187">
        <v>1</v>
      </c>
      <c r="H187" s="5">
        <f>VLOOKUP(Query2[[#This Row],[name]],[1]!Query3[[name]:[Count]], 6, FALSE)</f>
        <v>10</v>
      </c>
      <c r="I187" s="5">
        <f>VLOOKUP(Query2[[#This Row],[name]],[1]!Query1[[name]:[Count]], 6, FALSE)</f>
        <v>18</v>
      </c>
      <c r="J187" s="1">
        <f>Query2[[#This Row],[Count]]/Query2[[#This Row],[Team FG2]]</f>
        <v>0.1</v>
      </c>
      <c r="K187" s="1">
        <f>Query2[[#This Row],[Count]]/Query2[[#This Row],[Team FG]]</f>
        <v>5.5555555555555552E-2</v>
      </c>
    </row>
    <row r="188" spans="1:11" hidden="1" x14ac:dyDescent="0.25">
      <c r="A188">
        <v>2024</v>
      </c>
      <c r="B188" s="5" t="s">
        <v>150</v>
      </c>
      <c r="C188">
        <v>1610612756</v>
      </c>
      <c r="D188" s="5" t="s">
        <v>151</v>
      </c>
      <c r="E188" s="5" t="s">
        <v>9</v>
      </c>
      <c r="F188" s="5" t="s">
        <v>222</v>
      </c>
      <c r="G188">
        <v>2</v>
      </c>
      <c r="H188" s="5">
        <f>VLOOKUP(Query2[[#This Row],[name]],[1]!Query3[[name]:[Count]], 6, FALSE)</f>
        <v>7</v>
      </c>
      <c r="I188" s="5">
        <f>VLOOKUP(Query2[[#This Row],[name]],[1]!Query1[[name]:[Count]], 6, FALSE)</f>
        <v>17</v>
      </c>
      <c r="J188" s="1">
        <f>Query2[[#This Row],[Count]]/Query2[[#This Row],[Team FG2]]</f>
        <v>0.2857142857142857</v>
      </c>
      <c r="K188" s="1">
        <f>Query2[[#This Row],[Count]]/Query2[[#This Row],[Team FG]]</f>
        <v>0.11764705882352941</v>
      </c>
    </row>
    <row r="189" spans="1:11" hidden="1" x14ac:dyDescent="0.25">
      <c r="A189">
        <v>2024</v>
      </c>
      <c r="B189" s="5" t="s">
        <v>150</v>
      </c>
      <c r="C189">
        <v>1610612756</v>
      </c>
      <c r="D189" s="5" t="s">
        <v>153</v>
      </c>
      <c r="E189" s="5" t="s">
        <v>9</v>
      </c>
      <c r="F189" s="5" t="s">
        <v>222</v>
      </c>
      <c r="G189">
        <v>1</v>
      </c>
      <c r="H189" s="5">
        <f>VLOOKUP(Query2[[#This Row],[name]],[1]!Query3[[name]:[Count]], 6, FALSE)</f>
        <v>7</v>
      </c>
      <c r="I189" s="5">
        <f>VLOOKUP(Query2[[#This Row],[name]],[1]!Query1[[name]:[Count]], 6, FALSE)</f>
        <v>17</v>
      </c>
      <c r="J189" s="1">
        <f>Query2[[#This Row],[Count]]/Query2[[#This Row],[Team FG2]]</f>
        <v>0.14285714285714285</v>
      </c>
      <c r="K189" s="1">
        <f>Query2[[#This Row],[Count]]/Query2[[#This Row],[Team FG]]</f>
        <v>5.8823529411764705E-2</v>
      </c>
    </row>
    <row r="190" spans="1:11" hidden="1" x14ac:dyDescent="0.25">
      <c r="A190">
        <v>2024</v>
      </c>
      <c r="B190" s="5" t="s">
        <v>156</v>
      </c>
      <c r="C190">
        <v>1610612760</v>
      </c>
      <c r="D190" s="5" t="s">
        <v>157</v>
      </c>
      <c r="E190" s="5" t="s">
        <v>9</v>
      </c>
      <c r="F190" s="5" t="s">
        <v>222</v>
      </c>
      <c r="G190">
        <v>1</v>
      </c>
      <c r="H190" s="5">
        <f>VLOOKUP(Query2[[#This Row],[name]],[1]!Query3[[name]:[Count]], 6, FALSE)</f>
        <v>10</v>
      </c>
      <c r="I190" s="5">
        <f>VLOOKUP(Query2[[#This Row],[name]],[1]!Query1[[name]:[Count]], 6, FALSE)</f>
        <v>13</v>
      </c>
      <c r="J190" s="1">
        <f>Query2[[#This Row],[Count]]/Query2[[#This Row],[Team FG2]]</f>
        <v>0.1</v>
      </c>
      <c r="K190" s="1">
        <f>Query2[[#This Row],[Count]]/Query2[[#This Row],[Team FG]]</f>
        <v>7.6923076923076927E-2</v>
      </c>
    </row>
    <row r="191" spans="1:11" hidden="1" x14ac:dyDescent="0.25">
      <c r="A191">
        <v>2024</v>
      </c>
      <c r="B191" s="5" t="s">
        <v>156</v>
      </c>
      <c r="C191">
        <v>1610612760</v>
      </c>
      <c r="D191" s="5" t="s">
        <v>158</v>
      </c>
      <c r="E191" s="5" t="s">
        <v>9</v>
      </c>
      <c r="F191" s="5" t="s">
        <v>222</v>
      </c>
      <c r="G191">
        <v>1</v>
      </c>
      <c r="H191" s="5">
        <f>VLOOKUP(Query2[[#This Row],[name]],[1]!Query3[[name]:[Count]], 6, FALSE)</f>
        <v>10</v>
      </c>
      <c r="I191" s="5">
        <f>VLOOKUP(Query2[[#This Row],[name]],[1]!Query1[[name]:[Count]], 6, FALSE)</f>
        <v>13</v>
      </c>
      <c r="J191" s="1">
        <f>Query2[[#This Row],[Count]]/Query2[[#This Row],[Team FG2]]</f>
        <v>0.1</v>
      </c>
      <c r="K191" s="1">
        <f>Query2[[#This Row],[Count]]/Query2[[#This Row],[Team FG]]</f>
        <v>7.6923076923076927E-2</v>
      </c>
    </row>
    <row r="192" spans="1:11" hidden="1" x14ac:dyDescent="0.25">
      <c r="A192">
        <v>2024</v>
      </c>
      <c r="B192" s="5" t="s">
        <v>156</v>
      </c>
      <c r="C192">
        <v>1610612760</v>
      </c>
      <c r="D192" s="5" t="s">
        <v>161</v>
      </c>
      <c r="E192" s="5" t="s">
        <v>9</v>
      </c>
      <c r="F192" s="5" t="s">
        <v>222</v>
      </c>
      <c r="G192">
        <v>2</v>
      </c>
      <c r="H192" s="5">
        <f>VLOOKUP(Query2[[#This Row],[name]],[1]!Query3[[name]:[Count]], 6, FALSE)</f>
        <v>10</v>
      </c>
      <c r="I192" s="5">
        <f>VLOOKUP(Query2[[#This Row],[name]],[1]!Query1[[name]:[Count]], 6, FALSE)</f>
        <v>13</v>
      </c>
      <c r="J192" s="1">
        <f>Query2[[#This Row],[Count]]/Query2[[#This Row],[Team FG2]]</f>
        <v>0.2</v>
      </c>
      <c r="K192" s="1">
        <f>Query2[[#This Row],[Count]]/Query2[[#This Row],[Team FG]]</f>
        <v>0.15384615384615385</v>
      </c>
    </row>
    <row r="193" spans="1:11" hidden="1" x14ac:dyDescent="0.25">
      <c r="A193">
        <v>2024</v>
      </c>
      <c r="B193" s="5" t="s">
        <v>162</v>
      </c>
      <c r="C193">
        <v>1610612750</v>
      </c>
      <c r="D193" s="5" t="s">
        <v>163</v>
      </c>
      <c r="E193" s="5" t="s">
        <v>9</v>
      </c>
      <c r="F193" s="5" t="s">
        <v>222</v>
      </c>
      <c r="G193">
        <v>2</v>
      </c>
      <c r="H193" s="5">
        <f>VLOOKUP(Query2[[#This Row],[name]],[1]!Query3[[name]:[Count]], 6, FALSE)</f>
        <v>11</v>
      </c>
      <c r="I193" s="5">
        <f>VLOOKUP(Query2[[#This Row],[name]],[1]!Query1[[name]:[Count]], 6, FALSE)</f>
        <v>22</v>
      </c>
      <c r="J193" s="1">
        <f>Query2[[#This Row],[Count]]/Query2[[#This Row],[Team FG2]]</f>
        <v>0.18181818181818182</v>
      </c>
      <c r="K193" s="1">
        <f>Query2[[#This Row],[Count]]/Query2[[#This Row],[Team FG]]</f>
        <v>9.0909090909090912E-2</v>
      </c>
    </row>
    <row r="194" spans="1:11" hidden="1" x14ac:dyDescent="0.25">
      <c r="A194">
        <v>2024</v>
      </c>
      <c r="B194" s="5" t="s">
        <v>162</v>
      </c>
      <c r="C194">
        <v>1610612750</v>
      </c>
      <c r="D194" s="5" t="s">
        <v>164</v>
      </c>
      <c r="E194" s="5" t="s">
        <v>9</v>
      </c>
      <c r="F194" s="5" t="s">
        <v>222</v>
      </c>
      <c r="G194">
        <v>1</v>
      </c>
      <c r="H194" s="5">
        <f>VLOOKUP(Query2[[#This Row],[name]],[1]!Query3[[name]:[Count]], 6, FALSE)</f>
        <v>11</v>
      </c>
      <c r="I194" s="5">
        <f>VLOOKUP(Query2[[#This Row],[name]],[1]!Query1[[name]:[Count]], 6, FALSE)</f>
        <v>22</v>
      </c>
      <c r="J194" s="1">
        <f>Query2[[#This Row],[Count]]/Query2[[#This Row],[Team FG2]]</f>
        <v>9.0909090909090912E-2</v>
      </c>
      <c r="K194" s="1">
        <f>Query2[[#This Row],[Count]]/Query2[[#This Row],[Team FG]]</f>
        <v>4.5454545454545456E-2</v>
      </c>
    </row>
    <row r="195" spans="1:11" hidden="1" x14ac:dyDescent="0.25">
      <c r="A195">
        <v>2024</v>
      </c>
      <c r="B195" s="5" t="s">
        <v>162</v>
      </c>
      <c r="C195">
        <v>1610612750</v>
      </c>
      <c r="D195" s="5" t="s">
        <v>165</v>
      </c>
      <c r="E195" s="5" t="s">
        <v>9</v>
      </c>
      <c r="F195" s="5" t="s">
        <v>222</v>
      </c>
      <c r="G195">
        <v>1</v>
      </c>
      <c r="H195" s="5">
        <f>VLOOKUP(Query2[[#This Row],[name]],[1]!Query3[[name]:[Count]], 6, FALSE)</f>
        <v>11</v>
      </c>
      <c r="I195" s="5">
        <f>VLOOKUP(Query2[[#This Row],[name]],[1]!Query1[[name]:[Count]], 6, FALSE)</f>
        <v>22</v>
      </c>
      <c r="J195" s="1">
        <f>Query2[[#This Row],[Count]]/Query2[[#This Row],[Team FG2]]</f>
        <v>9.0909090909090912E-2</v>
      </c>
      <c r="K195" s="1">
        <f>Query2[[#This Row],[Count]]/Query2[[#This Row],[Team FG]]</f>
        <v>4.5454545454545456E-2</v>
      </c>
    </row>
    <row r="196" spans="1:11" hidden="1" x14ac:dyDescent="0.25">
      <c r="A196">
        <v>2024</v>
      </c>
      <c r="B196" s="5" t="s">
        <v>162</v>
      </c>
      <c r="C196">
        <v>1610612750</v>
      </c>
      <c r="D196" s="5" t="s">
        <v>166</v>
      </c>
      <c r="E196" s="5" t="s">
        <v>9</v>
      </c>
      <c r="F196" s="5" t="s">
        <v>222</v>
      </c>
      <c r="G196">
        <v>1</v>
      </c>
      <c r="H196" s="5">
        <f>VLOOKUP(Query2[[#This Row],[name]],[1]!Query3[[name]:[Count]], 6, FALSE)</f>
        <v>11</v>
      </c>
      <c r="I196" s="5">
        <f>VLOOKUP(Query2[[#This Row],[name]],[1]!Query1[[name]:[Count]], 6, FALSE)</f>
        <v>22</v>
      </c>
      <c r="J196" s="1">
        <f>Query2[[#This Row],[Count]]/Query2[[#This Row],[Team FG2]]</f>
        <v>9.0909090909090912E-2</v>
      </c>
      <c r="K196" s="1">
        <f>Query2[[#This Row],[Count]]/Query2[[#This Row],[Team FG]]</f>
        <v>4.5454545454545456E-2</v>
      </c>
    </row>
    <row r="197" spans="1:11" hidden="1" x14ac:dyDescent="0.25">
      <c r="A197">
        <v>2024</v>
      </c>
      <c r="B197" s="5" t="s">
        <v>162</v>
      </c>
      <c r="C197">
        <v>1610612750</v>
      </c>
      <c r="D197" s="5" t="s">
        <v>167</v>
      </c>
      <c r="E197" s="5" t="s">
        <v>9</v>
      </c>
      <c r="F197" s="5" t="s">
        <v>222</v>
      </c>
      <c r="G197">
        <v>2</v>
      </c>
      <c r="H197" s="5">
        <f>VLOOKUP(Query2[[#This Row],[name]],[1]!Query3[[name]:[Count]], 6, FALSE)</f>
        <v>11</v>
      </c>
      <c r="I197" s="5">
        <f>VLOOKUP(Query2[[#This Row],[name]],[1]!Query1[[name]:[Count]], 6, FALSE)</f>
        <v>22</v>
      </c>
      <c r="J197" s="1">
        <f>Query2[[#This Row],[Count]]/Query2[[#This Row],[Team FG2]]</f>
        <v>0.18181818181818182</v>
      </c>
      <c r="K197" s="1">
        <f>Query2[[#This Row],[Count]]/Query2[[#This Row],[Team FG]]</f>
        <v>9.0909090909090912E-2</v>
      </c>
    </row>
    <row r="198" spans="1:11" hidden="1" x14ac:dyDescent="0.25">
      <c r="A198">
        <v>2024</v>
      </c>
      <c r="B198" s="5" t="s">
        <v>168</v>
      </c>
      <c r="C198">
        <v>1610612757</v>
      </c>
      <c r="D198" s="5" t="s">
        <v>169</v>
      </c>
      <c r="E198" s="5" t="s">
        <v>9</v>
      </c>
      <c r="F198" s="5" t="s">
        <v>222</v>
      </c>
      <c r="G198">
        <v>1</v>
      </c>
      <c r="H198" s="5">
        <f>VLOOKUP(Query2[[#This Row],[name]],[1]!Query3[[name]:[Count]], 6, FALSE)</f>
        <v>8</v>
      </c>
      <c r="I198" s="5">
        <f>VLOOKUP(Query2[[#This Row],[name]],[1]!Query1[[name]:[Count]], 6, FALSE)</f>
        <v>16</v>
      </c>
      <c r="J198" s="1">
        <f>Query2[[#This Row],[Count]]/Query2[[#This Row],[Team FG2]]</f>
        <v>0.125</v>
      </c>
      <c r="K198" s="1">
        <f>Query2[[#This Row],[Count]]/Query2[[#This Row],[Team FG]]</f>
        <v>6.25E-2</v>
      </c>
    </row>
    <row r="199" spans="1:11" hidden="1" x14ac:dyDescent="0.25">
      <c r="A199">
        <v>2024</v>
      </c>
      <c r="B199" s="5" t="s">
        <v>168</v>
      </c>
      <c r="C199">
        <v>1610612757</v>
      </c>
      <c r="D199" s="5" t="s">
        <v>170</v>
      </c>
      <c r="E199" s="5" t="s">
        <v>9</v>
      </c>
      <c r="F199" s="5" t="s">
        <v>222</v>
      </c>
      <c r="G199">
        <v>1</v>
      </c>
      <c r="H199" s="5">
        <f>VLOOKUP(Query2[[#This Row],[name]],[1]!Query3[[name]:[Count]], 6, FALSE)</f>
        <v>8</v>
      </c>
      <c r="I199" s="5">
        <f>VLOOKUP(Query2[[#This Row],[name]],[1]!Query1[[name]:[Count]], 6, FALSE)</f>
        <v>16</v>
      </c>
      <c r="J199" s="1">
        <f>Query2[[#This Row],[Count]]/Query2[[#This Row],[Team FG2]]</f>
        <v>0.125</v>
      </c>
      <c r="K199" s="1">
        <f>Query2[[#This Row],[Count]]/Query2[[#This Row],[Team FG]]</f>
        <v>6.25E-2</v>
      </c>
    </row>
    <row r="200" spans="1:11" hidden="1" x14ac:dyDescent="0.25">
      <c r="A200">
        <v>2024</v>
      </c>
      <c r="B200" s="5" t="s">
        <v>168</v>
      </c>
      <c r="C200">
        <v>1610612757</v>
      </c>
      <c r="D200" s="5" t="s">
        <v>171</v>
      </c>
      <c r="E200" s="5" t="s">
        <v>9</v>
      </c>
      <c r="F200" s="5" t="s">
        <v>222</v>
      </c>
      <c r="G200">
        <v>1</v>
      </c>
      <c r="H200" s="5">
        <f>VLOOKUP(Query2[[#This Row],[name]],[1]!Query3[[name]:[Count]], 6, FALSE)</f>
        <v>8</v>
      </c>
      <c r="I200" s="5">
        <f>VLOOKUP(Query2[[#This Row],[name]],[1]!Query1[[name]:[Count]], 6, FALSE)</f>
        <v>16</v>
      </c>
      <c r="J200" s="1">
        <f>Query2[[#This Row],[Count]]/Query2[[#This Row],[Team FG2]]</f>
        <v>0.125</v>
      </c>
      <c r="K200" s="1">
        <f>Query2[[#This Row],[Count]]/Query2[[#This Row],[Team FG]]</f>
        <v>6.25E-2</v>
      </c>
    </row>
    <row r="201" spans="1:11" hidden="1" x14ac:dyDescent="0.25">
      <c r="A201">
        <v>2024</v>
      </c>
      <c r="B201" s="5" t="s">
        <v>168</v>
      </c>
      <c r="C201">
        <v>1610612757</v>
      </c>
      <c r="D201" s="5" t="s">
        <v>172</v>
      </c>
      <c r="E201" s="5" t="s">
        <v>9</v>
      </c>
      <c r="F201" s="5" t="s">
        <v>222</v>
      </c>
      <c r="G201">
        <v>1</v>
      </c>
      <c r="H201" s="5">
        <f>VLOOKUP(Query2[[#This Row],[name]],[1]!Query3[[name]:[Count]], 6, FALSE)</f>
        <v>8</v>
      </c>
      <c r="I201" s="5">
        <f>VLOOKUP(Query2[[#This Row],[name]],[1]!Query1[[name]:[Count]], 6, FALSE)</f>
        <v>16</v>
      </c>
      <c r="J201" s="1">
        <f>Query2[[#This Row],[Count]]/Query2[[#This Row],[Team FG2]]</f>
        <v>0.125</v>
      </c>
      <c r="K201" s="1">
        <f>Query2[[#This Row],[Count]]/Query2[[#This Row],[Team FG]]</f>
        <v>6.25E-2</v>
      </c>
    </row>
    <row r="202" spans="1:11" hidden="1" x14ac:dyDescent="0.25">
      <c r="A202">
        <v>2024</v>
      </c>
      <c r="B202" s="5" t="s">
        <v>168</v>
      </c>
      <c r="C202">
        <v>1610612757</v>
      </c>
      <c r="D202" s="5" t="s">
        <v>173</v>
      </c>
      <c r="E202" s="5" t="s">
        <v>9</v>
      </c>
      <c r="F202" s="5" t="s">
        <v>222</v>
      </c>
      <c r="G202">
        <v>1</v>
      </c>
      <c r="H202" s="5">
        <f>VLOOKUP(Query2[[#This Row],[name]],[1]!Query3[[name]:[Count]], 6, FALSE)</f>
        <v>8</v>
      </c>
      <c r="I202" s="5">
        <f>VLOOKUP(Query2[[#This Row],[name]],[1]!Query1[[name]:[Count]], 6, FALSE)</f>
        <v>16</v>
      </c>
      <c r="J202" s="1">
        <f>Query2[[#This Row],[Count]]/Query2[[#This Row],[Team FG2]]</f>
        <v>0.125</v>
      </c>
      <c r="K202" s="1">
        <f>Query2[[#This Row],[Count]]/Query2[[#This Row],[Team FG]]</f>
        <v>6.25E-2</v>
      </c>
    </row>
    <row r="203" spans="1:11" hidden="1" x14ac:dyDescent="0.25">
      <c r="A203">
        <v>2024</v>
      </c>
      <c r="B203" s="5" t="s">
        <v>168</v>
      </c>
      <c r="C203">
        <v>1610612757</v>
      </c>
      <c r="D203" s="5" t="s">
        <v>174</v>
      </c>
      <c r="E203" s="5" t="s">
        <v>9</v>
      </c>
      <c r="F203" s="5" t="s">
        <v>222</v>
      </c>
      <c r="G203">
        <v>1</v>
      </c>
      <c r="H203" s="5">
        <f>VLOOKUP(Query2[[#This Row],[name]],[1]!Query3[[name]:[Count]], 6, FALSE)</f>
        <v>8</v>
      </c>
      <c r="I203" s="5">
        <f>VLOOKUP(Query2[[#This Row],[name]],[1]!Query1[[name]:[Count]], 6, FALSE)</f>
        <v>16</v>
      </c>
      <c r="J203" s="1">
        <f>Query2[[#This Row],[Count]]/Query2[[#This Row],[Team FG2]]</f>
        <v>0.125</v>
      </c>
      <c r="K203" s="1">
        <f>Query2[[#This Row],[Count]]/Query2[[#This Row],[Team FG]]</f>
        <v>6.25E-2</v>
      </c>
    </row>
    <row r="204" spans="1:11" hidden="1" x14ac:dyDescent="0.25">
      <c r="A204">
        <v>2024</v>
      </c>
      <c r="B204" s="5" t="s">
        <v>178</v>
      </c>
      <c r="C204">
        <v>1610612764</v>
      </c>
      <c r="D204" s="5" t="s">
        <v>179</v>
      </c>
      <c r="E204" s="5" t="s">
        <v>9</v>
      </c>
      <c r="F204" s="5" t="s">
        <v>222</v>
      </c>
      <c r="G204">
        <v>2</v>
      </c>
      <c r="H204" s="5">
        <f>VLOOKUP(Query2[[#This Row],[name]],[1]!Query3[[name]:[Count]], 6, FALSE)</f>
        <v>8</v>
      </c>
      <c r="I204" s="5">
        <f>VLOOKUP(Query2[[#This Row],[name]],[1]!Query1[[name]:[Count]], 6, FALSE)</f>
        <v>12</v>
      </c>
      <c r="J204" s="1">
        <f>Query2[[#This Row],[Count]]/Query2[[#This Row],[Team FG2]]</f>
        <v>0.25</v>
      </c>
      <c r="K204" s="1">
        <f>Query2[[#This Row],[Count]]/Query2[[#This Row],[Team FG]]</f>
        <v>0.16666666666666666</v>
      </c>
    </row>
    <row r="205" spans="1:11" hidden="1" x14ac:dyDescent="0.25">
      <c r="A205">
        <v>2024</v>
      </c>
      <c r="B205" s="5" t="s">
        <v>178</v>
      </c>
      <c r="C205">
        <v>1610612764</v>
      </c>
      <c r="D205" s="5" t="s">
        <v>181</v>
      </c>
      <c r="E205" s="5" t="s">
        <v>9</v>
      </c>
      <c r="F205" s="5" t="s">
        <v>222</v>
      </c>
      <c r="G205">
        <v>1</v>
      </c>
      <c r="H205" s="5">
        <f>VLOOKUP(Query2[[#This Row],[name]],[1]!Query3[[name]:[Count]], 6, FALSE)</f>
        <v>8</v>
      </c>
      <c r="I205" s="5">
        <f>VLOOKUP(Query2[[#This Row],[name]],[1]!Query1[[name]:[Count]], 6, FALSE)</f>
        <v>12</v>
      </c>
      <c r="J205" s="1">
        <f>Query2[[#This Row],[Count]]/Query2[[#This Row],[Team FG2]]</f>
        <v>0.125</v>
      </c>
      <c r="K205" s="1">
        <f>Query2[[#This Row],[Count]]/Query2[[#This Row],[Team FG]]</f>
        <v>8.3333333333333329E-2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D54A-A1EE-427A-AB16-8CD0BFDF825E}">
  <sheetPr codeName="Sheet3"/>
  <dimension ref="A1:M268"/>
  <sheetViews>
    <sheetView tabSelected="1" workbookViewId="0">
      <selection activeCell="E273" sqref="E273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1" bestFit="1" customWidth="1"/>
    <col min="4" max="4" width="24.28515625" bestFit="1" customWidth="1"/>
    <col min="5" max="5" width="13.140625" bestFit="1" customWidth="1"/>
    <col min="6" max="6" width="7.7109375" bestFit="1" customWidth="1"/>
    <col min="7" max="7" width="8.85546875" bestFit="1" customWidth="1"/>
    <col min="8" max="8" width="13" bestFit="1" customWidth="1"/>
    <col min="9" max="10" width="12" bestFit="1" customWidth="1"/>
    <col min="11" max="11" width="16.28515625" style="1" bestFit="1" customWidth="1"/>
    <col min="12" max="13" width="15.140625" style="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223</v>
      </c>
      <c r="I1" t="s">
        <v>224</v>
      </c>
      <c r="J1" t="s">
        <v>225</v>
      </c>
      <c r="K1" s="1" t="s">
        <v>231</v>
      </c>
      <c r="L1" s="1" t="s">
        <v>232</v>
      </c>
      <c r="M1" s="1" t="s">
        <v>233</v>
      </c>
    </row>
    <row r="2" spans="1:13" hidden="1" x14ac:dyDescent="0.25">
      <c r="A2">
        <v>2024</v>
      </c>
      <c r="B2" s="5" t="s">
        <v>7</v>
      </c>
      <c r="C2">
        <v>1610612755</v>
      </c>
      <c r="D2" s="5" t="s">
        <v>8</v>
      </c>
      <c r="E2" s="5" t="s">
        <v>9</v>
      </c>
      <c r="F2" s="5" t="s">
        <v>5</v>
      </c>
      <c r="G2">
        <v>1</v>
      </c>
      <c r="H2" s="5">
        <f>VLOOKUP(Query1[[#This Row],[name]],[1]!Query1[[name]:[Count]], 6, FALSE)</f>
        <v>16</v>
      </c>
      <c r="I2" s="5">
        <f>VLOOKUP(Query1[[#This Row],[name]],[1]!Query3[[name]:[Count]], 6, FALSE)</f>
        <v>9</v>
      </c>
      <c r="J2" s="5">
        <f>VLOOKUP(Query1[[#This Row],[name]],[1]!Query2[[name]:[Count]], 6, FALSE)</f>
        <v>7</v>
      </c>
      <c r="K2" s="1">
        <f>Query1[[#This Row],[Count]]/Query1[[#This Row],[Team Total]]</f>
        <v>6.25E-2</v>
      </c>
      <c r="L2" s="1">
        <f>Query1[[#This Row],[Count]]/Query1[[#This Row],[Team FG2]]</f>
        <v>0.1111111111111111</v>
      </c>
      <c r="M2" s="1">
        <f>Query1[[#This Row],[Count]]/Query1[[#This Row],[Team FG3]]</f>
        <v>0.14285714285714285</v>
      </c>
    </row>
    <row r="3" spans="1:13" hidden="1" x14ac:dyDescent="0.25">
      <c r="A3" s="2">
        <v>2024</v>
      </c>
      <c r="B3" s="6" t="s">
        <v>7</v>
      </c>
      <c r="C3" s="2">
        <v>1610612755</v>
      </c>
      <c r="D3" s="6" t="s">
        <v>10</v>
      </c>
      <c r="E3" s="6" t="s">
        <v>9</v>
      </c>
      <c r="F3" s="6" t="s">
        <v>5</v>
      </c>
      <c r="G3" s="2">
        <v>3</v>
      </c>
      <c r="H3" s="6">
        <f>VLOOKUP(Query1[[#This Row],[name]],[1]!Query1[[name]:[Count]], 6, FALSE)</f>
        <v>16</v>
      </c>
      <c r="I3" s="6">
        <f>VLOOKUP(Query1[[#This Row],[name]],[1]!Query3[[name]:[Count]], 6, FALSE)</f>
        <v>9</v>
      </c>
      <c r="J3" s="6">
        <f>VLOOKUP(Query1[[#This Row],[name]],[1]!Query2[[name]:[Count]], 6, FALSE)</f>
        <v>7</v>
      </c>
      <c r="K3" s="3">
        <f>Query1[[#This Row],[Count]]/Query1[[#This Row],[Team Total]]</f>
        <v>0.1875</v>
      </c>
      <c r="L3" s="3">
        <f>Query1[[#This Row],[Count]]/Query1[[#This Row],[Team FG2]]</f>
        <v>0.33333333333333331</v>
      </c>
      <c r="M3" s="3">
        <f>Query1[[#This Row],[Count]]/Query1[[#This Row],[Team FG3]]</f>
        <v>0.42857142857142855</v>
      </c>
    </row>
    <row r="4" spans="1:13" hidden="1" x14ac:dyDescent="0.25">
      <c r="A4" s="2">
        <v>2024</v>
      </c>
      <c r="B4" s="6" t="s">
        <v>7</v>
      </c>
      <c r="C4" s="2">
        <v>1610612755</v>
      </c>
      <c r="D4" s="6" t="s">
        <v>11</v>
      </c>
      <c r="E4" s="6" t="s">
        <v>9</v>
      </c>
      <c r="F4" s="6" t="s">
        <v>5</v>
      </c>
      <c r="G4" s="2">
        <v>2</v>
      </c>
      <c r="H4" s="6">
        <f>VLOOKUP(Query1[[#This Row],[name]],[1]!Query1[[name]:[Count]], 6, FALSE)</f>
        <v>16</v>
      </c>
      <c r="I4" s="6">
        <f>VLOOKUP(Query1[[#This Row],[name]],[1]!Query3[[name]:[Count]], 6, FALSE)</f>
        <v>9</v>
      </c>
      <c r="J4" s="6">
        <f>VLOOKUP(Query1[[#This Row],[name]],[1]!Query2[[name]:[Count]], 6, FALSE)</f>
        <v>7</v>
      </c>
      <c r="K4" s="3">
        <f>Query1[[#This Row],[Count]]/Query1[[#This Row],[Team Total]]</f>
        <v>0.125</v>
      </c>
      <c r="L4" s="3">
        <f>Query1[[#This Row],[Count]]/Query1[[#This Row],[Team FG2]]</f>
        <v>0.22222222222222221</v>
      </c>
      <c r="M4" s="3">
        <f>Query1[[#This Row],[Count]]/Query1[[#This Row],[Team FG3]]</f>
        <v>0.2857142857142857</v>
      </c>
    </row>
    <row r="5" spans="1:13" hidden="1" x14ac:dyDescent="0.25">
      <c r="A5" s="2">
        <v>2024</v>
      </c>
      <c r="B5" s="6" t="s">
        <v>7</v>
      </c>
      <c r="C5" s="2">
        <v>1610612755</v>
      </c>
      <c r="D5" s="6" t="s">
        <v>12</v>
      </c>
      <c r="E5" s="6" t="s">
        <v>9</v>
      </c>
      <c r="F5" s="6" t="s">
        <v>5</v>
      </c>
      <c r="G5" s="2">
        <v>3</v>
      </c>
      <c r="H5" s="6">
        <f>VLOOKUP(Query1[[#This Row],[name]],[1]!Query1[[name]:[Count]], 6, FALSE)</f>
        <v>16</v>
      </c>
      <c r="I5" s="6">
        <f>VLOOKUP(Query1[[#This Row],[name]],[1]!Query3[[name]:[Count]], 6, FALSE)</f>
        <v>9</v>
      </c>
      <c r="J5" s="6">
        <f>VLOOKUP(Query1[[#This Row],[name]],[1]!Query2[[name]:[Count]], 6, FALSE)</f>
        <v>7</v>
      </c>
      <c r="K5" s="3">
        <f>Query1[[#This Row],[Count]]/Query1[[#This Row],[Team Total]]</f>
        <v>0.1875</v>
      </c>
      <c r="L5" s="3">
        <f>Query1[[#This Row],[Count]]/Query1[[#This Row],[Team FG2]]</f>
        <v>0.33333333333333331</v>
      </c>
      <c r="M5" s="3">
        <f>Query1[[#This Row],[Count]]/Query1[[#This Row],[Team FG3]]</f>
        <v>0.42857142857142855</v>
      </c>
    </row>
    <row r="6" spans="1:13" hidden="1" x14ac:dyDescent="0.25">
      <c r="A6">
        <v>2024</v>
      </c>
      <c r="B6" s="5" t="s">
        <v>13</v>
      </c>
      <c r="C6">
        <v>1610612749</v>
      </c>
      <c r="D6" s="5" t="s">
        <v>14</v>
      </c>
      <c r="E6" s="5" t="s">
        <v>9</v>
      </c>
      <c r="F6" s="5" t="s">
        <v>5</v>
      </c>
      <c r="G6">
        <v>1</v>
      </c>
      <c r="H6" s="5">
        <f>VLOOKUP(Query1[[#This Row],[name]],[1]!Query1[[name]:[Count]], 6, FALSE)</f>
        <v>25</v>
      </c>
      <c r="I6" s="5">
        <f>VLOOKUP(Query1[[#This Row],[name]],[1]!Query3[[name]:[Count]], 6, FALSE)</f>
        <v>8</v>
      </c>
      <c r="J6" s="5">
        <f>VLOOKUP(Query1[[#This Row],[name]],[1]!Query2[[name]:[Count]], 6, FALSE)</f>
        <v>17</v>
      </c>
      <c r="K6" s="1">
        <f>Query1[[#This Row],[Count]]/Query1[[#This Row],[Team Total]]</f>
        <v>0.04</v>
      </c>
      <c r="L6" s="1">
        <f>Query1[[#This Row],[Count]]/Query1[[#This Row],[Team FG2]]</f>
        <v>0.125</v>
      </c>
      <c r="M6" s="1">
        <f>Query1[[#This Row],[Count]]/Query1[[#This Row],[Team FG3]]</f>
        <v>5.8823529411764705E-2</v>
      </c>
    </row>
    <row r="7" spans="1:13" hidden="1" x14ac:dyDescent="0.25">
      <c r="A7" s="2">
        <v>2024</v>
      </c>
      <c r="B7" s="6" t="s">
        <v>13</v>
      </c>
      <c r="C7" s="2">
        <v>1610612749</v>
      </c>
      <c r="D7" s="6" t="s">
        <v>15</v>
      </c>
      <c r="E7" s="6" t="s">
        <v>9</v>
      </c>
      <c r="F7" s="6" t="s">
        <v>5</v>
      </c>
      <c r="G7" s="2">
        <v>3</v>
      </c>
      <c r="H7" s="6">
        <f>VLOOKUP(Query1[[#This Row],[name]],[1]!Query1[[name]:[Count]], 6, FALSE)</f>
        <v>25</v>
      </c>
      <c r="I7" s="6">
        <f>VLOOKUP(Query1[[#This Row],[name]],[1]!Query3[[name]:[Count]], 6, FALSE)</f>
        <v>8</v>
      </c>
      <c r="J7" s="6">
        <f>VLOOKUP(Query1[[#This Row],[name]],[1]!Query2[[name]:[Count]], 6, FALSE)</f>
        <v>17</v>
      </c>
      <c r="K7" s="3">
        <f>Query1[[#This Row],[Count]]/Query1[[#This Row],[Team Total]]</f>
        <v>0.12</v>
      </c>
      <c r="L7" s="3">
        <f>Query1[[#This Row],[Count]]/Query1[[#This Row],[Team FG2]]</f>
        <v>0.375</v>
      </c>
      <c r="M7" s="3">
        <f>Query1[[#This Row],[Count]]/Query1[[#This Row],[Team FG3]]</f>
        <v>0.17647058823529413</v>
      </c>
    </row>
    <row r="8" spans="1:13" hidden="1" x14ac:dyDescent="0.25">
      <c r="A8">
        <v>2024</v>
      </c>
      <c r="B8" s="5" t="s">
        <v>13</v>
      </c>
      <c r="C8">
        <v>1610612749</v>
      </c>
      <c r="D8" s="5" t="s">
        <v>16</v>
      </c>
      <c r="E8" s="5" t="s">
        <v>9</v>
      </c>
      <c r="F8" s="5" t="s">
        <v>5</v>
      </c>
      <c r="G8">
        <v>2</v>
      </c>
      <c r="H8" s="5">
        <f>VLOOKUP(Query1[[#This Row],[name]],[1]!Query1[[name]:[Count]], 6, FALSE)</f>
        <v>25</v>
      </c>
      <c r="I8" s="5">
        <f>VLOOKUP(Query1[[#This Row],[name]],[1]!Query3[[name]:[Count]], 6, FALSE)</f>
        <v>8</v>
      </c>
      <c r="J8" s="5">
        <f>VLOOKUP(Query1[[#This Row],[name]],[1]!Query2[[name]:[Count]], 6, FALSE)</f>
        <v>17</v>
      </c>
      <c r="K8" s="1">
        <f>Query1[[#This Row],[Count]]/Query1[[#This Row],[Team Total]]</f>
        <v>0.08</v>
      </c>
      <c r="L8" s="1">
        <f>Query1[[#This Row],[Count]]/Query1[[#This Row],[Team FG2]]</f>
        <v>0.25</v>
      </c>
      <c r="M8" s="1">
        <f>Query1[[#This Row],[Count]]/Query1[[#This Row],[Team FG3]]</f>
        <v>0.11764705882352941</v>
      </c>
    </row>
    <row r="9" spans="1:13" hidden="1" x14ac:dyDescent="0.25">
      <c r="A9">
        <v>2024</v>
      </c>
      <c r="B9" s="5" t="s">
        <v>13</v>
      </c>
      <c r="C9">
        <v>1610612749</v>
      </c>
      <c r="D9" s="5" t="s">
        <v>17</v>
      </c>
      <c r="E9" s="5" t="s">
        <v>9</v>
      </c>
      <c r="F9" s="5" t="s">
        <v>5</v>
      </c>
      <c r="G9">
        <v>2</v>
      </c>
      <c r="H9" s="5">
        <f>VLOOKUP(Query1[[#This Row],[name]],[1]!Query1[[name]:[Count]], 6, FALSE)</f>
        <v>25</v>
      </c>
      <c r="I9" s="5">
        <f>VLOOKUP(Query1[[#This Row],[name]],[1]!Query3[[name]:[Count]], 6, FALSE)</f>
        <v>8</v>
      </c>
      <c r="J9" s="5">
        <f>VLOOKUP(Query1[[#This Row],[name]],[1]!Query2[[name]:[Count]], 6, FALSE)</f>
        <v>17</v>
      </c>
      <c r="K9" s="1">
        <f>Query1[[#This Row],[Count]]/Query1[[#This Row],[Team Total]]</f>
        <v>0.08</v>
      </c>
      <c r="L9" s="1">
        <f>Query1[[#This Row],[Count]]/Query1[[#This Row],[Team FG2]]</f>
        <v>0.25</v>
      </c>
      <c r="M9" s="1">
        <f>Query1[[#This Row],[Count]]/Query1[[#This Row],[Team FG3]]</f>
        <v>0.11764705882352941</v>
      </c>
    </row>
    <row r="10" spans="1:13" hidden="1" x14ac:dyDescent="0.25">
      <c r="A10">
        <v>2024</v>
      </c>
      <c r="B10" s="5" t="s">
        <v>18</v>
      </c>
      <c r="C10">
        <v>1610612741</v>
      </c>
      <c r="D10" s="5" t="s">
        <v>19</v>
      </c>
      <c r="E10" s="5" t="s">
        <v>9</v>
      </c>
      <c r="F10" s="5" t="s">
        <v>5</v>
      </c>
      <c r="G10">
        <v>2</v>
      </c>
      <c r="H10" s="5">
        <f>VLOOKUP(Query1[[#This Row],[name]],[1]!Query1[[name]:[Count]], 6, FALSE)</f>
        <v>12</v>
      </c>
      <c r="I10" s="5">
        <f>VLOOKUP(Query1[[#This Row],[name]],[1]!Query3[[name]:[Count]], 6, FALSE)</f>
        <v>7</v>
      </c>
      <c r="J10" s="5">
        <f>VLOOKUP(Query1[[#This Row],[name]],[1]!Query2[[name]:[Count]], 6, FALSE)</f>
        <v>5</v>
      </c>
      <c r="K10" s="1">
        <f>Query1[[#This Row],[Count]]/Query1[[#This Row],[Team Total]]</f>
        <v>0.16666666666666666</v>
      </c>
      <c r="L10" s="1">
        <f>Query1[[#This Row],[Count]]/Query1[[#This Row],[Team FG2]]</f>
        <v>0.2857142857142857</v>
      </c>
      <c r="M10" s="1">
        <f>Query1[[#This Row],[Count]]/Query1[[#This Row],[Team FG3]]</f>
        <v>0.4</v>
      </c>
    </row>
    <row r="11" spans="1:13" hidden="1" x14ac:dyDescent="0.25">
      <c r="A11">
        <v>2024</v>
      </c>
      <c r="B11" s="5" t="s">
        <v>18</v>
      </c>
      <c r="C11">
        <v>1610612741</v>
      </c>
      <c r="D11" s="5" t="s">
        <v>20</v>
      </c>
      <c r="E11" s="5" t="s">
        <v>9</v>
      </c>
      <c r="F11" s="5" t="s">
        <v>5</v>
      </c>
      <c r="G11">
        <v>4</v>
      </c>
      <c r="H11" s="5">
        <f>VLOOKUP(Query1[[#This Row],[name]],[1]!Query1[[name]:[Count]], 6, FALSE)</f>
        <v>12</v>
      </c>
      <c r="I11" s="5">
        <f>VLOOKUP(Query1[[#This Row],[name]],[1]!Query3[[name]:[Count]], 6, FALSE)</f>
        <v>7</v>
      </c>
      <c r="J11" s="5">
        <f>VLOOKUP(Query1[[#This Row],[name]],[1]!Query2[[name]:[Count]], 6, FALSE)</f>
        <v>5</v>
      </c>
      <c r="K11" s="1">
        <f>Query1[[#This Row],[Count]]/Query1[[#This Row],[Team Total]]</f>
        <v>0.33333333333333331</v>
      </c>
      <c r="L11" s="1">
        <f>Query1[[#This Row],[Count]]/Query1[[#This Row],[Team FG2]]</f>
        <v>0.5714285714285714</v>
      </c>
      <c r="M11" s="1">
        <f>Query1[[#This Row],[Count]]/Query1[[#This Row],[Team FG3]]</f>
        <v>0.8</v>
      </c>
    </row>
    <row r="12" spans="1:13" hidden="1" x14ac:dyDescent="0.25">
      <c r="A12">
        <v>2024</v>
      </c>
      <c r="B12" s="5" t="s">
        <v>18</v>
      </c>
      <c r="C12">
        <v>1610612741</v>
      </c>
      <c r="D12" s="5" t="s">
        <v>21</v>
      </c>
      <c r="E12" s="5" t="s">
        <v>9</v>
      </c>
      <c r="F12" s="5" t="s">
        <v>5</v>
      </c>
      <c r="G12">
        <v>1</v>
      </c>
      <c r="H12" s="5">
        <f>VLOOKUP(Query1[[#This Row],[name]],[1]!Query1[[name]:[Count]], 6, FALSE)</f>
        <v>12</v>
      </c>
      <c r="I12" s="5">
        <f>VLOOKUP(Query1[[#This Row],[name]],[1]!Query3[[name]:[Count]], 6, FALSE)</f>
        <v>7</v>
      </c>
      <c r="J12" s="5">
        <f>VLOOKUP(Query1[[#This Row],[name]],[1]!Query2[[name]:[Count]], 6, FALSE)</f>
        <v>5</v>
      </c>
      <c r="K12" s="1">
        <f>Query1[[#This Row],[Count]]/Query1[[#This Row],[Team Total]]</f>
        <v>8.3333333333333329E-2</v>
      </c>
      <c r="L12" s="1">
        <f>Query1[[#This Row],[Count]]/Query1[[#This Row],[Team FG2]]</f>
        <v>0.14285714285714285</v>
      </c>
      <c r="M12" s="1">
        <f>Query1[[#This Row],[Count]]/Query1[[#This Row],[Team FG3]]</f>
        <v>0.2</v>
      </c>
    </row>
    <row r="13" spans="1:13" hidden="1" x14ac:dyDescent="0.25">
      <c r="A13">
        <v>2024</v>
      </c>
      <c r="B13" s="5" t="s">
        <v>22</v>
      </c>
      <c r="C13">
        <v>1610612739</v>
      </c>
      <c r="D13" s="5" t="s">
        <v>23</v>
      </c>
      <c r="E13" s="5" t="s">
        <v>9</v>
      </c>
      <c r="F13" s="5" t="s">
        <v>5</v>
      </c>
      <c r="G13">
        <v>3</v>
      </c>
      <c r="H13" s="5">
        <f>VLOOKUP(Query1[[#This Row],[name]],[1]!Query1[[name]:[Count]], 6, FALSE)</f>
        <v>19</v>
      </c>
      <c r="I13" s="5">
        <f>VLOOKUP(Query1[[#This Row],[name]],[1]!Query3[[name]:[Count]], 6, FALSE)</f>
        <v>16</v>
      </c>
      <c r="J13" s="5">
        <f>VLOOKUP(Query1[[#This Row],[name]],[1]!Query2[[name]:[Count]], 6, FALSE)</f>
        <v>3</v>
      </c>
      <c r="K13" s="1">
        <f>Query1[[#This Row],[Count]]/Query1[[#This Row],[Team Total]]</f>
        <v>0.15789473684210525</v>
      </c>
      <c r="L13" s="1">
        <f>Query1[[#This Row],[Count]]/Query1[[#This Row],[Team FG2]]</f>
        <v>0.1875</v>
      </c>
      <c r="M13" s="1">
        <f>Query1[[#This Row],[Count]]/Query1[[#This Row],[Team FG3]]</f>
        <v>1</v>
      </c>
    </row>
    <row r="14" spans="1:13" hidden="1" x14ac:dyDescent="0.25">
      <c r="A14">
        <v>2024</v>
      </c>
      <c r="B14" s="5" t="s">
        <v>22</v>
      </c>
      <c r="C14">
        <v>1610612739</v>
      </c>
      <c r="D14" s="5" t="s">
        <v>24</v>
      </c>
      <c r="E14" s="5" t="s">
        <v>9</v>
      </c>
      <c r="F14" s="5" t="s">
        <v>5</v>
      </c>
      <c r="G14">
        <v>5</v>
      </c>
      <c r="H14" s="5">
        <f>VLOOKUP(Query1[[#This Row],[name]],[1]!Query1[[name]:[Count]], 6, FALSE)</f>
        <v>19</v>
      </c>
      <c r="I14" s="5">
        <f>VLOOKUP(Query1[[#This Row],[name]],[1]!Query3[[name]:[Count]], 6, FALSE)</f>
        <v>16</v>
      </c>
      <c r="J14" s="5">
        <f>VLOOKUP(Query1[[#This Row],[name]],[1]!Query2[[name]:[Count]], 6, FALSE)</f>
        <v>3</v>
      </c>
      <c r="K14" s="1">
        <f>Query1[[#This Row],[Count]]/Query1[[#This Row],[Team Total]]</f>
        <v>0.26315789473684209</v>
      </c>
      <c r="L14" s="1">
        <f>Query1[[#This Row],[Count]]/Query1[[#This Row],[Team FG2]]</f>
        <v>0.3125</v>
      </c>
      <c r="M14" s="1">
        <f>Query1[[#This Row],[Count]]/Query1[[#This Row],[Team FG3]]</f>
        <v>1.6666666666666667</v>
      </c>
    </row>
    <row r="15" spans="1:13" hidden="1" x14ac:dyDescent="0.25">
      <c r="A15">
        <v>2024</v>
      </c>
      <c r="B15" s="5" t="s">
        <v>22</v>
      </c>
      <c r="C15">
        <v>1610612739</v>
      </c>
      <c r="D15" s="5" t="s">
        <v>25</v>
      </c>
      <c r="E15" s="5" t="s">
        <v>9</v>
      </c>
      <c r="F15" s="5" t="s">
        <v>5</v>
      </c>
      <c r="G15">
        <v>6</v>
      </c>
      <c r="H15" s="5">
        <f>VLOOKUP(Query1[[#This Row],[name]],[1]!Query1[[name]:[Count]], 6, FALSE)</f>
        <v>19</v>
      </c>
      <c r="I15" s="5">
        <f>VLOOKUP(Query1[[#This Row],[name]],[1]!Query3[[name]:[Count]], 6, FALSE)</f>
        <v>16</v>
      </c>
      <c r="J15" s="5">
        <f>VLOOKUP(Query1[[#This Row],[name]],[1]!Query2[[name]:[Count]], 6, FALSE)</f>
        <v>3</v>
      </c>
      <c r="K15" s="1">
        <f>Query1[[#This Row],[Count]]/Query1[[#This Row],[Team Total]]</f>
        <v>0.31578947368421051</v>
      </c>
      <c r="L15" s="1">
        <f>Query1[[#This Row],[Count]]/Query1[[#This Row],[Team FG2]]</f>
        <v>0.375</v>
      </c>
      <c r="M15" s="1">
        <f>Query1[[#This Row],[Count]]/Query1[[#This Row],[Team FG3]]</f>
        <v>2</v>
      </c>
    </row>
    <row r="16" spans="1:13" hidden="1" x14ac:dyDescent="0.25">
      <c r="A16">
        <v>2024</v>
      </c>
      <c r="B16" s="5" t="s">
        <v>22</v>
      </c>
      <c r="C16">
        <v>1610612739</v>
      </c>
      <c r="D16" s="5" t="s">
        <v>26</v>
      </c>
      <c r="E16" s="5" t="s">
        <v>9</v>
      </c>
      <c r="F16" s="5" t="s">
        <v>5</v>
      </c>
      <c r="G16">
        <v>1</v>
      </c>
      <c r="H16" s="5">
        <f>VLOOKUP(Query1[[#This Row],[name]],[1]!Query1[[name]:[Count]], 6, FALSE)</f>
        <v>19</v>
      </c>
      <c r="I16" s="5">
        <f>VLOOKUP(Query1[[#This Row],[name]],[1]!Query3[[name]:[Count]], 6, FALSE)</f>
        <v>16</v>
      </c>
      <c r="J16" s="5">
        <f>VLOOKUP(Query1[[#This Row],[name]],[1]!Query2[[name]:[Count]], 6, FALSE)</f>
        <v>3</v>
      </c>
      <c r="K16" s="1">
        <f>Query1[[#This Row],[Count]]/Query1[[#This Row],[Team Total]]</f>
        <v>5.2631578947368418E-2</v>
      </c>
      <c r="L16" s="1">
        <f>Query1[[#This Row],[Count]]/Query1[[#This Row],[Team FG2]]</f>
        <v>6.25E-2</v>
      </c>
      <c r="M16" s="1">
        <f>Query1[[#This Row],[Count]]/Query1[[#This Row],[Team FG3]]</f>
        <v>0.33333333333333331</v>
      </c>
    </row>
    <row r="17" spans="1:13" hidden="1" x14ac:dyDescent="0.25">
      <c r="A17">
        <v>2024</v>
      </c>
      <c r="B17" s="5" t="s">
        <v>22</v>
      </c>
      <c r="C17">
        <v>1610612739</v>
      </c>
      <c r="D17" s="5" t="s">
        <v>27</v>
      </c>
      <c r="E17" s="5" t="s">
        <v>9</v>
      </c>
      <c r="F17" s="5" t="s">
        <v>5</v>
      </c>
      <c r="G17">
        <v>1</v>
      </c>
      <c r="H17" s="5">
        <f>VLOOKUP(Query1[[#This Row],[name]],[1]!Query1[[name]:[Count]], 6, FALSE)</f>
        <v>19</v>
      </c>
      <c r="I17" s="5">
        <f>VLOOKUP(Query1[[#This Row],[name]],[1]!Query3[[name]:[Count]], 6, FALSE)</f>
        <v>16</v>
      </c>
      <c r="J17" s="5">
        <f>VLOOKUP(Query1[[#This Row],[name]],[1]!Query2[[name]:[Count]], 6, FALSE)</f>
        <v>3</v>
      </c>
      <c r="K17" s="1">
        <f>Query1[[#This Row],[Count]]/Query1[[#This Row],[Team Total]]</f>
        <v>5.2631578947368418E-2</v>
      </c>
      <c r="L17" s="1">
        <f>Query1[[#This Row],[Count]]/Query1[[#This Row],[Team FG2]]</f>
        <v>6.25E-2</v>
      </c>
      <c r="M17" s="1">
        <f>Query1[[#This Row],[Count]]/Query1[[#This Row],[Team FG3]]</f>
        <v>0.33333333333333331</v>
      </c>
    </row>
    <row r="18" spans="1:13" hidden="1" x14ac:dyDescent="0.25">
      <c r="A18">
        <v>2024</v>
      </c>
      <c r="B18" s="5" t="s">
        <v>28</v>
      </c>
      <c r="C18">
        <v>1610612738</v>
      </c>
      <c r="D18" s="5" t="s">
        <v>29</v>
      </c>
      <c r="E18" s="5" t="s">
        <v>9</v>
      </c>
      <c r="F18" s="5" t="s">
        <v>5</v>
      </c>
      <c r="G18">
        <v>1</v>
      </c>
      <c r="H18" s="5">
        <f>VLOOKUP(Query1[[#This Row],[name]],[1]!Query1[[name]:[Count]], 6, FALSE)</f>
        <v>19</v>
      </c>
      <c r="I18" s="5">
        <f>VLOOKUP(Query1[[#This Row],[name]],[1]!Query3[[name]:[Count]], 6, FALSE)</f>
        <v>8</v>
      </c>
      <c r="J18" s="5">
        <f>VLOOKUP(Query1[[#This Row],[name]],[1]!Query2[[name]:[Count]], 6, FALSE)</f>
        <v>11</v>
      </c>
      <c r="K18" s="1">
        <f>Query1[[#This Row],[Count]]/Query1[[#This Row],[Team Total]]</f>
        <v>5.2631578947368418E-2</v>
      </c>
      <c r="L18" s="1">
        <f>Query1[[#This Row],[Count]]/Query1[[#This Row],[Team FG2]]</f>
        <v>0.125</v>
      </c>
      <c r="M18" s="1">
        <f>Query1[[#This Row],[Count]]/Query1[[#This Row],[Team FG3]]</f>
        <v>9.0909090909090912E-2</v>
      </c>
    </row>
    <row r="19" spans="1:13" hidden="1" x14ac:dyDescent="0.25">
      <c r="A19">
        <v>2024</v>
      </c>
      <c r="B19" s="5" t="s">
        <v>28</v>
      </c>
      <c r="C19">
        <v>1610612738</v>
      </c>
      <c r="D19" s="5" t="s">
        <v>30</v>
      </c>
      <c r="E19" s="5" t="s">
        <v>9</v>
      </c>
      <c r="F19" s="5" t="s">
        <v>5</v>
      </c>
      <c r="G19">
        <v>4</v>
      </c>
      <c r="H19" s="5">
        <f>VLOOKUP(Query1[[#This Row],[name]],[1]!Query1[[name]:[Count]], 6, FALSE)</f>
        <v>19</v>
      </c>
      <c r="I19" s="5">
        <f>VLOOKUP(Query1[[#This Row],[name]],[1]!Query3[[name]:[Count]], 6, FALSE)</f>
        <v>8</v>
      </c>
      <c r="J19" s="5">
        <f>VLOOKUP(Query1[[#This Row],[name]],[1]!Query2[[name]:[Count]], 6, FALSE)</f>
        <v>11</v>
      </c>
      <c r="K19" s="1">
        <f>Query1[[#This Row],[Count]]/Query1[[#This Row],[Team Total]]</f>
        <v>0.21052631578947367</v>
      </c>
      <c r="L19" s="1">
        <f>Query1[[#This Row],[Count]]/Query1[[#This Row],[Team FG2]]</f>
        <v>0.5</v>
      </c>
      <c r="M19" s="1">
        <f>Query1[[#This Row],[Count]]/Query1[[#This Row],[Team FG3]]</f>
        <v>0.36363636363636365</v>
      </c>
    </row>
    <row r="20" spans="1:13" hidden="1" x14ac:dyDescent="0.25">
      <c r="A20" s="2">
        <v>2024</v>
      </c>
      <c r="B20" s="6" t="s">
        <v>28</v>
      </c>
      <c r="C20" s="2">
        <v>1610612738</v>
      </c>
      <c r="D20" s="6" t="s">
        <v>31</v>
      </c>
      <c r="E20" s="6" t="s">
        <v>9</v>
      </c>
      <c r="F20" s="6" t="s">
        <v>5</v>
      </c>
      <c r="G20" s="2">
        <v>1</v>
      </c>
      <c r="H20" s="6">
        <f>VLOOKUP(Query1[[#This Row],[name]],[1]!Query1[[name]:[Count]], 6, FALSE)</f>
        <v>19</v>
      </c>
      <c r="I20" s="6">
        <f>VLOOKUP(Query1[[#This Row],[name]],[1]!Query3[[name]:[Count]], 6, FALSE)</f>
        <v>8</v>
      </c>
      <c r="J20" s="6">
        <f>VLOOKUP(Query1[[#This Row],[name]],[1]!Query2[[name]:[Count]], 6, FALSE)</f>
        <v>11</v>
      </c>
      <c r="K20" s="3">
        <f>Query1[[#This Row],[Count]]/Query1[[#This Row],[Team Total]]</f>
        <v>5.2631578947368418E-2</v>
      </c>
      <c r="L20" s="3">
        <f>Query1[[#This Row],[Count]]/Query1[[#This Row],[Team FG2]]</f>
        <v>0.125</v>
      </c>
      <c r="M20" s="3">
        <f>Query1[[#This Row],[Count]]/Query1[[#This Row],[Team FG3]]</f>
        <v>9.0909090909090912E-2</v>
      </c>
    </row>
    <row r="21" spans="1:13" hidden="1" x14ac:dyDescent="0.25">
      <c r="A21">
        <v>2024</v>
      </c>
      <c r="B21" s="5" t="s">
        <v>28</v>
      </c>
      <c r="C21">
        <v>1610612738</v>
      </c>
      <c r="D21" s="5" t="s">
        <v>32</v>
      </c>
      <c r="E21" s="5" t="s">
        <v>9</v>
      </c>
      <c r="F21" s="5" t="s">
        <v>5</v>
      </c>
      <c r="G21">
        <v>1</v>
      </c>
      <c r="H21" s="5">
        <f>VLOOKUP(Query1[[#This Row],[name]],[1]!Query1[[name]:[Count]], 6, FALSE)</f>
        <v>19</v>
      </c>
      <c r="I21" s="5">
        <f>VLOOKUP(Query1[[#This Row],[name]],[1]!Query3[[name]:[Count]], 6, FALSE)</f>
        <v>8</v>
      </c>
      <c r="J21" s="5">
        <f>VLOOKUP(Query1[[#This Row],[name]],[1]!Query2[[name]:[Count]], 6, FALSE)</f>
        <v>11</v>
      </c>
      <c r="K21" s="1">
        <f>Query1[[#This Row],[Count]]/Query1[[#This Row],[Team Total]]</f>
        <v>5.2631578947368418E-2</v>
      </c>
      <c r="L21" s="1">
        <f>Query1[[#This Row],[Count]]/Query1[[#This Row],[Team FG2]]</f>
        <v>0.125</v>
      </c>
      <c r="M21" s="1">
        <f>Query1[[#This Row],[Count]]/Query1[[#This Row],[Team FG3]]</f>
        <v>9.0909090909090912E-2</v>
      </c>
    </row>
    <row r="22" spans="1:13" hidden="1" x14ac:dyDescent="0.25">
      <c r="A22">
        <v>2024</v>
      </c>
      <c r="B22" s="5" t="s">
        <v>28</v>
      </c>
      <c r="C22">
        <v>1610612738</v>
      </c>
      <c r="D22" s="5" t="s">
        <v>33</v>
      </c>
      <c r="E22" s="5" t="s">
        <v>9</v>
      </c>
      <c r="F22" s="5" t="s">
        <v>5</v>
      </c>
      <c r="G22">
        <v>1</v>
      </c>
      <c r="H22" s="5">
        <f>VLOOKUP(Query1[[#This Row],[name]],[1]!Query1[[name]:[Count]], 6, FALSE)</f>
        <v>19</v>
      </c>
      <c r="I22" s="5">
        <f>VLOOKUP(Query1[[#This Row],[name]],[1]!Query3[[name]:[Count]], 6, FALSE)</f>
        <v>8</v>
      </c>
      <c r="J22" s="5">
        <f>VLOOKUP(Query1[[#This Row],[name]],[1]!Query2[[name]:[Count]], 6, FALSE)</f>
        <v>11</v>
      </c>
      <c r="K22" s="1">
        <f>Query1[[#This Row],[Count]]/Query1[[#This Row],[Team Total]]</f>
        <v>5.2631578947368418E-2</v>
      </c>
      <c r="L22" s="1">
        <f>Query1[[#This Row],[Count]]/Query1[[#This Row],[Team FG2]]</f>
        <v>0.125</v>
      </c>
      <c r="M22" s="1">
        <f>Query1[[#This Row],[Count]]/Query1[[#This Row],[Team FG3]]</f>
        <v>9.0909090909090912E-2</v>
      </c>
    </row>
    <row r="23" spans="1:13" hidden="1" x14ac:dyDescent="0.25">
      <c r="A23">
        <v>2024</v>
      </c>
      <c r="B23" s="5" t="s">
        <v>34</v>
      </c>
      <c r="C23">
        <v>1610612746</v>
      </c>
      <c r="D23" s="5" t="s">
        <v>35</v>
      </c>
      <c r="E23" s="5" t="s">
        <v>9</v>
      </c>
      <c r="F23" s="5" t="s">
        <v>5</v>
      </c>
      <c r="G23">
        <v>3</v>
      </c>
      <c r="H23" s="5">
        <f>VLOOKUP(Query1[[#This Row],[name]],[1]!Query1[[name]:[Count]], 6, FALSE)</f>
        <v>16</v>
      </c>
      <c r="I23" s="5">
        <f>VLOOKUP(Query1[[#This Row],[name]],[1]!Query3[[name]:[Count]], 6, FALSE)</f>
        <v>13</v>
      </c>
      <c r="J23" s="5">
        <f>VLOOKUP(Query1[[#This Row],[name]],[1]!Query2[[name]:[Count]], 6, FALSE)</f>
        <v>3</v>
      </c>
      <c r="K23" s="1">
        <f>Query1[[#This Row],[Count]]/Query1[[#This Row],[Team Total]]</f>
        <v>0.1875</v>
      </c>
      <c r="L23" s="1">
        <f>Query1[[#This Row],[Count]]/Query1[[#This Row],[Team FG2]]</f>
        <v>0.23076923076923078</v>
      </c>
      <c r="M23" s="1">
        <f>Query1[[#This Row],[Count]]/Query1[[#This Row],[Team FG3]]</f>
        <v>1</v>
      </c>
    </row>
    <row r="24" spans="1:13" hidden="1" x14ac:dyDescent="0.25">
      <c r="A24">
        <v>2024</v>
      </c>
      <c r="B24" s="5" t="s">
        <v>34</v>
      </c>
      <c r="C24">
        <v>1610612746</v>
      </c>
      <c r="D24" s="5" t="s">
        <v>36</v>
      </c>
      <c r="E24" s="5" t="s">
        <v>9</v>
      </c>
      <c r="F24" s="5" t="s">
        <v>5</v>
      </c>
      <c r="G24">
        <v>3</v>
      </c>
      <c r="H24" s="5">
        <f>VLOOKUP(Query1[[#This Row],[name]],[1]!Query1[[name]:[Count]], 6, FALSE)</f>
        <v>16</v>
      </c>
      <c r="I24" s="5">
        <f>VLOOKUP(Query1[[#This Row],[name]],[1]!Query3[[name]:[Count]], 6, FALSE)</f>
        <v>13</v>
      </c>
      <c r="J24" s="5">
        <f>VLOOKUP(Query1[[#This Row],[name]],[1]!Query2[[name]:[Count]], 6, FALSE)</f>
        <v>3</v>
      </c>
      <c r="K24" s="1">
        <f>Query1[[#This Row],[Count]]/Query1[[#This Row],[Team Total]]</f>
        <v>0.1875</v>
      </c>
      <c r="L24" s="1">
        <f>Query1[[#This Row],[Count]]/Query1[[#This Row],[Team FG2]]</f>
        <v>0.23076923076923078</v>
      </c>
      <c r="M24" s="1">
        <f>Query1[[#This Row],[Count]]/Query1[[#This Row],[Team FG3]]</f>
        <v>1</v>
      </c>
    </row>
    <row r="25" spans="1:13" hidden="1" x14ac:dyDescent="0.25">
      <c r="A25">
        <v>2024</v>
      </c>
      <c r="B25" s="5" t="s">
        <v>34</v>
      </c>
      <c r="C25">
        <v>1610612746</v>
      </c>
      <c r="D25" s="5" t="s">
        <v>37</v>
      </c>
      <c r="E25" s="5" t="s">
        <v>9</v>
      </c>
      <c r="F25" s="5" t="s">
        <v>5</v>
      </c>
      <c r="G25">
        <v>4</v>
      </c>
      <c r="H25" s="5">
        <f>VLOOKUP(Query1[[#This Row],[name]],[1]!Query1[[name]:[Count]], 6, FALSE)</f>
        <v>16</v>
      </c>
      <c r="I25" s="5">
        <f>VLOOKUP(Query1[[#This Row],[name]],[1]!Query3[[name]:[Count]], 6, FALSE)</f>
        <v>13</v>
      </c>
      <c r="J25" s="5">
        <f>VLOOKUP(Query1[[#This Row],[name]],[1]!Query2[[name]:[Count]], 6, FALSE)</f>
        <v>3</v>
      </c>
      <c r="K25" s="1">
        <f>Query1[[#This Row],[Count]]/Query1[[#This Row],[Team Total]]</f>
        <v>0.25</v>
      </c>
      <c r="L25" s="1">
        <f>Query1[[#This Row],[Count]]/Query1[[#This Row],[Team FG2]]</f>
        <v>0.30769230769230771</v>
      </c>
      <c r="M25" s="1">
        <f>Query1[[#This Row],[Count]]/Query1[[#This Row],[Team FG3]]</f>
        <v>1.3333333333333333</v>
      </c>
    </row>
    <row r="26" spans="1:13" hidden="1" x14ac:dyDescent="0.25">
      <c r="A26">
        <v>2024</v>
      </c>
      <c r="B26" s="5" t="s">
        <v>34</v>
      </c>
      <c r="C26">
        <v>1610612746</v>
      </c>
      <c r="D26" s="5" t="s">
        <v>38</v>
      </c>
      <c r="E26" s="5" t="s">
        <v>9</v>
      </c>
      <c r="F26" s="5" t="s">
        <v>5</v>
      </c>
      <c r="G26">
        <v>3</v>
      </c>
      <c r="H26" s="5">
        <f>VLOOKUP(Query1[[#This Row],[name]],[1]!Query1[[name]:[Count]], 6, FALSE)</f>
        <v>16</v>
      </c>
      <c r="I26" s="5">
        <f>VLOOKUP(Query1[[#This Row],[name]],[1]!Query3[[name]:[Count]], 6, FALSE)</f>
        <v>13</v>
      </c>
      <c r="J26" s="5">
        <f>VLOOKUP(Query1[[#This Row],[name]],[1]!Query2[[name]:[Count]], 6, FALSE)</f>
        <v>3</v>
      </c>
      <c r="K26" s="1">
        <f>Query1[[#This Row],[Count]]/Query1[[#This Row],[Team Total]]</f>
        <v>0.1875</v>
      </c>
      <c r="L26" s="1">
        <f>Query1[[#This Row],[Count]]/Query1[[#This Row],[Team FG2]]</f>
        <v>0.23076923076923078</v>
      </c>
      <c r="M26" s="1">
        <f>Query1[[#This Row],[Count]]/Query1[[#This Row],[Team FG3]]</f>
        <v>1</v>
      </c>
    </row>
    <row r="27" spans="1:13" hidden="1" x14ac:dyDescent="0.25">
      <c r="A27">
        <v>2024</v>
      </c>
      <c r="B27" s="5" t="s">
        <v>39</v>
      </c>
      <c r="C27">
        <v>1610612763</v>
      </c>
      <c r="D27" s="5" t="s">
        <v>40</v>
      </c>
      <c r="E27" s="5" t="s">
        <v>9</v>
      </c>
      <c r="F27" s="5" t="s">
        <v>5</v>
      </c>
      <c r="G27">
        <v>3</v>
      </c>
      <c r="H27" s="5">
        <f>VLOOKUP(Query1[[#This Row],[name]],[1]!Query1[[name]:[Count]], 6, FALSE)</f>
        <v>28</v>
      </c>
      <c r="I27" s="5">
        <f>VLOOKUP(Query1[[#This Row],[name]],[1]!Query3[[name]:[Count]], 6, FALSE)</f>
        <v>16</v>
      </c>
      <c r="J27" s="5">
        <f>VLOOKUP(Query1[[#This Row],[name]],[1]!Query2[[name]:[Count]], 6, FALSE)</f>
        <v>12</v>
      </c>
      <c r="K27" s="1">
        <f>Query1[[#This Row],[Count]]/Query1[[#This Row],[Team Total]]</f>
        <v>0.10714285714285714</v>
      </c>
      <c r="L27" s="1">
        <f>Query1[[#This Row],[Count]]/Query1[[#This Row],[Team FG2]]</f>
        <v>0.1875</v>
      </c>
      <c r="M27" s="1">
        <f>Query1[[#This Row],[Count]]/Query1[[#This Row],[Team FG3]]</f>
        <v>0.25</v>
      </c>
    </row>
    <row r="28" spans="1:13" hidden="1" x14ac:dyDescent="0.25">
      <c r="A28">
        <v>2024</v>
      </c>
      <c r="B28" s="5" t="s">
        <v>39</v>
      </c>
      <c r="C28">
        <v>1610612763</v>
      </c>
      <c r="D28" s="5" t="s">
        <v>41</v>
      </c>
      <c r="E28" s="5" t="s">
        <v>9</v>
      </c>
      <c r="F28" s="5" t="s">
        <v>5</v>
      </c>
      <c r="G28">
        <v>1</v>
      </c>
      <c r="H28" s="5">
        <f>VLOOKUP(Query1[[#This Row],[name]],[1]!Query1[[name]:[Count]], 6, FALSE)</f>
        <v>28</v>
      </c>
      <c r="I28" s="5">
        <f>VLOOKUP(Query1[[#This Row],[name]],[1]!Query3[[name]:[Count]], 6, FALSE)</f>
        <v>16</v>
      </c>
      <c r="J28" s="5">
        <f>VLOOKUP(Query1[[#This Row],[name]],[1]!Query2[[name]:[Count]], 6, FALSE)</f>
        <v>12</v>
      </c>
      <c r="K28" s="1">
        <f>Query1[[#This Row],[Count]]/Query1[[#This Row],[Team Total]]</f>
        <v>3.5714285714285712E-2</v>
      </c>
      <c r="L28" s="1">
        <f>Query1[[#This Row],[Count]]/Query1[[#This Row],[Team FG2]]</f>
        <v>6.25E-2</v>
      </c>
      <c r="M28" s="1">
        <f>Query1[[#This Row],[Count]]/Query1[[#This Row],[Team FG3]]</f>
        <v>8.3333333333333329E-2</v>
      </c>
    </row>
    <row r="29" spans="1:13" hidden="1" x14ac:dyDescent="0.25">
      <c r="A29">
        <v>2024</v>
      </c>
      <c r="B29" s="5" t="s">
        <v>39</v>
      </c>
      <c r="C29">
        <v>1610612763</v>
      </c>
      <c r="D29" s="5" t="s">
        <v>42</v>
      </c>
      <c r="E29" s="5" t="s">
        <v>9</v>
      </c>
      <c r="F29" s="5" t="s">
        <v>5</v>
      </c>
      <c r="G29">
        <v>2</v>
      </c>
      <c r="H29" s="5">
        <f>VLOOKUP(Query1[[#This Row],[name]],[1]!Query1[[name]:[Count]], 6, FALSE)</f>
        <v>28</v>
      </c>
      <c r="I29" s="5">
        <f>VLOOKUP(Query1[[#This Row],[name]],[1]!Query3[[name]:[Count]], 6, FALSE)</f>
        <v>16</v>
      </c>
      <c r="J29" s="5">
        <f>VLOOKUP(Query1[[#This Row],[name]],[1]!Query2[[name]:[Count]], 6, FALSE)</f>
        <v>12</v>
      </c>
      <c r="K29" s="1">
        <f>Query1[[#This Row],[Count]]/Query1[[#This Row],[Team Total]]</f>
        <v>7.1428571428571425E-2</v>
      </c>
      <c r="L29" s="1">
        <f>Query1[[#This Row],[Count]]/Query1[[#This Row],[Team FG2]]</f>
        <v>0.125</v>
      </c>
      <c r="M29" s="1">
        <f>Query1[[#This Row],[Count]]/Query1[[#This Row],[Team FG3]]</f>
        <v>0.16666666666666666</v>
      </c>
    </row>
    <row r="30" spans="1:13" hidden="1" x14ac:dyDescent="0.25">
      <c r="A30">
        <v>2024</v>
      </c>
      <c r="B30" s="5" t="s">
        <v>39</v>
      </c>
      <c r="C30">
        <v>1610612763</v>
      </c>
      <c r="D30" s="5" t="s">
        <v>43</v>
      </c>
      <c r="E30" s="5" t="s">
        <v>9</v>
      </c>
      <c r="F30" s="5" t="s">
        <v>5</v>
      </c>
      <c r="G30">
        <v>4</v>
      </c>
      <c r="H30" s="5">
        <f>VLOOKUP(Query1[[#This Row],[name]],[1]!Query1[[name]:[Count]], 6, FALSE)</f>
        <v>28</v>
      </c>
      <c r="I30" s="5">
        <f>VLOOKUP(Query1[[#This Row],[name]],[1]!Query3[[name]:[Count]], 6, FALSE)</f>
        <v>16</v>
      </c>
      <c r="J30" s="5">
        <f>VLOOKUP(Query1[[#This Row],[name]],[1]!Query2[[name]:[Count]], 6, FALSE)</f>
        <v>12</v>
      </c>
      <c r="K30" s="1">
        <f>Query1[[#This Row],[Count]]/Query1[[#This Row],[Team Total]]</f>
        <v>0.14285714285714285</v>
      </c>
      <c r="L30" s="1">
        <f>Query1[[#This Row],[Count]]/Query1[[#This Row],[Team FG2]]</f>
        <v>0.25</v>
      </c>
      <c r="M30" s="1">
        <f>Query1[[#This Row],[Count]]/Query1[[#This Row],[Team FG3]]</f>
        <v>0.33333333333333331</v>
      </c>
    </row>
    <row r="31" spans="1:13" hidden="1" x14ac:dyDescent="0.25">
      <c r="A31">
        <v>2024</v>
      </c>
      <c r="B31" s="5" t="s">
        <v>39</v>
      </c>
      <c r="C31">
        <v>1610612763</v>
      </c>
      <c r="D31" s="5" t="s">
        <v>44</v>
      </c>
      <c r="E31" s="5" t="s">
        <v>9</v>
      </c>
      <c r="F31" s="5" t="s">
        <v>5</v>
      </c>
      <c r="G31">
        <v>3</v>
      </c>
      <c r="H31" s="5">
        <f>VLOOKUP(Query1[[#This Row],[name]],[1]!Query1[[name]:[Count]], 6, FALSE)</f>
        <v>28</v>
      </c>
      <c r="I31" s="5">
        <f>VLOOKUP(Query1[[#This Row],[name]],[1]!Query3[[name]:[Count]], 6, FALSE)</f>
        <v>16</v>
      </c>
      <c r="J31" s="5">
        <f>VLOOKUP(Query1[[#This Row],[name]],[1]!Query2[[name]:[Count]], 6, FALSE)</f>
        <v>12</v>
      </c>
      <c r="K31" s="1">
        <f>Query1[[#This Row],[Count]]/Query1[[#This Row],[Team Total]]</f>
        <v>0.10714285714285714</v>
      </c>
      <c r="L31" s="1">
        <f>Query1[[#This Row],[Count]]/Query1[[#This Row],[Team FG2]]</f>
        <v>0.1875</v>
      </c>
      <c r="M31" s="1">
        <f>Query1[[#This Row],[Count]]/Query1[[#This Row],[Team FG3]]</f>
        <v>0.25</v>
      </c>
    </row>
    <row r="32" spans="1:13" hidden="1" x14ac:dyDescent="0.25">
      <c r="A32">
        <v>2024</v>
      </c>
      <c r="B32" s="5" t="s">
        <v>39</v>
      </c>
      <c r="C32">
        <v>1610612763</v>
      </c>
      <c r="D32" s="5" t="s">
        <v>45</v>
      </c>
      <c r="E32" s="5" t="s">
        <v>9</v>
      </c>
      <c r="F32" s="5" t="s">
        <v>5</v>
      </c>
      <c r="G32">
        <v>1</v>
      </c>
      <c r="H32" s="5">
        <f>VLOOKUP(Query1[[#This Row],[name]],[1]!Query1[[name]:[Count]], 6, FALSE)</f>
        <v>28</v>
      </c>
      <c r="I32" s="5">
        <f>VLOOKUP(Query1[[#This Row],[name]],[1]!Query3[[name]:[Count]], 6, FALSE)</f>
        <v>16</v>
      </c>
      <c r="J32" s="5">
        <f>VLOOKUP(Query1[[#This Row],[name]],[1]!Query2[[name]:[Count]], 6, FALSE)</f>
        <v>12</v>
      </c>
      <c r="K32" s="1">
        <f>Query1[[#This Row],[Count]]/Query1[[#This Row],[Team Total]]</f>
        <v>3.5714285714285712E-2</v>
      </c>
      <c r="L32" s="1">
        <f>Query1[[#This Row],[Count]]/Query1[[#This Row],[Team FG2]]</f>
        <v>6.25E-2</v>
      </c>
      <c r="M32" s="1">
        <f>Query1[[#This Row],[Count]]/Query1[[#This Row],[Team FG3]]</f>
        <v>8.3333333333333329E-2</v>
      </c>
    </row>
    <row r="33" spans="1:13" hidden="1" x14ac:dyDescent="0.25">
      <c r="A33">
        <v>2024</v>
      </c>
      <c r="B33" s="5" t="s">
        <v>39</v>
      </c>
      <c r="C33">
        <v>1610612763</v>
      </c>
      <c r="D33" s="5" t="s">
        <v>46</v>
      </c>
      <c r="E33" s="5" t="s">
        <v>9</v>
      </c>
      <c r="F33" s="5" t="s">
        <v>5</v>
      </c>
      <c r="G33">
        <v>2</v>
      </c>
      <c r="H33" s="5">
        <f>VLOOKUP(Query1[[#This Row],[name]],[1]!Query1[[name]:[Count]], 6, FALSE)</f>
        <v>28</v>
      </c>
      <c r="I33" s="5">
        <f>VLOOKUP(Query1[[#This Row],[name]],[1]!Query3[[name]:[Count]], 6, FALSE)</f>
        <v>16</v>
      </c>
      <c r="J33" s="5">
        <f>VLOOKUP(Query1[[#This Row],[name]],[1]!Query2[[name]:[Count]], 6, FALSE)</f>
        <v>12</v>
      </c>
      <c r="K33" s="1">
        <f>Query1[[#This Row],[Count]]/Query1[[#This Row],[Team Total]]</f>
        <v>7.1428571428571425E-2</v>
      </c>
      <c r="L33" s="1">
        <f>Query1[[#This Row],[Count]]/Query1[[#This Row],[Team FG2]]</f>
        <v>0.125</v>
      </c>
      <c r="M33" s="1">
        <f>Query1[[#This Row],[Count]]/Query1[[#This Row],[Team FG3]]</f>
        <v>0.16666666666666666</v>
      </c>
    </row>
    <row r="34" spans="1:13" hidden="1" x14ac:dyDescent="0.25">
      <c r="A34">
        <v>2024</v>
      </c>
      <c r="B34" s="5" t="s">
        <v>47</v>
      </c>
      <c r="C34">
        <v>1610612737</v>
      </c>
      <c r="D34" s="5" t="s">
        <v>48</v>
      </c>
      <c r="E34" s="5" t="s">
        <v>9</v>
      </c>
      <c r="F34" s="5" t="s">
        <v>5</v>
      </c>
      <c r="G34">
        <v>5</v>
      </c>
      <c r="H34" s="5">
        <f>VLOOKUP(Query1[[#This Row],[name]],[1]!Query1[[name]:[Count]], 6, FALSE)</f>
        <v>24</v>
      </c>
      <c r="I34" s="5">
        <f>VLOOKUP(Query1[[#This Row],[name]],[1]!Query3[[name]:[Count]], 6, FALSE)</f>
        <v>13</v>
      </c>
      <c r="J34" s="5">
        <f>VLOOKUP(Query1[[#This Row],[name]],[1]!Query2[[name]:[Count]], 6, FALSE)</f>
        <v>11</v>
      </c>
      <c r="K34" s="1">
        <f>Query1[[#This Row],[Count]]/Query1[[#This Row],[Team Total]]</f>
        <v>0.20833333333333334</v>
      </c>
      <c r="L34" s="1">
        <f>Query1[[#This Row],[Count]]/Query1[[#This Row],[Team FG2]]</f>
        <v>0.38461538461538464</v>
      </c>
      <c r="M34" s="1">
        <f>Query1[[#This Row],[Count]]/Query1[[#This Row],[Team FG3]]</f>
        <v>0.45454545454545453</v>
      </c>
    </row>
    <row r="35" spans="1:13" hidden="1" x14ac:dyDescent="0.25">
      <c r="A35">
        <v>2024</v>
      </c>
      <c r="B35" s="5" t="s">
        <v>47</v>
      </c>
      <c r="C35">
        <v>1610612737</v>
      </c>
      <c r="D35" s="5" t="s">
        <v>49</v>
      </c>
      <c r="E35" s="5" t="s">
        <v>9</v>
      </c>
      <c r="F35" s="5" t="s">
        <v>5</v>
      </c>
      <c r="G35">
        <v>3</v>
      </c>
      <c r="H35" s="5">
        <f>VLOOKUP(Query1[[#This Row],[name]],[1]!Query1[[name]:[Count]], 6, FALSE)</f>
        <v>24</v>
      </c>
      <c r="I35" s="5">
        <f>VLOOKUP(Query1[[#This Row],[name]],[1]!Query3[[name]:[Count]], 6, FALSE)</f>
        <v>13</v>
      </c>
      <c r="J35" s="5">
        <f>VLOOKUP(Query1[[#This Row],[name]],[1]!Query2[[name]:[Count]], 6, FALSE)</f>
        <v>11</v>
      </c>
      <c r="K35" s="1">
        <f>Query1[[#This Row],[Count]]/Query1[[#This Row],[Team Total]]</f>
        <v>0.125</v>
      </c>
      <c r="L35" s="1">
        <f>Query1[[#This Row],[Count]]/Query1[[#This Row],[Team FG2]]</f>
        <v>0.23076923076923078</v>
      </c>
      <c r="M35" s="1">
        <f>Query1[[#This Row],[Count]]/Query1[[#This Row],[Team FG3]]</f>
        <v>0.27272727272727271</v>
      </c>
    </row>
    <row r="36" spans="1:13" hidden="1" x14ac:dyDescent="0.25">
      <c r="A36">
        <v>2024</v>
      </c>
      <c r="B36" s="5" t="s">
        <v>47</v>
      </c>
      <c r="C36">
        <v>1610612737</v>
      </c>
      <c r="D36" s="5" t="s">
        <v>50</v>
      </c>
      <c r="E36" s="5" t="s">
        <v>9</v>
      </c>
      <c r="F36" s="5" t="s">
        <v>5</v>
      </c>
      <c r="G36">
        <v>2</v>
      </c>
      <c r="H36" s="5">
        <f>VLOOKUP(Query1[[#This Row],[name]],[1]!Query1[[name]:[Count]], 6, FALSE)</f>
        <v>24</v>
      </c>
      <c r="I36" s="5">
        <f>VLOOKUP(Query1[[#This Row],[name]],[1]!Query3[[name]:[Count]], 6, FALSE)</f>
        <v>13</v>
      </c>
      <c r="J36" s="5">
        <f>VLOOKUP(Query1[[#This Row],[name]],[1]!Query2[[name]:[Count]], 6, FALSE)</f>
        <v>11</v>
      </c>
      <c r="K36" s="1">
        <f>Query1[[#This Row],[Count]]/Query1[[#This Row],[Team Total]]</f>
        <v>8.3333333333333329E-2</v>
      </c>
      <c r="L36" s="1">
        <f>Query1[[#This Row],[Count]]/Query1[[#This Row],[Team FG2]]</f>
        <v>0.15384615384615385</v>
      </c>
      <c r="M36" s="1">
        <f>Query1[[#This Row],[Count]]/Query1[[#This Row],[Team FG3]]</f>
        <v>0.18181818181818182</v>
      </c>
    </row>
    <row r="37" spans="1:13" hidden="1" x14ac:dyDescent="0.25">
      <c r="A37">
        <v>2024</v>
      </c>
      <c r="B37" s="5" t="s">
        <v>47</v>
      </c>
      <c r="C37">
        <v>1610612737</v>
      </c>
      <c r="D37" s="5" t="s">
        <v>51</v>
      </c>
      <c r="E37" s="5" t="s">
        <v>9</v>
      </c>
      <c r="F37" s="5" t="s">
        <v>5</v>
      </c>
      <c r="G37">
        <v>2</v>
      </c>
      <c r="H37" s="5">
        <f>VLOOKUP(Query1[[#This Row],[name]],[1]!Query1[[name]:[Count]], 6, FALSE)</f>
        <v>24</v>
      </c>
      <c r="I37" s="5">
        <f>VLOOKUP(Query1[[#This Row],[name]],[1]!Query3[[name]:[Count]], 6, FALSE)</f>
        <v>13</v>
      </c>
      <c r="J37" s="5">
        <f>VLOOKUP(Query1[[#This Row],[name]],[1]!Query2[[name]:[Count]], 6, FALSE)</f>
        <v>11</v>
      </c>
      <c r="K37" s="1">
        <f>Query1[[#This Row],[Count]]/Query1[[#This Row],[Team Total]]</f>
        <v>8.3333333333333329E-2</v>
      </c>
      <c r="L37" s="1">
        <f>Query1[[#This Row],[Count]]/Query1[[#This Row],[Team FG2]]</f>
        <v>0.15384615384615385</v>
      </c>
      <c r="M37" s="1">
        <f>Query1[[#This Row],[Count]]/Query1[[#This Row],[Team FG3]]</f>
        <v>0.18181818181818182</v>
      </c>
    </row>
    <row r="38" spans="1:13" hidden="1" x14ac:dyDescent="0.25">
      <c r="A38">
        <v>2024</v>
      </c>
      <c r="B38" s="5" t="s">
        <v>47</v>
      </c>
      <c r="C38">
        <v>1610612737</v>
      </c>
      <c r="D38" s="5" t="s">
        <v>52</v>
      </c>
      <c r="E38" s="5" t="s">
        <v>9</v>
      </c>
      <c r="F38" s="5" t="s">
        <v>5</v>
      </c>
      <c r="G38">
        <v>1</v>
      </c>
      <c r="H38" s="5">
        <f>VLOOKUP(Query1[[#This Row],[name]],[1]!Query1[[name]:[Count]], 6, FALSE)</f>
        <v>24</v>
      </c>
      <c r="I38" s="5">
        <f>VLOOKUP(Query1[[#This Row],[name]],[1]!Query3[[name]:[Count]], 6, FALSE)</f>
        <v>13</v>
      </c>
      <c r="J38" s="5">
        <f>VLOOKUP(Query1[[#This Row],[name]],[1]!Query2[[name]:[Count]], 6, FALSE)</f>
        <v>11</v>
      </c>
      <c r="K38" s="1">
        <f>Query1[[#This Row],[Count]]/Query1[[#This Row],[Team Total]]</f>
        <v>4.1666666666666664E-2</v>
      </c>
      <c r="L38" s="1">
        <f>Query1[[#This Row],[Count]]/Query1[[#This Row],[Team FG2]]</f>
        <v>7.6923076923076927E-2</v>
      </c>
      <c r="M38" s="1">
        <f>Query1[[#This Row],[Count]]/Query1[[#This Row],[Team FG3]]</f>
        <v>9.0909090909090912E-2</v>
      </c>
    </row>
    <row r="39" spans="1:13" hidden="1" x14ac:dyDescent="0.25">
      <c r="A39">
        <v>2024</v>
      </c>
      <c r="B39" s="5" t="s">
        <v>53</v>
      </c>
      <c r="C39">
        <v>1610612748</v>
      </c>
      <c r="D39" s="5" t="s">
        <v>54</v>
      </c>
      <c r="E39" s="5" t="s">
        <v>9</v>
      </c>
      <c r="F39" s="5" t="s">
        <v>5</v>
      </c>
      <c r="G39">
        <v>3</v>
      </c>
      <c r="H39" s="5">
        <f>VLOOKUP(Query1[[#This Row],[name]],[1]!Query1[[name]:[Count]], 6, FALSE)</f>
        <v>20</v>
      </c>
      <c r="I39" s="5">
        <f>VLOOKUP(Query1[[#This Row],[name]],[1]!Query3[[name]:[Count]], 6, FALSE)</f>
        <v>13</v>
      </c>
      <c r="J39" s="5">
        <f>VLOOKUP(Query1[[#This Row],[name]],[1]!Query2[[name]:[Count]], 6, FALSE)</f>
        <v>7</v>
      </c>
      <c r="K39" s="1">
        <f>Query1[[#This Row],[Count]]/Query1[[#This Row],[Team Total]]</f>
        <v>0.15</v>
      </c>
      <c r="L39" s="1">
        <f>Query1[[#This Row],[Count]]/Query1[[#This Row],[Team FG2]]</f>
        <v>0.23076923076923078</v>
      </c>
      <c r="M39" s="1">
        <f>Query1[[#This Row],[Count]]/Query1[[#This Row],[Team FG3]]</f>
        <v>0.42857142857142855</v>
      </c>
    </row>
    <row r="40" spans="1:13" hidden="1" x14ac:dyDescent="0.25">
      <c r="A40">
        <v>2024</v>
      </c>
      <c r="B40" s="5" t="s">
        <v>53</v>
      </c>
      <c r="C40">
        <v>1610612748</v>
      </c>
      <c r="D40" s="5" t="s">
        <v>194</v>
      </c>
      <c r="E40" s="5" t="s">
        <v>9</v>
      </c>
      <c r="F40" s="5" t="s">
        <v>5</v>
      </c>
      <c r="G40">
        <v>1</v>
      </c>
      <c r="H40" s="5">
        <f>VLOOKUP(Query1[[#This Row],[name]],[1]!Query1[[name]:[Count]], 6, FALSE)</f>
        <v>20</v>
      </c>
      <c r="I40" s="5">
        <f>VLOOKUP(Query1[[#This Row],[name]],[1]!Query3[[name]:[Count]], 6, FALSE)</f>
        <v>13</v>
      </c>
      <c r="J40" s="5">
        <f>VLOOKUP(Query1[[#This Row],[name]],[1]!Query2[[name]:[Count]], 6, FALSE)</f>
        <v>7</v>
      </c>
      <c r="K40" s="1">
        <f>Query1[[#This Row],[Count]]/Query1[[#This Row],[Team Total]]</f>
        <v>0.05</v>
      </c>
      <c r="L40" s="1">
        <f>Query1[[#This Row],[Count]]/Query1[[#This Row],[Team FG2]]</f>
        <v>7.6923076923076927E-2</v>
      </c>
      <c r="M40" s="1">
        <f>Query1[[#This Row],[Count]]/Query1[[#This Row],[Team FG3]]</f>
        <v>0.14285714285714285</v>
      </c>
    </row>
    <row r="41" spans="1:13" hidden="1" x14ac:dyDescent="0.25">
      <c r="A41">
        <v>2024</v>
      </c>
      <c r="B41" s="5" t="s">
        <v>53</v>
      </c>
      <c r="C41">
        <v>1610612748</v>
      </c>
      <c r="D41" s="5" t="s">
        <v>55</v>
      </c>
      <c r="E41" s="5" t="s">
        <v>9</v>
      </c>
      <c r="F41" s="5" t="s">
        <v>5</v>
      </c>
      <c r="G41">
        <v>1</v>
      </c>
      <c r="H41" s="5">
        <f>VLOOKUP(Query1[[#This Row],[name]],[1]!Query1[[name]:[Count]], 6, FALSE)</f>
        <v>20</v>
      </c>
      <c r="I41" s="5">
        <f>VLOOKUP(Query1[[#This Row],[name]],[1]!Query3[[name]:[Count]], 6, FALSE)</f>
        <v>13</v>
      </c>
      <c r="J41" s="5">
        <f>VLOOKUP(Query1[[#This Row],[name]],[1]!Query2[[name]:[Count]], 6, FALSE)</f>
        <v>7</v>
      </c>
      <c r="K41" s="1">
        <f>Query1[[#This Row],[Count]]/Query1[[#This Row],[Team Total]]</f>
        <v>0.05</v>
      </c>
      <c r="L41" s="1">
        <f>Query1[[#This Row],[Count]]/Query1[[#This Row],[Team FG2]]</f>
        <v>7.6923076923076927E-2</v>
      </c>
      <c r="M41" s="1">
        <f>Query1[[#This Row],[Count]]/Query1[[#This Row],[Team FG3]]</f>
        <v>0.14285714285714285</v>
      </c>
    </row>
    <row r="42" spans="1:13" hidden="1" x14ac:dyDescent="0.25">
      <c r="A42">
        <v>2024</v>
      </c>
      <c r="B42" s="5" t="s">
        <v>53</v>
      </c>
      <c r="C42">
        <v>1610612748</v>
      </c>
      <c r="D42" s="5" t="s">
        <v>56</v>
      </c>
      <c r="E42" s="5" t="s">
        <v>9</v>
      </c>
      <c r="F42" s="5" t="s">
        <v>5</v>
      </c>
      <c r="G42">
        <v>3</v>
      </c>
      <c r="H42" s="5">
        <f>VLOOKUP(Query1[[#This Row],[name]],[1]!Query1[[name]:[Count]], 6, FALSE)</f>
        <v>20</v>
      </c>
      <c r="I42" s="5">
        <f>VLOOKUP(Query1[[#This Row],[name]],[1]!Query3[[name]:[Count]], 6, FALSE)</f>
        <v>13</v>
      </c>
      <c r="J42" s="5">
        <f>VLOOKUP(Query1[[#This Row],[name]],[1]!Query2[[name]:[Count]], 6, FALSE)</f>
        <v>7</v>
      </c>
      <c r="K42" s="1">
        <f>Query1[[#This Row],[Count]]/Query1[[#This Row],[Team Total]]</f>
        <v>0.15</v>
      </c>
      <c r="L42" s="1">
        <f>Query1[[#This Row],[Count]]/Query1[[#This Row],[Team FG2]]</f>
        <v>0.23076923076923078</v>
      </c>
      <c r="M42" s="1">
        <f>Query1[[#This Row],[Count]]/Query1[[#This Row],[Team FG3]]</f>
        <v>0.42857142857142855</v>
      </c>
    </row>
    <row r="43" spans="1:13" hidden="1" x14ac:dyDescent="0.25">
      <c r="A43">
        <v>2024</v>
      </c>
      <c r="B43" s="5" t="s">
        <v>53</v>
      </c>
      <c r="C43">
        <v>1610612748</v>
      </c>
      <c r="D43" s="5" t="s">
        <v>57</v>
      </c>
      <c r="E43" s="5" t="s">
        <v>9</v>
      </c>
      <c r="F43" s="5" t="s">
        <v>5</v>
      </c>
      <c r="G43">
        <v>1</v>
      </c>
      <c r="H43" s="5">
        <f>VLOOKUP(Query1[[#This Row],[name]],[1]!Query1[[name]:[Count]], 6, FALSE)</f>
        <v>20</v>
      </c>
      <c r="I43" s="5">
        <f>VLOOKUP(Query1[[#This Row],[name]],[1]!Query3[[name]:[Count]], 6, FALSE)</f>
        <v>13</v>
      </c>
      <c r="J43" s="5">
        <f>VLOOKUP(Query1[[#This Row],[name]],[1]!Query2[[name]:[Count]], 6, FALSE)</f>
        <v>7</v>
      </c>
      <c r="K43" s="1">
        <f>Query1[[#This Row],[Count]]/Query1[[#This Row],[Team Total]]</f>
        <v>0.05</v>
      </c>
      <c r="L43" s="1">
        <f>Query1[[#This Row],[Count]]/Query1[[#This Row],[Team FG2]]</f>
        <v>7.6923076923076927E-2</v>
      </c>
      <c r="M43" s="1">
        <f>Query1[[#This Row],[Count]]/Query1[[#This Row],[Team FG3]]</f>
        <v>0.14285714285714285</v>
      </c>
    </row>
    <row r="44" spans="1:13" hidden="1" x14ac:dyDescent="0.25">
      <c r="A44">
        <v>2024</v>
      </c>
      <c r="B44" s="5" t="s">
        <v>53</v>
      </c>
      <c r="C44">
        <v>1610612748</v>
      </c>
      <c r="D44" s="5" t="s">
        <v>58</v>
      </c>
      <c r="E44" s="5" t="s">
        <v>9</v>
      </c>
      <c r="F44" s="5" t="s">
        <v>5</v>
      </c>
      <c r="G44">
        <v>1</v>
      </c>
      <c r="H44" s="5">
        <f>VLOOKUP(Query1[[#This Row],[name]],[1]!Query1[[name]:[Count]], 6, FALSE)</f>
        <v>20</v>
      </c>
      <c r="I44" s="5">
        <f>VLOOKUP(Query1[[#This Row],[name]],[1]!Query3[[name]:[Count]], 6, FALSE)</f>
        <v>13</v>
      </c>
      <c r="J44" s="5">
        <f>VLOOKUP(Query1[[#This Row],[name]],[1]!Query2[[name]:[Count]], 6, FALSE)</f>
        <v>7</v>
      </c>
      <c r="K44" s="1">
        <f>Query1[[#This Row],[Count]]/Query1[[#This Row],[Team Total]]</f>
        <v>0.05</v>
      </c>
      <c r="L44" s="1">
        <f>Query1[[#This Row],[Count]]/Query1[[#This Row],[Team FG2]]</f>
        <v>7.6923076923076927E-2</v>
      </c>
      <c r="M44" s="1">
        <f>Query1[[#This Row],[Count]]/Query1[[#This Row],[Team FG3]]</f>
        <v>0.14285714285714285</v>
      </c>
    </row>
    <row r="45" spans="1:13" hidden="1" x14ac:dyDescent="0.25">
      <c r="A45">
        <v>2024</v>
      </c>
      <c r="B45" s="5" t="s">
        <v>53</v>
      </c>
      <c r="C45">
        <v>1610612748</v>
      </c>
      <c r="D45" s="5" t="s">
        <v>59</v>
      </c>
      <c r="E45" s="5" t="s">
        <v>9</v>
      </c>
      <c r="F45" s="5" t="s">
        <v>5</v>
      </c>
      <c r="G45">
        <v>1</v>
      </c>
      <c r="H45" s="5">
        <f>VLOOKUP(Query1[[#This Row],[name]],[1]!Query1[[name]:[Count]], 6, FALSE)</f>
        <v>20</v>
      </c>
      <c r="I45" s="5">
        <f>VLOOKUP(Query1[[#This Row],[name]],[1]!Query3[[name]:[Count]], 6, FALSE)</f>
        <v>13</v>
      </c>
      <c r="J45" s="5">
        <f>VLOOKUP(Query1[[#This Row],[name]],[1]!Query2[[name]:[Count]], 6, FALSE)</f>
        <v>7</v>
      </c>
      <c r="K45" s="1">
        <f>Query1[[#This Row],[Count]]/Query1[[#This Row],[Team Total]]</f>
        <v>0.05</v>
      </c>
      <c r="L45" s="1">
        <f>Query1[[#This Row],[Count]]/Query1[[#This Row],[Team FG2]]</f>
        <v>7.6923076923076927E-2</v>
      </c>
      <c r="M45" s="1">
        <f>Query1[[#This Row],[Count]]/Query1[[#This Row],[Team FG3]]</f>
        <v>0.14285714285714285</v>
      </c>
    </row>
    <row r="46" spans="1:13" hidden="1" x14ac:dyDescent="0.25">
      <c r="A46">
        <v>2024</v>
      </c>
      <c r="B46" s="5" t="s">
        <v>53</v>
      </c>
      <c r="C46">
        <v>1610612748</v>
      </c>
      <c r="D46" s="5" t="s">
        <v>60</v>
      </c>
      <c r="E46" s="5" t="s">
        <v>9</v>
      </c>
      <c r="F46" s="5" t="s">
        <v>5</v>
      </c>
      <c r="G46">
        <v>2</v>
      </c>
      <c r="H46" s="5">
        <f>VLOOKUP(Query1[[#This Row],[name]],[1]!Query1[[name]:[Count]], 6, FALSE)</f>
        <v>20</v>
      </c>
      <c r="I46" s="5">
        <f>VLOOKUP(Query1[[#This Row],[name]],[1]!Query3[[name]:[Count]], 6, FALSE)</f>
        <v>13</v>
      </c>
      <c r="J46" s="5">
        <f>VLOOKUP(Query1[[#This Row],[name]],[1]!Query2[[name]:[Count]], 6, FALSE)</f>
        <v>7</v>
      </c>
      <c r="K46" s="1">
        <f>Query1[[#This Row],[Count]]/Query1[[#This Row],[Team Total]]</f>
        <v>0.1</v>
      </c>
      <c r="L46" s="1">
        <f>Query1[[#This Row],[Count]]/Query1[[#This Row],[Team FG2]]</f>
        <v>0.15384615384615385</v>
      </c>
      <c r="M46" s="1">
        <f>Query1[[#This Row],[Count]]/Query1[[#This Row],[Team FG3]]</f>
        <v>0.2857142857142857</v>
      </c>
    </row>
    <row r="47" spans="1:13" x14ac:dyDescent="0.25">
      <c r="A47">
        <v>2024</v>
      </c>
      <c r="B47" s="5" t="s">
        <v>61</v>
      </c>
      <c r="C47">
        <v>1610612766</v>
      </c>
      <c r="D47" s="5" t="s">
        <v>64</v>
      </c>
      <c r="E47" s="5" t="s">
        <v>9</v>
      </c>
      <c r="F47" s="5" t="s">
        <v>5</v>
      </c>
      <c r="G47">
        <v>4</v>
      </c>
      <c r="H47" s="5">
        <f>VLOOKUP(Query1[[#This Row],[name]],[1]!Query1[[name]:[Count]], 6, FALSE)</f>
        <v>20</v>
      </c>
      <c r="I47" s="5">
        <f>VLOOKUP(Query1[[#This Row],[name]],[1]!Query3[[name]:[Count]], 6, FALSE)</f>
        <v>11</v>
      </c>
      <c r="J47" s="5">
        <f>VLOOKUP(Query1[[#This Row],[name]],[1]!Query2[[name]:[Count]], 6, FALSE)</f>
        <v>9</v>
      </c>
      <c r="K47" s="1">
        <f>Query1[[#This Row],[Count]]/Query1[[#This Row],[Team Total]]</f>
        <v>0.2</v>
      </c>
      <c r="L47" s="1">
        <f>Query1[[#This Row],[Count]]/Query1[[#This Row],[Team FG2]]</f>
        <v>0.36363636363636365</v>
      </c>
      <c r="M47" s="1">
        <f>Query1[[#This Row],[Count]]/Query1[[#This Row],[Team FG3]]</f>
        <v>0.44444444444444442</v>
      </c>
    </row>
    <row r="48" spans="1:13" x14ac:dyDescent="0.25">
      <c r="A48">
        <v>2024</v>
      </c>
      <c r="B48" s="5" t="s">
        <v>61</v>
      </c>
      <c r="C48">
        <v>1610612766</v>
      </c>
      <c r="D48" s="5" t="s">
        <v>62</v>
      </c>
      <c r="E48" s="5" t="s">
        <v>183</v>
      </c>
      <c r="F48" s="5" t="s">
        <v>5</v>
      </c>
      <c r="G48">
        <v>3</v>
      </c>
      <c r="H48" s="5">
        <f>VLOOKUP(Query1[[#This Row],[name]],[1]!Query1[[name]:[Count]], 6, FALSE)</f>
        <v>20</v>
      </c>
      <c r="I48" s="5">
        <f>VLOOKUP(Query1[[#This Row],[name]],[1]!Query3[[name]:[Count]], 6, FALSE)</f>
        <v>11</v>
      </c>
      <c r="J48" s="5">
        <f>VLOOKUP(Query1[[#This Row],[name]],[1]!Query2[[name]:[Count]], 6, FALSE)</f>
        <v>9</v>
      </c>
      <c r="K48" s="1">
        <f>Query1[[#This Row],[Count]]/Query1[[#This Row],[Team Total]]</f>
        <v>0.15</v>
      </c>
      <c r="L48" s="1">
        <f>Query1[[#This Row],[Count]]/Query1[[#This Row],[Team FG2]]</f>
        <v>0.27272727272727271</v>
      </c>
      <c r="M48" s="1">
        <f>Query1[[#This Row],[Count]]/Query1[[#This Row],[Team FG3]]</f>
        <v>0.33333333333333331</v>
      </c>
    </row>
    <row r="49" spans="1:13" x14ac:dyDescent="0.25">
      <c r="A49">
        <v>2024</v>
      </c>
      <c r="B49" s="5" t="s">
        <v>61</v>
      </c>
      <c r="C49">
        <v>1610612766</v>
      </c>
      <c r="D49" s="5" t="s">
        <v>64</v>
      </c>
      <c r="E49" s="5" t="s">
        <v>183</v>
      </c>
      <c r="F49" s="5" t="s">
        <v>5</v>
      </c>
      <c r="G49">
        <v>3</v>
      </c>
      <c r="H49" s="5">
        <f>VLOOKUP(Query1[[#This Row],[name]],[1]!Query1[[name]:[Count]], 6, FALSE)</f>
        <v>20</v>
      </c>
      <c r="I49" s="5">
        <f>VLOOKUP(Query1[[#This Row],[name]],[1]!Query3[[name]:[Count]], 6, FALSE)</f>
        <v>11</v>
      </c>
      <c r="J49" s="5">
        <f>VLOOKUP(Query1[[#This Row],[name]],[1]!Query2[[name]:[Count]], 6, FALSE)</f>
        <v>9</v>
      </c>
      <c r="K49" s="1">
        <f>Query1[[#This Row],[Count]]/Query1[[#This Row],[Team Total]]</f>
        <v>0.15</v>
      </c>
      <c r="L49" s="1">
        <f>Query1[[#This Row],[Count]]/Query1[[#This Row],[Team FG2]]</f>
        <v>0.27272727272727271</v>
      </c>
      <c r="M49" s="1">
        <f>Query1[[#This Row],[Count]]/Query1[[#This Row],[Team FG3]]</f>
        <v>0.33333333333333331</v>
      </c>
    </row>
    <row r="50" spans="1:13" x14ac:dyDescent="0.25">
      <c r="A50">
        <v>2024</v>
      </c>
      <c r="B50" s="5" t="s">
        <v>61</v>
      </c>
      <c r="C50">
        <v>1610612766</v>
      </c>
      <c r="D50" s="5" t="s">
        <v>65</v>
      </c>
      <c r="E50" s="5" t="s">
        <v>9</v>
      </c>
      <c r="F50" s="5" t="s">
        <v>5</v>
      </c>
      <c r="G50">
        <v>2</v>
      </c>
      <c r="H50" s="5">
        <f>VLOOKUP(Query1[[#This Row],[name]],[1]!Query1[[name]:[Count]], 6, FALSE)</f>
        <v>20</v>
      </c>
      <c r="I50" s="5">
        <f>VLOOKUP(Query1[[#This Row],[name]],[1]!Query3[[name]:[Count]], 6, FALSE)</f>
        <v>11</v>
      </c>
      <c r="J50" s="5">
        <f>VLOOKUP(Query1[[#This Row],[name]],[1]!Query2[[name]:[Count]], 6, FALSE)</f>
        <v>9</v>
      </c>
      <c r="K50" s="1">
        <f>Query1[[#This Row],[Count]]/Query1[[#This Row],[Team Total]]</f>
        <v>0.1</v>
      </c>
      <c r="L50" s="1">
        <f>Query1[[#This Row],[Count]]/Query1[[#This Row],[Team FG2]]</f>
        <v>0.18181818181818182</v>
      </c>
      <c r="M50" s="1">
        <f>Query1[[#This Row],[Count]]/Query1[[#This Row],[Team FG3]]</f>
        <v>0.22222222222222221</v>
      </c>
    </row>
    <row r="51" spans="1:13" x14ac:dyDescent="0.25">
      <c r="A51">
        <v>2024</v>
      </c>
      <c r="B51" s="5" t="s">
        <v>61</v>
      </c>
      <c r="C51">
        <v>1610612766</v>
      </c>
      <c r="D51" s="5" t="s">
        <v>62</v>
      </c>
      <c r="E51" s="5" t="s">
        <v>9</v>
      </c>
      <c r="F51" s="5" t="s">
        <v>5</v>
      </c>
      <c r="G51">
        <v>1</v>
      </c>
      <c r="H51" s="5">
        <f>VLOOKUP(Query1[[#This Row],[name]],[1]!Query1[[name]:[Count]], 6, FALSE)</f>
        <v>20</v>
      </c>
      <c r="I51" s="5">
        <f>VLOOKUP(Query1[[#This Row],[name]],[1]!Query3[[name]:[Count]], 6, FALSE)</f>
        <v>11</v>
      </c>
      <c r="J51" s="5">
        <f>VLOOKUP(Query1[[#This Row],[name]],[1]!Query2[[name]:[Count]], 6, FALSE)</f>
        <v>9</v>
      </c>
      <c r="K51" s="1">
        <f>Query1[[#This Row],[Count]]/Query1[[#This Row],[Team Total]]</f>
        <v>0.05</v>
      </c>
      <c r="L51" s="1">
        <f>Query1[[#This Row],[Count]]/Query1[[#This Row],[Team FG2]]</f>
        <v>9.0909090909090912E-2</v>
      </c>
      <c r="M51" s="1">
        <f>Query1[[#This Row],[Count]]/Query1[[#This Row],[Team FG3]]</f>
        <v>0.1111111111111111</v>
      </c>
    </row>
    <row r="52" spans="1:13" x14ac:dyDescent="0.25">
      <c r="A52">
        <v>2024</v>
      </c>
      <c r="B52" s="5" t="s">
        <v>61</v>
      </c>
      <c r="C52">
        <v>1610612766</v>
      </c>
      <c r="D52" s="5" t="s">
        <v>63</v>
      </c>
      <c r="E52" s="5" t="s">
        <v>9</v>
      </c>
      <c r="F52" s="5" t="s">
        <v>5</v>
      </c>
      <c r="G52">
        <v>1</v>
      </c>
      <c r="H52" s="5">
        <f>VLOOKUP(Query1[[#This Row],[name]],[1]!Query1[[name]:[Count]], 6, FALSE)</f>
        <v>20</v>
      </c>
      <c r="I52" s="5">
        <f>VLOOKUP(Query1[[#This Row],[name]],[1]!Query3[[name]:[Count]], 6, FALSE)</f>
        <v>11</v>
      </c>
      <c r="J52" s="5">
        <f>VLOOKUP(Query1[[#This Row],[name]],[1]!Query2[[name]:[Count]], 6, FALSE)</f>
        <v>9</v>
      </c>
      <c r="K52" s="1">
        <f>Query1[[#This Row],[Count]]/Query1[[#This Row],[Team Total]]</f>
        <v>0.05</v>
      </c>
      <c r="L52" s="1">
        <f>Query1[[#This Row],[Count]]/Query1[[#This Row],[Team FG2]]</f>
        <v>9.0909090909090912E-2</v>
      </c>
      <c r="M52" s="1">
        <f>Query1[[#This Row],[Count]]/Query1[[#This Row],[Team FG3]]</f>
        <v>0.1111111111111111</v>
      </c>
    </row>
    <row r="53" spans="1:13" x14ac:dyDescent="0.25">
      <c r="A53">
        <v>2024</v>
      </c>
      <c r="B53" s="5" t="s">
        <v>61</v>
      </c>
      <c r="C53">
        <v>1610612766</v>
      </c>
      <c r="D53" s="5" t="s">
        <v>66</v>
      </c>
      <c r="E53" s="5" t="s">
        <v>9</v>
      </c>
      <c r="F53" s="5" t="s">
        <v>5</v>
      </c>
      <c r="G53">
        <v>1</v>
      </c>
      <c r="H53" s="5">
        <f>VLOOKUP(Query1[[#This Row],[name]],[1]!Query1[[name]:[Count]], 6, FALSE)</f>
        <v>20</v>
      </c>
      <c r="I53" s="5">
        <f>VLOOKUP(Query1[[#This Row],[name]],[1]!Query3[[name]:[Count]], 6, FALSE)</f>
        <v>11</v>
      </c>
      <c r="J53" s="5">
        <f>VLOOKUP(Query1[[#This Row],[name]],[1]!Query2[[name]:[Count]], 6, FALSE)</f>
        <v>9</v>
      </c>
      <c r="K53" s="1">
        <f>Query1[[#This Row],[Count]]/Query1[[#This Row],[Team Total]]</f>
        <v>0.05</v>
      </c>
      <c r="L53" s="1">
        <f>Query1[[#This Row],[Count]]/Query1[[#This Row],[Team FG2]]</f>
        <v>9.0909090909090912E-2</v>
      </c>
      <c r="M53" s="1">
        <f>Query1[[#This Row],[Count]]/Query1[[#This Row],[Team FG3]]</f>
        <v>0.1111111111111111</v>
      </c>
    </row>
    <row r="54" spans="1:13" hidden="1" x14ac:dyDescent="0.25">
      <c r="A54">
        <v>2024</v>
      </c>
      <c r="B54" s="5" t="s">
        <v>69</v>
      </c>
      <c r="C54">
        <v>1610612762</v>
      </c>
      <c r="D54" s="5" t="s">
        <v>70</v>
      </c>
      <c r="E54" s="5" t="s">
        <v>9</v>
      </c>
      <c r="F54" s="5" t="s">
        <v>5</v>
      </c>
      <c r="G54">
        <v>2</v>
      </c>
      <c r="H54" s="5">
        <f>VLOOKUP(Query1[[#This Row],[name]],[1]!Query1[[name]:[Count]], 6, FALSE)</f>
        <v>15</v>
      </c>
      <c r="I54" s="5">
        <f>VLOOKUP(Query1[[#This Row],[name]],[1]!Query3[[name]:[Count]], 6, FALSE)</f>
        <v>9</v>
      </c>
      <c r="J54" s="5">
        <f>VLOOKUP(Query1[[#This Row],[name]],[1]!Query2[[name]:[Count]], 6, FALSE)</f>
        <v>6</v>
      </c>
      <c r="K54" s="1">
        <f>Query1[[#This Row],[Count]]/Query1[[#This Row],[Team Total]]</f>
        <v>0.13333333333333333</v>
      </c>
      <c r="L54" s="1">
        <f>Query1[[#This Row],[Count]]/Query1[[#This Row],[Team FG2]]</f>
        <v>0.22222222222222221</v>
      </c>
      <c r="M54" s="1">
        <f>Query1[[#This Row],[Count]]/Query1[[#This Row],[Team FG3]]</f>
        <v>0.33333333333333331</v>
      </c>
    </row>
    <row r="55" spans="1:13" hidden="1" x14ac:dyDescent="0.25">
      <c r="A55">
        <v>2024</v>
      </c>
      <c r="B55" s="5" t="s">
        <v>69</v>
      </c>
      <c r="C55">
        <v>1610612762</v>
      </c>
      <c r="D55" s="5" t="s">
        <v>71</v>
      </c>
      <c r="E55" s="5" t="s">
        <v>9</v>
      </c>
      <c r="F55" s="5" t="s">
        <v>5</v>
      </c>
      <c r="G55">
        <v>1</v>
      </c>
      <c r="H55" s="5">
        <f>VLOOKUP(Query1[[#This Row],[name]],[1]!Query1[[name]:[Count]], 6, FALSE)</f>
        <v>15</v>
      </c>
      <c r="I55" s="5">
        <f>VLOOKUP(Query1[[#This Row],[name]],[1]!Query3[[name]:[Count]], 6, FALSE)</f>
        <v>9</v>
      </c>
      <c r="J55" s="5">
        <f>VLOOKUP(Query1[[#This Row],[name]],[1]!Query2[[name]:[Count]], 6, FALSE)</f>
        <v>6</v>
      </c>
      <c r="K55" s="1">
        <f>Query1[[#This Row],[Count]]/Query1[[#This Row],[Team Total]]</f>
        <v>6.6666666666666666E-2</v>
      </c>
      <c r="L55" s="1">
        <f>Query1[[#This Row],[Count]]/Query1[[#This Row],[Team FG2]]</f>
        <v>0.1111111111111111</v>
      </c>
      <c r="M55" s="1">
        <f>Query1[[#This Row],[Count]]/Query1[[#This Row],[Team FG3]]</f>
        <v>0.16666666666666666</v>
      </c>
    </row>
    <row r="56" spans="1:13" hidden="1" x14ac:dyDescent="0.25">
      <c r="A56">
        <v>2024</v>
      </c>
      <c r="B56" s="5" t="s">
        <v>69</v>
      </c>
      <c r="C56">
        <v>1610612762</v>
      </c>
      <c r="D56" s="5" t="s">
        <v>72</v>
      </c>
      <c r="E56" s="5" t="s">
        <v>9</v>
      </c>
      <c r="F56" s="5" t="s">
        <v>5</v>
      </c>
      <c r="G56">
        <v>1</v>
      </c>
      <c r="H56" s="5">
        <f>VLOOKUP(Query1[[#This Row],[name]],[1]!Query1[[name]:[Count]], 6, FALSE)</f>
        <v>15</v>
      </c>
      <c r="I56" s="5">
        <f>VLOOKUP(Query1[[#This Row],[name]],[1]!Query3[[name]:[Count]], 6, FALSE)</f>
        <v>9</v>
      </c>
      <c r="J56" s="5">
        <f>VLOOKUP(Query1[[#This Row],[name]],[1]!Query2[[name]:[Count]], 6, FALSE)</f>
        <v>6</v>
      </c>
      <c r="K56" s="1">
        <f>Query1[[#This Row],[Count]]/Query1[[#This Row],[Team Total]]</f>
        <v>6.6666666666666666E-2</v>
      </c>
      <c r="L56" s="1">
        <f>Query1[[#This Row],[Count]]/Query1[[#This Row],[Team FG2]]</f>
        <v>0.1111111111111111</v>
      </c>
      <c r="M56" s="1">
        <f>Query1[[#This Row],[Count]]/Query1[[#This Row],[Team FG3]]</f>
        <v>0.16666666666666666</v>
      </c>
    </row>
    <row r="57" spans="1:13" hidden="1" x14ac:dyDescent="0.25">
      <c r="A57">
        <v>2024</v>
      </c>
      <c r="B57" s="5" t="s">
        <v>69</v>
      </c>
      <c r="C57">
        <v>1610612762</v>
      </c>
      <c r="D57" s="5" t="s">
        <v>73</v>
      </c>
      <c r="E57" s="5" t="s">
        <v>9</v>
      </c>
      <c r="F57" s="5" t="s">
        <v>5</v>
      </c>
      <c r="G57">
        <v>1</v>
      </c>
      <c r="H57" s="5">
        <f>VLOOKUP(Query1[[#This Row],[name]],[1]!Query1[[name]:[Count]], 6, FALSE)</f>
        <v>15</v>
      </c>
      <c r="I57" s="5">
        <f>VLOOKUP(Query1[[#This Row],[name]],[1]!Query3[[name]:[Count]], 6, FALSE)</f>
        <v>9</v>
      </c>
      <c r="J57" s="5">
        <f>VLOOKUP(Query1[[#This Row],[name]],[1]!Query2[[name]:[Count]], 6, FALSE)</f>
        <v>6</v>
      </c>
      <c r="K57" s="1">
        <f>Query1[[#This Row],[Count]]/Query1[[#This Row],[Team Total]]</f>
        <v>6.6666666666666666E-2</v>
      </c>
      <c r="L57" s="1">
        <f>Query1[[#This Row],[Count]]/Query1[[#This Row],[Team FG2]]</f>
        <v>0.1111111111111111</v>
      </c>
      <c r="M57" s="1">
        <f>Query1[[#This Row],[Count]]/Query1[[#This Row],[Team FG3]]</f>
        <v>0.16666666666666666</v>
      </c>
    </row>
    <row r="58" spans="1:13" hidden="1" x14ac:dyDescent="0.25">
      <c r="A58">
        <v>2024</v>
      </c>
      <c r="B58" s="5" t="s">
        <v>69</v>
      </c>
      <c r="C58">
        <v>1610612762</v>
      </c>
      <c r="D58" s="5" t="s">
        <v>74</v>
      </c>
      <c r="E58" s="5" t="s">
        <v>9</v>
      </c>
      <c r="F58" s="5" t="s">
        <v>5</v>
      </c>
      <c r="G58">
        <v>1</v>
      </c>
      <c r="H58" s="5">
        <f>VLOOKUP(Query1[[#This Row],[name]],[1]!Query1[[name]:[Count]], 6, FALSE)</f>
        <v>15</v>
      </c>
      <c r="I58" s="5">
        <f>VLOOKUP(Query1[[#This Row],[name]],[1]!Query3[[name]:[Count]], 6, FALSE)</f>
        <v>9</v>
      </c>
      <c r="J58" s="5">
        <f>VLOOKUP(Query1[[#This Row],[name]],[1]!Query2[[name]:[Count]], 6, FALSE)</f>
        <v>6</v>
      </c>
      <c r="K58" s="1">
        <f>Query1[[#This Row],[Count]]/Query1[[#This Row],[Team Total]]</f>
        <v>6.6666666666666666E-2</v>
      </c>
      <c r="L58" s="1">
        <f>Query1[[#This Row],[Count]]/Query1[[#This Row],[Team FG2]]</f>
        <v>0.1111111111111111</v>
      </c>
      <c r="M58" s="1">
        <f>Query1[[#This Row],[Count]]/Query1[[#This Row],[Team FG3]]</f>
        <v>0.16666666666666666</v>
      </c>
    </row>
    <row r="59" spans="1:13" hidden="1" x14ac:dyDescent="0.25">
      <c r="A59">
        <v>2024</v>
      </c>
      <c r="B59" s="5" t="s">
        <v>69</v>
      </c>
      <c r="C59">
        <v>1610612762</v>
      </c>
      <c r="D59" s="5" t="s">
        <v>75</v>
      </c>
      <c r="E59" s="5" t="s">
        <v>9</v>
      </c>
      <c r="F59" s="5" t="s">
        <v>5</v>
      </c>
      <c r="G59">
        <v>3</v>
      </c>
      <c r="H59" s="5">
        <f>VLOOKUP(Query1[[#This Row],[name]],[1]!Query1[[name]:[Count]], 6, FALSE)</f>
        <v>15</v>
      </c>
      <c r="I59" s="5">
        <f>VLOOKUP(Query1[[#This Row],[name]],[1]!Query3[[name]:[Count]], 6, FALSE)</f>
        <v>9</v>
      </c>
      <c r="J59" s="5">
        <f>VLOOKUP(Query1[[#This Row],[name]],[1]!Query2[[name]:[Count]], 6, FALSE)</f>
        <v>6</v>
      </c>
      <c r="K59" s="1">
        <f>Query1[[#This Row],[Count]]/Query1[[#This Row],[Team Total]]</f>
        <v>0.2</v>
      </c>
      <c r="L59" s="1">
        <f>Query1[[#This Row],[Count]]/Query1[[#This Row],[Team FG2]]</f>
        <v>0.33333333333333331</v>
      </c>
      <c r="M59" s="1">
        <f>Query1[[#This Row],[Count]]/Query1[[#This Row],[Team FG3]]</f>
        <v>0.5</v>
      </c>
    </row>
    <row r="60" spans="1:13" hidden="1" x14ac:dyDescent="0.25">
      <c r="A60">
        <v>2024</v>
      </c>
      <c r="B60" s="5" t="s">
        <v>76</v>
      </c>
      <c r="C60">
        <v>1610612758</v>
      </c>
      <c r="D60" s="5" t="s">
        <v>77</v>
      </c>
      <c r="E60" s="5" t="s">
        <v>9</v>
      </c>
      <c r="F60" s="5" t="s">
        <v>5</v>
      </c>
      <c r="G60">
        <v>1</v>
      </c>
      <c r="H60" s="5">
        <f>VLOOKUP(Query1[[#This Row],[name]],[1]!Query1[[name]:[Count]], 6, FALSE)</f>
        <v>13</v>
      </c>
      <c r="I60" s="5">
        <f>VLOOKUP(Query1[[#This Row],[name]],[1]!Query3[[name]:[Count]], 6, FALSE)</f>
        <v>8</v>
      </c>
      <c r="J60" s="5">
        <f>VLOOKUP(Query1[[#This Row],[name]],[1]!Query2[[name]:[Count]], 6, FALSE)</f>
        <v>5</v>
      </c>
      <c r="K60" s="1">
        <f>Query1[[#This Row],[Count]]/Query1[[#This Row],[Team Total]]</f>
        <v>7.6923076923076927E-2</v>
      </c>
      <c r="L60" s="1">
        <f>Query1[[#This Row],[Count]]/Query1[[#This Row],[Team FG2]]</f>
        <v>0.125</v>
      </c>
      <c r="M60" s="1">
        <f>Query1[[#This Row],[Count]]/Query1[[#This Row],[Team FG3]]</f>
        <v>0.2</v>
      </c>
    </row>
    <row r="61" spans="1:13" hidden="1" x14ac:dyDescent="0.25">
      <c r="A61">
        <v>2024</v>
      </c>
      <c r="B61" s="5" t="s">
        <v>76</v>
      </c>
      <c r="C61">
        <v>1610612758</v>
      </c>
      <c r="D61" s="5" t="s">
        <v>78</v>
      </c>
      <c r="E61" s="5" t="s">
        <v>9</v>
      </c>
      <c r="F61" s="5" t="s">
        <v>5</v>
      </c>
      <c r="G61">
        <v>1</v>
      </c>
      <c r="H61" s="5">
        <f>VLOOKUP(Query1[[#This Row],[name]],[1]!Query1[[name]:[Count]], 6, FALSE)</f>
        <v>13</v>
      </c>
      <c r="I61" s="5">
        <f>VLOOKUP(Query1[[#This Row],[name]],[1]!Query3[[name]:[Count]], 6, FALSE)</f>
        <v>8</v>
      </c>
      <c r="J61" s="5">
        <f>VLOOKUP(Query1[[#This Row],[name]],[1]!Query2[[name]:[Count]], 6, FALSE)</f>
        <v>5</v>
      </c>
      <c r="K61" s="1">
        <f>Query1[[#This Row],[Count]]/Query1[[#This Row],[Team Total]]</f>
        <v>7.6923076923076927E-2</v>
      </c>
      <c r="L61" s="1">
        <f>Query1[[#This Row],[Count]]/Query1[[#This Row],[Team FG2]]</f>
        <v>0.125</v>
      </c>
      <c r="M61" s="1">
        <f>Query1[[#This Row],[Count]]/Query1[[#This Row],[Team FG3]]</f>
        <v>0.2</v>
      </c>
    </row>
    <row r="62" spans="1:13" hidden="1" x14ac:dyDescent="0.25">
      <c r="A62">
        <v>2024</v>
      </c>
      <c r="B62" s="5" t="s">
        <v>76</v>
      </c>
      <c r="C62">
        <v>1610612758</v>
      </c>
      <c r="D62" s="5" t="s">
        <v>79</v>
      </c>
      <c r="E62" s="5" t="s">
        <v>9</v>
      </c>
      <c r="F62" s="5" t="s">
        <v>5</v>
      </c>
      <c r="G62">
        <v>5</v>
      </c>
      <c r="H62" s="5">
        <f>VLOOKUP(Query1[[#This Row],[name]],[1]!Query1[[name]:[Count]], 6, FALSE)</f>
        <v>13</v>
      </c>
      <c r="I62" s="5">
        <f>VLOOKUP(Query1[[#This Row],[name]],[1]!Query3[[name]:[Count]], 6, FALSE)</f>
        <v>8</v>
      </c>
      <c r="J62" s="5">
        <f>VLOOKUP(Query1[[#This Row],[name]],[1]!Query2[[name]:[Count]], 6, FALSE)</f>
        <v>5</v>
      </c>
      <c r="K62" s="1">
        <f>Query1[[#This Row],[Count]]/Query1[[#This Row],[Team Total]]</f>
        <v>0.38461538461538464</v>
      </c>
      <c r="L62" s="1">
        <f>Query1[[#This Row],[Count]]/Query1[[#This Row],[Team FG2]]</f>
        <v>0.625</v>
      </c>
      <c r="M62" s="1">
        <f>Query1[[#This Row],[Count]]/Query1[[#This Row],[Team FG3]]</f>
        <v>1</v>
      </c>
    </row>
    <row r="63" spans="1:13" hidden="1" x14ac:dyDescent="0.25">
      <c r="A63">
        <v>2024</v>
      </c>
      <c r="B63" s="5" t="s">
        <v>76</v>
      </c>
      <c r="C63">
        <v>1610612758</v>
      </c>
      <c r="D63" s="5" t="s">
        <v>80</v>
      </c>
      <c r="E63" s="5" t="s">
        <v>9</v>
      </c>
      <c r="F63" s="5" t="s">
        <v>5</v>
      </c>
      <c r="G63">
        <v>1</v>
      </c>
      <c r="H63" s="5">
        <f>VLOOKUP(Query1[[#This Row],[name]],[1]!Query1[[name]:[Count]], 6, FALSE)</f>
        <v>13</v>
      </c>
      <c r="I63" s="5">
        <f>VLOOKUP(Query1[[#This Row],[name]],[1]!Query3[[name]:[Count]], 6, FALSE)</f>
        <v>8</v>
      </c>
      <c r="J63" s="5">
        <f>VLOOKUP(Query1[[#This Row],[name]],[1]!Query2[[name]:[Count]], 6, FALSE)</f>
        <v>5</v>
      </c>
      <c r="K63" s="1">
        <f>Query1[[#This Row],[Count]]/Query1[[#This Row],[Team Total]]</f>
        <v>7.6923076923076927E-2</v>
      </c>
      <c r="L63" s="1">
        <f>Query1[[#This Row],[Count]]/Query1[[#This Row],[Team FG2]]</f>
        <v>0.125</v>
      </c>
      <c r="M63" s="1">
        <f>Query1[[#This Row],[Count]]/Query1[[#This Row],[Team FG3]]</f>
        <v>0.2</v>
      </c>
    </row>
    <row r="64" spans="1:13" hidden="1" x14ac:dyDescent="0.25">
      <c r="A64">
        <v>2024</v>
      </c>
      <c r="B64" s="5" t="s">
        <v>81</v>
      </c>
      <c r="C64">
        <v>1610612752</v>
      </c>
      <c r="D64" s="5" t="s">
        <v>82</v>
      </c>
      <c r="E64" s="5" t="s">
        <v>9</v>
      </c>
      <c r="F64" s="5" t="s">
        <v>5</v>
      </c>
      <c r="G64">
        <v>2</v>
      </c>
      <c r="H64" s="5">
        <f>VLOOKUP(Query1[[#This Row],[name]],[1]!Query1[[name]:[Count]], 6, FALSE)</f>
        <v>14</v>
      </c>
      <c r="I64" s="5">
        <f>VLOOKUP(Query1[[#This Row],[name]],[1]!Query3[[name]:[Count]], 6, FALSE)</f>
        <v>9</v>
      </c>
      <c r="J64" s="5">
        <f>VLOOKUP(Query1[[#This Row],[name]],[1]!Query2[[name]:[Count]], 6, FALSE)</f>
        <v>5</v>
      </c>
      <c r="K64" s="1">
        <f>Query1[[#This Row],[Count]]/Query1[[#This Row],[Team Total]]</f>
        <v>0.14285714285714285</v>
      </c>
      <c r="L64" s="1">
        <f>Query1[[#This Row],[Count]]/Query1[[#This Row],[Team FG2]]</f>
        <v>0.22222222222222221</v>
      </c>
      <c r="M64" s="1">
        <f>Query1[[#This Row],[Count]]/Query1[[#This Row],[Team FG3]]</f>
        <v>0.4</v>
      </c>
    </row>
    <row r="65" spans="1:13" hidden="1" x14ac:dyDescent="0.25">
      <c r="A65">
        <v>2024</v>
      </c>
      <c r="B65" s="5" t="s">
        <v>81</v>
      </c>
      <c r="C65">
        <v>1610612752</v>
      </c>
      <c r="D65" s="5" t="s">
        <v>83</v>
      </c>
      <c r="E65" s="5" t="s">
        <v>9</v>
      </c>
      <c r="F65" s="5" t="s">
        <v>5</v>
      </c>
      <c r="G65">
        <v>1</v>
      </c>
      <c r="H65" s="5">
        <f>VLOOKUP(Query1[[#This Row],[name]],[1]!Query1[[name]:[Count]], 6, FALSE)</f>
        <v>14</v>
      </c>
      <c r="I65" s="5">
        <f>VLOOKUP(Query1[[#This Row],[name]],[1]!Query3[[name]:[Count]], 6, FALSE)</f>
        <v>9</v>
      </c>
      <c r="J65" s="5">
        <f>VLOOKUP(Query1[[#This Row],[name]],[1]!Query2[[name]:[Count]], 6, FALSE)</f>
        <v>5</v>
      </c>
      <c r="K65" s="1">
        <f>Query1[[#This Row],[Count]]/Query1[[#This Row],[Team Total]]</f>
        <v>7.1428571428571425E-2</v>
      </c>
      <c r="L65" s="1">
        <f>Query1[[#This Row],[Count]]/Query1[[#This Row],[Team FG2]]</f>
        <v>0.1111111111111111</v>
      </c>
      <c r="M65" s="1">
        <f>Query1[[#This Row],[Count]]/Query1[[#This Row],[Team FG3]]</f>
        <v>0.2</v>
      </c>
    </row>
    <row r="66" spans="1:13" hidden="1" x14ac:dyDescent="0.25">
      <c r="A66">
        <v>2024</v>
      </c>
      <c r="B66" s="5" t="s">
        <v>81</v>
      </c>
      <c r="C66">
        <v>1610612752</v>
      </c>
      <c r="D66" s="5" t="s">
        <v>84</v>
      </c>
      <c r="E66" s="5" t="s">
        <v>9</v>
      </c>
      <c r="F66" s="5" t="s">
        <v>5</v>
      </c>
      <c r="G66">
        <v>2</v>
      </c>
      <c r="H66" s="5">
        <f>VLOOKUP(Query1[[#This Row],[name]],[1]!Query1[[name]:[Count]], 6, FALSE)</f>
        <v>14</v>
      </c>
      <c r="I66" s="5">
        <f>VLOOKUP(Query1[[#This Row],[name]],[1]!Query3[[name]:[Count]], 6, FALSE)</f>
        <v>9</v>
      </c>
      <c r="J66" s="5">
        <f>VLOOKUP(Query1[[#This Row],[name]],[1]!Query2[[name]:[Count]], 6, FALSE)</f>
        <v>5</v>
      </c>
      <c r="K66" s="1">
        <f>Query1[[#This Row],[Count]]/Query1[[#This Row],[Team Total]]</f>
        <v>0.14285714285714285</v>
      </c>
      <c r="L66" s="1">
        <f>Query1[[#This Row],[Count]]/Query1[[#This Row],[Team FG2]]</f>
        <v>0.22222222222222221</v>
      </c>
      <c r="M66" s="1">
        <f>Query1[[#This Row],[Count]]/Query1[[#This Row],[Team FG3]]</f>
        <v>0.4</v>
      </c>
    </row>
    <row r="67" spans="1:13" hidden="1" x14ac:dyDescent="0.25">
      <c r="A67">
        <v>2024</v>
      </c>
      <c r="B67" s="5" t="s">
        <v>81</v>
      </c>
      <c r="C67">
        <v>1610612752</v>
      </c>
      <c r="D67" s="5" t="s">
        <v>85</v>
      </c>
      <c r="E67" s="5" t="s">
        <v>9</v>
      </c>
      <c r="F67" s="5" t="s">
        <v>5</v>
      </c>
      <c r="G67">
        <v>3</v>
      </c>
      <c r="H67" s="5">
        <f>VLOOKUP(Query1[[#This Row],[name]],[1]!Query1[[name]:[Count]], 6, FALSE)</f>
        <v>14</v>
      </c>
      <c r="I67" s="5">
        <f>VLOOKUP(Query1[[#This Row],[name]],[1]!Query3[[name]:[Count]], 6, FALSE)</f>
        <v>9</v>
      </c>
      <c r="J67" s="5">
        <f>VLOOKUP(Query1[[#This Row],[name]],[1]!Query2[[name]:[Count]], 6, FALSE)</f>
        <v>5</v>
      </c>
      <c r="K67" s="1">
        <f>Query1[[#This Row],[Count]]/Query1[[#This Row],[Team Total]]</f>
        <v>0.21428571428571427</v>
      </c>
      <c r="L67" s="1">
        <f>Query1[[#This Row],[Count]]/Query1[[#This Row],[Team FG2]]</f>
        <v>0.33333333333333331</v>
      </c>
      <c r="M67" s="1">
        <f>Query1[[#This Row],[Count]]/Query1[[#This Row],[Team FG3]]</f>
        <v>0.6</v>
      </c>
    </row>
    <row r="68" spans="1:13" hidden="1" x14ac:dyDescent="0.25">
      <c r="A68">
        <v>2024</v>
      </c>
      <c r="B68" s="5" t="s">
        <v>81</v>
      </c>
      <c r="C68">
        <v>1610612752</v>
      </c>
      <c r="D68" s="5" t="s">
        <v>86</v>
      </c>
      <c r="E68" s="5" t="s">
        <v>9</v>
      </c>
      <c r="F68" s="5" t="s">
        <v>5</v>
      </c>
      <c r="G68">
        <v>1</v>
      </c>
      <c r="H68" s="5">
        <f>VLOOKUP(Query1[[#This Row],[name]],[1]!Query1[[name]:[Count]], 6, FALSE)</f>
        <v>14</v>
      </c>
      <c r="I68" s="5">
        <f>VLOOKUP(Query1[[#This Row],[name]],[1]!Query3[[name]:[Count]], 6, FALSE)</f>
        <v>9</v>
      </c>
      <c r="J68" s="5">
        <f>VLOOKUP(Query1[[#This Row],[name]],[1]!Query2[[name]:[Count]], 6, FALSE)</f>
        <v>5</v>
      </c>
      <c r="K68" s="1">
        <f>Query1[[#This Row],[Count]]/Query1[[#This Row],[Team Total]]</f>
        <v>7.1428571428571425E-2</v>
      </c>
      <c r="L68" s="1">
        <f>Query1[[#This Row],[Count]]/Query1[[#This Row],[Team FG2]]</f>
        <v>0.1111111111111111</v>
      </c>
      <c r="M68" s="1">
        <f>Query1[[#This Row],[Count]]/Query1[[#This Row],[Team FG3]]</f>
        <v>0.2</v>
      </c>
    </row>
    <row r="69" spans="1:13" hidden="1" x14ac:dyDescent="0.25">
      <c r="A69">
        <v>2024</v>
      </c>
      <c r="B69" s="5" t="s">
        <v>87</v>
      </c>
      <c r="C69">
        <v>1610612747</v>
      </c>
      <c r="D69" s="5" t="s">
        <v>88</v>
      </c>
      <c r="E69" s="5" t="s">
        <v>9</v>
      </c>
      <c r="F69" s="5" t="s">
        <v>5</v>
      </c>
      <c r="G69">
        <v>2</v>
      </c>
      <c r="H69" s="5">
        <f>VLOOKUP(Query1[[#This Row],[name]],[1]!Query1[[name]:[Count]], 6, FALSE)</f>
        <v>11</v>
      </c>
      <c r="I69" s="5">
        <f>VLOOKUP(Query1[[#This Row],[name]],[1]!Query3[[name]:[Count]], 6, FALSE)</f>
        <v>6</v>
      </c>
      <c r="J69" s="5">
        <f>VLOOKUP(Query1[[#This Row],[name]],[1]!Query2[[name]:[Count]], 6, FALSE)</f>
        <v>5</v>
      </c>
      <c r="K69" s="1">
        <f>Query1[[#This Row],[Count]]/Query1[[#This Row],[Team Total]]</f>
        <v>0.18181818181818182</v>
      </c>
      <c r="L69" s="1">
        <f>Query1[[#This Row],[Count]]/Query1[[#This Row],[Team FG2]]</f>
        <v>0.33333333333333331</v>
      </c>
      <c r="M69" s="1">
        <f>Query1[[#This Row],[Count]]/Query1[[#This Row],[Team FG3]]</f>
        <v>0.4</v>
      </c>
    </row>
    <row r="70" spans="1:13" hidden="1" x14ac:dyDescent="0.25">
      <c r="A70">
        <v>2024</v>
      </c>
      <c r="B70" s="5" t="s">
        <v>87</v>
      </c>
      <c r="C70">
        <v>1610612747</v>
      </c>
      <c r="D70" s="5" t="s">
        <v>89</v>
      </c>
      <c r="E70" s="5" t="s">
        <v>9</v>
      </c>
      <c r="F70" s="5" t="s">
        <v>5</v>
      </c>
      <c r="G70">
        <v>2</v>
      </c>
      <c r="H70" s="5">
        <f>VLOOKUP(Query1[[#This Row],[name]],[1]!Query1[[name]:[Count]], 6, FALSE)</f>
        <v>11</v>
      </c>
      <c r="I70" s="5">
        <f>VLOOKUP(Query1[[#This Row],[name]],[1]!Query3[[name]:[Count]], 6, FALSE)</f>
        <v>6</v>
      </c>
      <c r="J70" s="5">
        <f>VLOOKUP(Query1[[#This Row],[name]],[1]!Query2[[name]:[Count]], 6, FALSE)</f>
        <v>5</v>
      </c>
      <c r="K70" s="1">
        <f>Query1[[#This Row],[Count]]/Query1[[#This Row],[Team Total]]</f>
        <v>0.18181818181818182</v>
      </c>
      <c r="L70" s="1">
        <f>Query1[[#This Row],[Count]]/Query1[[#This Row],[Team FG2]]</f>
        <v>0.33333333333333331</v>
      </c>
      <c r="M70" s="1">
        <f>Query1[[#This Row],[Count]]/Query1[[#This Row],[Team FG3]]</f>
        <v>0.4</v>
      </c>
    </row>
    <row r="71" spans="1:13" hidden="1" x14ac:dyDescent="0.25">
      <c r="A71">
        <v>2024</v>
      </c>
      <c r="B71" s="5" t="s">
        <v>87</v>
      </c>
      <c r="C71">
        <v>1610612747</v>
      </c>
      <c r="D71" s="5" t="s">
        <v>90</v>
      </c>
      <c r="E71" s="5" t="s">
        <v>9</v>
      </c>
      <c r="F71" s="5" t="s">
        <v>5</v>
      </c>
      <c r="G71">
        <v>2</v>
      </c>
      <c r="H71" s="5">
        <f>VLOOKUP(Query1[[#This Row],[name]],[1]!Query1[[name]:[Count]], 6, FALSE)</f>
        <v>11</v>
      </c>
      <c r="I71" s="5">
        <f>VLOOKUP(Query1[[#This Row],[name]],[1]!Query3[[name]:[Count]], 6, FALSE)</f>
        <v>6</v>
      </c>
      <c r="J71" s="5">
        <f>VLOOKUP(Query1[[#This Row],[name]],[1]!Query2[[name]:[Count]], 6, FALSE)</f>
        <v>5</v>
      </c>
      <c r="K71" s="1">
        <f>Query1[[#This Row],[Count]]/Query1[[#This Row],[Team Total]]</f>
        <v>0.18181818181818182</v>
      </c>
      <c r="L71" s="1">
        <f>Query1[[#This Row],[Count]]/Query1[[#This Row],[Team FG2]]</f>
        <v>0.33333333333333331</v>
      </c>
      <c r="M71" s="1">
        <f>Query1[[#This Row],[Count]]/Query1[[#This Row],[Team FG3]]</f>
        <v>0.4</v>
      </c>
    </row>
    <row r="72" spans="1:13" hidden="1" x14ac:dyDescent="0.25">
      <c r="A72">
        <v>2024</v>
      </c>
      <c r="B72" s="5" t="s">
        <v>91</v>
      </c>
      <c r="C72">
        <v>1610612753</v>
      </c>
      <c r="D72" s="5" t="s">
        <v>92</v>
      </c>
      <c r="E72" s="5" t="s">
        <v>9</v>
      </c>
      <c r="F72" s="5" t="s">
        <v>5</v>
      </c>
      <c r="G72">
        <v>5</v>
      </c>
      <c r="H72" s="5">
        <f>VLOOKUP(Query1[[#This Row],[name]],[1]!Query1[[name]:[Count]], 6, FALSE)</f>
        <v>14</v>
      </c>
      <c r="I72" s="5">
        <f>VLOOKUP(Query1[[#This Row],[name]],[1]!Query3[[name]:[Count]], 6, FALSE)</f>
        <v>9</v>
      </c>
      <c r="J72" s="5">
        <f>VLOOKUP(Query1[[#This Row],[name]],[1]!Query2[[name]:[Count]], 6, FALSE)</f>
        <v>5</v>
      </c>
      <c r="K72" s="1">
        <f>Query1[[#This Row],[Count]]/Query1[[#This Row],[Team Total]]</f>
        <v>0.35714285714285715</v>
      </c>
      <c r="L72" s="1">
        <f>Query1[[#This Row],[Count]]/Query1[[#This Row],[Team FG2]]</f>
        <v>0.55555555555555558</v>
      </c>
      <c r="M72" s="1">
        <f>Query1[[#This Row],[Count]]/Query1[[#This Row],[Team FG3]]</f>
        <v>1</v>
      </c>
    </row>
    <row r="73" spans="1:13" hidden="1" x14ac:dyDescent="0.25">
      <c r="A73">
        <v>2024</v>
      </c>
      <c r="B73" s="5" t="s">
        <v>91</v>
      </c>
      <c r="C73">
        <v>1610612753</v>
      </c>
      <c r="D73" s="5" t="s">
        <v>93</v>
      </c>
      <c r="E73" s="5" t="s">
        <v>9</v>
      </c>
      <c r="F73" s="5" t="s">
        <v>5</v>
      </c>
      <c r="G73">
        <v>1</v>
      </c>
      <c r="H73" s="5">
        <f>VLOOKUP(Query1[[#This Row],[name]],[1]!Query1[[name]:[Count]], 6, FALSE)</f>
        <v>14</v>
      </c>
      <c r="I73" s="5">
        <f>VLOOKUP(Query1[[#This Row],[name]],[1]!Query3[[name]:[Count]], 6, FALSE)</f>
        <v>9</v>
      </c>
      <c r="J73" s="5">
        <f>VLOOKUP(Query1[[#This Row],[name]],[1]!Query2[[name]:[Count]], 6, FALSE)</f>
        <v>5</v>
      </c>
      <c r="K73" s="1">
        <f>Query1[[#This Row],[Count]]/Query1[[#This Row],[Team Total]]</f>
        <v>7.1428571428571425E-2</v>
      </c>
      <c r="L73" s="1">
        <f>Query1[[#This Row],[Count]]/Query1[[#This Row],[Team FG2]]</f>
        <v>0.1111111111111111</v>
      </c>
      <c r="M73" s="1">
        <f>Query1[[#This Row],[Count]]/Query1[[#This Row],[Team FG3]]</f>
        <v>0.2</v>
      </c>
    </row>
    <row r="74" spans="1:13" hidden="1" x14ac:dyDescent="0.25">
      <c r="A74">
        <v>2024</v>
      </c>
      <c r="B74" s="5" t="s">
        <v>91</v>
      </c>
      <c r="C74">
        <v>1610612753</v>
      </c>
      <c r="D74" s="5" t="s">
        <v>94</v>
      </c>
      <c r="E74" s="5" t="s">
        <v>9</v>
      </c>
      <c r="F74" s="5" t="s">
        <v>5</v>
      </c>
      <c r="G74">
        <v>1</v>
      </c>
      <c r="H74" s="5">
        <f>VLOOKUP(Query1[[#This Row],[name]],[1]!Query1[[name]:[Count]], 6, FALSE)</f>
        <v>14</v>
      </c>
      <c r="I74" s="5">
        <f>VLOOKUP(Query1[[#This Row],[name]],[1]!Query3[[name]:[Count]], 6, FALSE)</f>
        <v>9</v>
      </c>
      <c r="J74" s="5">
        <f>VLOOKUP(Query1[[#This Row],[name]],[1]!Query2[[name]:[Count]], 6, FALSE)</f>
        <v>5</v>
      </c>
      <c r="K74" s="1">
        <f>Query1[[#This Row],[Count]]/Query1[[#This Row],[Team Total]]</f>
        <v>7.1428571428571425E-2</v>
      </c>
      <c r="L74" s="1">
        <f>Query1[[#This Row],[Count]]/Query1[[#This Row],[Team FG2]]</f>
        <v>0.1111111111111111</v>
      </c>
      <c r="M74" s="1">
        <f>Query1[[#This Row],[Count]]/Query1[[#This Row],[Team FG3]]</f>
        <v>0.2</v>
      </c>
    </row>
    <row r="75" spans="1:13" hidden="1" x14ac:dyDescent="0.25">
      <c r="A75">
        <v>2024</v>
      </c>
      <c r="B75" s="5" t="s">
        <v>91</v>
      </c>
      <c r="C75">
        <v>1610612753</v>
      </c>
      <c r="D75" s="5" t="s">
        <v>95</v>
      </c>
      <c r="E75" s="5" t="s">
        <v>9</v>
      </c>
      <c r="F75" s="5" t="s">
        <v>5</v>
      </c>
      <c r="G75">
        <v>1</v>
      </c>
      <c r="H75" s="5">
        <f>VLOOKUP(Query1[[#This Row],[name]],[1]!Query1[[name]:[Count]], 6, FALSE)</f>
        <v>14</v>
      </c>
      <c r="I75" s="5">
        <f>VLOOKUP(Query1[[#This Row],[name]],[1]!Query3[[name]:[Count]], 6, FALSE)</f>
        <v>9</v>
      </c>
      <c r="J75" s="5">
        <f>VLOOKUP(Query1[[#This Row],[name]],[1]!Query2[[name]:[Count]], 6, FALSE)</f>
        <v>5</v>
      </c>
      <c r="K75" s="1">
        <f>Query1[[#This Row],[Count]]/Query1[[#This Row],[Team Total]]</f>
        <v>7.1428571428571425E-2</v>
      </c>
      <c r="L75" s="1">
        <f>Query1[[#This Row],[Count]]/Query1[[#This Row],[Team FG2]]</f>
        <v>0.1111111111111111</v>
      </c>
      <c r="M75" s="1">
        <f>Query1[[#This Row],[Count]]/Query1[[#This Row],[Team FG3]]</f>
        <v>0.2</v>
      </c>
    </row>
    <row r="76" spans="1:13" hidden="1" x14ac:dyDescent="0.25">
      <c r="A76">
        <v>2024</v>
      </c>
      <c r="B76" s="5" t="s">
        <v>91</v>
      </c>
      <c r="C76">
        <v>1610612753</v>
      </c>
      <c r="D76" s="5" t="s">
        <v>96</v>
      </c>
      <c r="E76" s="5" t="s">
        <v>9</v>
      </c>
      <c r="F76" s="5" t="s">
        <v>5</v>
      </c>
      <c r="G76">
        <v>1</v>
      </c>
      <c r="H76" s="5">
        <f>VLOOKUP(Query1[[#This Row],[name]],[1]!Query1[[name]:[Count]], 6, FALSE)</f>
        <v>14</v>
      </c>
      <c r="I76" s="5">
        <f>VLOOKUP(Query1[[#This Row],[name]],[1]!Query3[[name]:[Count]], 6, FALSE)</f>
        <v>9</v>
      </c>
      <c r="J76" s="5">
        <f>VLOOKUP(Query1[[#This Row],[name]],[1]!Query2[[name]:[Count]], 6, FALSE)</f>
        <v>5</v>
      </c>
      <c r="K76" s="1">
        <f>Query1[[#This Row],[Count]]/Query1[[#This Row],[Team Total]]</f>
        <v>7.1428571428571425E-2</v>
      </c>
      <c r="L76" s="1">
        <f>Query1[[#This Row],[Count]]/Query1[[#This Row],[Team FG2]]</f>
        <v>0.1111111111111111</v>
      </c>
      <c r="M76" s="1">
        <f>Query1[[#This Row],[Count]]/Query1[[#This Row],[Team FG3]]</f>
        <v>0.2</v>
      </c>
    </row>
    <row r="77" spans="1:13" hidden="1" x14ac:dyDescent="0.25">
      <c r="A77">
        <v>2024</v>
      </c>
      <c r="B77" s="5" t="s">
        <v>97</v>
      </c>
      <c r="C77">
        <v>1610612742</v>
      </c>
      <c r="D77" s="5" t="s">
        <v>98</v>
      </c>
      <c r="E77" s="5" t="s">
        <v>9</v>
      </c>
      <c r="F77" s="5" t="s">
        <v>5</v>
      </c>
      <c r="G77">
        <v>2</v>
      </c>
      <c r="H77" s="5">
        <f>VLOOKUP(Query1[[#This Row],[name]],[1]!Query1[[name]:[Count]], 6, FALSE)</f>
        <v>13</v>
      </c>
      <c r="I77" s="5">
        <f>VLOOKUP(Query1[[#This Row],[name]],[1]!Query3[[name]:[Count]], 6, FALSE)</f>
        <v>11</v>
      </c>
      <c r="J77" s="5">
        <f>VLOOKUP(Query1[[#This Row],[name]],[1]!Query2[[name]:[Count]], 6, FALSE)</f>
        <v>2</v>
      </c>
      <c r="K77" s="1">
        <f>Query1[[#This Row],[Count]]/Query1[[#This Row],[Team Total]]</f>
        <v>0.15384615384615385</v>
      </c>
      <c r="L77" s="1">
        <f>Query1[[#This Row],[Count]]/Query1[[#This Row],[Team FG2]]</f>
        <v>0.18181818181818182</v>
      </c>
      <c r="M77" s="1">
        <f>Query1[[#This Row],[Count]]/Query1[[#This Row],[Team FG3]]</f>
        <v>1</v>
      </c>
    </row>
    <row r="78" spans="1:13" hidden="1" x14ac:dyDescent="0.25">
      <c r="A78">
        <v>2024</v>
      </c>
      <c r="B78" s="5" t="s">
        <v>97</v>
      </c>
      <c r="C78">
        <v>1610612742</v>
      </c>
      <c r="D78" s="5" t="s">
        <v>99</v>
      </c>
      <c r="E78" s="5" t="s">
        <v>9</v>
      </c>
      <c r="F78" s="5" t="s">
        <v>5</v>
      </c>
      <c r="G78">
        <v>1</v>
      </c>
      <c r="H78" s="5">
        <f>VLOOKUP(Query1[[#This Row],[name]],[1]!Query1[[name]:[Count]], 6, FALSE)</f>
        <v>13</v>
      </c>
      <c r="I78" s="5">
        <f>VLOOKUP(Query1[[#This Row],[name]],[1]!Query3[[name]:[Count]], 6, FALSE)</f>
        <v>11</v>
      </c>
      <c r="J78" s="5">
        <f>VLOOKUP(Query1[[#This Row],[name]],[1]!Query2[[name]:[Count]], 6, FALSE)</f>
        <v>2</v>
      </c>
      <c r="K78" s="1">
        <f>Query1[[#This Row],[Count]]/Query1[[#This Row],[Team Total]]</f>
        <v>7.6923076923076927E-2</v>
      </c>
      <c r="L78" s="1">
        <f>Query1[[#This Row],[Count]]/Query1[[#This Row],[Team FG2]]</f>
        <v>9.0909090909090912E-2</v>
      </c>
      <c r="M78" s="1">
        <f>Query1[[#This Row],[Count]]/Query1[[#This Row],[Team FG3]]</f>
        <v>0.5</v>
      </c>
    </row>
    <row r="79" spans="1:13" hidden="1" x14ac:dyDescent="0.25">
      <c r="A79">
        <v>2024</v>
      </c>
      <c r="B79" s="5" t="s">
        <v>97</v>
      </c>
      <c r="C79">
        <v>1610612742</v>
      </c>
      <c r="D79" s="5" t="s">
        <v>100</v>
      </c>
      <c r="E79" s="5" t="s">
        <v>9</v>
      </c>
      <c r="F79" s="5" t="s">
        <v>5</v>
      </c>
      <c r="G79">
        <v>2</v>
      </c>
      <c r="H79" s="5">
        <f>VLOOKUP(Query1[[#This Row],[name]],[1]!Query1[[name]:[Count]], 6, FALSE)</f>
        <v>13</v>
      </c>
      <c r="I79" s="5">
        <f>VLOOKUP(Query1[[#This Row],[name]],[1]!Query3[[name]:[Count]], 6, FALSE)</f>
        <v>11</v>
      </c>
      <c r="J79" s="5">
        <f>VLOOKUP(Query1[[#This Row],[name]],[1]!Query2[[name]:[Count]], 6, FALSE)</f>
        <v>2</v>
      </c>
      <c r="K79" s="1">
        <f>Query1[[#This Row],[Count]]/Query1[[#This Row],[Team Total]]</f>
        <v>0.15384615384615385</v>
      </c>
      <c r="L79" s="1">
        <f>Query1[[#This Row],[Count]]/Query1[[#This Row],[Team FG2]]</f>
        <v>0.18181818181818182</v>
      </c>
      <c r="M79" s="1">
        <f>Query1[[#This Row],[Count]]/Query1[[#This Row],[Team FG3]]</f>
        <v>1</v>
      </c>
    </row>
    <row r="80" spans="1:13" hidden="1" x14ac:dyDescent="0.25">
      <c r="A80">
        <v>2024</v>
      </c>
      <c r="B80" s="5" t="s">
        <v>97</v>
      </c>
      <c r="C80">
        <v>1610612742</v>
      </c>
      <c r="D80" s="5" t="s">
        <v>101</v>
      </c>
      <c r="E80" s="5" t="s">
        <v>9</v>
      </c>
      <c r="F80" s="5" t="s">
        <v>5</v>
      </c>
      <c r="G80">
        <v>2</v>
      </c>
      <c r="H80" s="5">
        <f>VLOOKUP(Query1[[#This Row],[name]],[1]!Query1[[name]:[Count]], 6, FALSE)</f>
        <v>13</v>
      </c>
      <c r="I80" s="5">
        <f>VLOOKUP(Query1[[#This Row],[name]],[1]!Query3[[name]:[Count]], 6, FALSE)</f>
        <v>11</v>
      </c>
      <c r="J80" s="5">
        <f>VLOOKUP(Query1[[#This Row],[name]],[1]!Query2[[name]:[Count]], 6, FALSE)</f>
        <v>2</v>
      </c>
      <c r="K80" s="1">
        <f>Query1[[#This Row],[Count]]/Query1[[#This Row],[Team Total]]</f>
        <v>0.15384615384615385</v>
      </c>
      <c r="L80" s="1">
        <f>Query1[[#This Row],[Count]]/Query1[[#This Row],[Team FG2]]</f>
        <v>0.18181818181818182</v>
      </c>
      <c r="M80" s="1">
        <f>Query1[[#This Row],[Count]]/Query1[[#This Row],[Team FG3]]</f>
        <v>1</v>
      </c>
    </row>
    <row r="81" spans="1:13" hidden="1" x14ac:dyDescent="0.25">
      <c r="A81">
        <v>2024</v>
      </c>
      <c r="B81" s="5" t="s">
        <v>97</v>
      </c>
      <c r="C81">
        <v>1610612742</v>
      </c>
      <c r="D81" s="5" t="s">
        <v>102</v>
      </c>
      <c r="E81" s="5" t="s">
        <v>9</v>
      </c>
      <c r="F81" s="5" t="s">
        <v>5</v>
      </c>
      <c r="G81">
        <v>4</v>
      </c>
      <c r="H81" s="5">
        <f>VLOOKUP(Query1[[#This Row],[name]],[1]!Query1[[name]:[Count]], 6, FALSE)</f>
        <v>13</v>
      </c>
      <c r="I81" s="5">
        <f>VLOOKUP(Query1[[#This Row],[name]],[1]!Query3[[name]:[Count]], 6, FALSE)</f>
        <v>11</v>
      </c>
      <c r="J81" s="5">
        <f>VLOOKUP(Query1[[#This Row],[name]],[1]!Query2[[name]:[Count]], 6, FALSE)</f>
        <v>2</v>
      </c>
      <c r="K81" s="1">
        <f>Query1[[#This Row],[Count]]/Query1[[#This Row],[Team Total]]</f>
        <v>0.30769230769230771</v>
      </c>
      <c r="L81" s="1">
        <f>Query1[[#This Row],[Count]]/Query1[[#This Row],[Team FG2]]</f>
        <v>0.36363636363636365</v>
      </c>
      <c r="M81" s="1">
        <f>Query1[[#This Row],[Count]]/Query1[[#This Row],[Team FG3]]</f>
        <v>2</v>
      </c>
    </row>
    <row r="82" spans="1:13" hidden="1" x14ac:dyDescent="0.25">
      <c r="A82">
        <v>2024</v>
      </c>
      <c r="B82" s="5" t="s">
        <v>103</v>
      </c>
      <c r="C82">
        <v>1610612751</v>
      </c>
      <c r="D82" s="5" t="s">
        <v>104</v>
      </c>
      <c r="E82" s="5" t="s">
        <v>9</v>
      </c>
      <c r="F82" s="5" t="s">
        <v>5</v>
      </c>
      <c r="G82">
        <v>2</v>
      </c>
      <c r="H82" s="5">
        <f>VLOOKUP(Query1[[#This Row],[name]],[1]!Query1[[name]:[Count]], 6, FALSE)</f>
        <v>12</v>
      </c>
      <c r="I82" s="5">
        <f>VLOOKUP(Query1[[#This Row],[name]],[1]!Query3[[name]:[Count]], 6, FALSE)</f>
        <v>9</v>
      </c>
      <c r="J82" s="5">
        <f>VLOOKUP(Query1[[#This Row],[name]],[1]!Query2[[name]:[Count]], 6, FALSE)</f>
        <v>3</v>
      </c>
      <c r="K82" s="1">
        <f>Query1[[#This Row],[Count]]/Query1[[#This Row],[Team Total]]</f>
        <v>0.16666666666666666</v>
      </c>
      <c r="L82" s="1">
        <f>Query1[[#This Row],[Count]]/Query1[[#This Row],[Team FG2]]</f>
        <v>0.22222222222222221</v>
      </c>
      <c r="M82" s="1">
        <f>Query1[[#This Row],[Count]]/Query1[[#This Row],[Team FG3]]</f>
        <v>0.66666666666666663</v>
      </c>
    </row>
    <row r="83" spans="1:13" hidden="1" x14ac:dyDescent="0.25">
      <c r="A83">
        <v>2024</v>
      </c>
      <c r="B83" s="5" t="s">
        <v>103</v>
      </c>
      <c r="C83">
        <v>1610612751</v>
      </c>
      <c r="D83" s="5" t="s">
        <v>105</v>
      </c>
      <c r="E83" s="5" t="s">
        <v>9</v>
      </c>
      <c r="F83" s="5" t="s">
        <v>5</v>
      </c>
      <c r="G83">
        <v>2</v>
      </c>
      <c r="H83" s="5">
        <f>VLOOKUP(Query1[[#This Row],[name]],[1]!Query1[[name]:[Count]], 6, FALSE)</f>
        <v>12</v>
      </c>
      <c r="I83" s="5">
        <f>VLOOKUP(Query1[[#This Row],[name]],[1]!Query3[[name]:[Count]], 6, FALSE)</f>
        <v>9</v>
      </c>
      <c r="J83" s="5">
        <f>VLOOKUP(Query1[[#This Row],[name]],[1]!Query2[[name]:[Count]], 6, FALSE)</f>
        <v>3</v>
      </c>
      <c r="K83" s="1">
        <f>Query1[[#This Row],[Count]]/Query1[[#This Row],[Team Total]]</f>
        <v>0.16666666666666666</v>
      </c>
      <c r="L83" s="1">
        <f>Query1[[#This Row],[Count]]/Query1[[#This Row],[Team FG2]]</f>
        <v>0.22222222222222221</v>
      </c>
      <c r="M83" s="1">
        <f>Query1[[#This Row],[Count]]/Query1[[#This Row],[Team FG3]]</f>
        <v>0.66666666666666663</v>
      </c>
    </row>
    <row r="84" spans="1:13" hidden="1" x14ac:dyDescent="0.25">
      <c r="A84">
        <v>2024</v>
      </c>
      <c r="B84" s="5" t="s">
        <v>103</v>
      </c>
      <c r="C84">
        <v>1610612751</v>
      </c>
      <c r="D84" s="5" t="s">
        <v>106</v>
      </c>
      <c r="E84" s="5" t="s">
        <v>9</v>
      </c>
      <c r="F84" s="5" t="s">
        <v>5</v>
      </c>
      <c r="G84">
        <v>2</v>
      </c>
      <c r="H84" s="5">
        <f>VLOOKUP(Query1[[#This Row],[name]],[1]!Query1[[name]:[Count]], 6, FALSE)</f>
        <v>12</v>
      </c>
      <c r="I84" s="5">
        <f>VLOOKUP(Query1[[#This Row],[name]],[1]!Query3[[name]:[Count]], 6, FALSE)</f>
        <v>9</v>
      </c>
      <c r="J84" s="5">
        <f>VLOOKUP(Query1[[#This Row],[name]],[1]!Query2[[name]:[Count]], 6, FALSE)</f>
        <v>3</v>
      </c>
      <c r="K84" s="1">
        <f>Query1[[#This Row],[Count]]/Query1[[#This Row],[Team Total]]</f>
        <v>0.16666666666666666</v>
      </c>
      <c r="L84" s="1">
        <f>Query1[[#This Row],[Count]]/Query1[[#This Row],[Team FG2]]</f>
        <v>0.22222222222222221</v>
      </c>
      <c r="M84" s="1">
        <f>Query1[[#This Row],[Count]]/Query1[[#This Row],[Team FG3]]</f>
        <v>0.66666666666666663</v>
      </c>
    </row>
    <row r="85" spans="1:13" hidden="1" x14ac:dyDescent="0.25">
      <c r="A85">
        <v>2024</v>
      </c>
      <c r="B85" s="5" t="s">
        <v>103</v>
      </c>
      <c r="C85">
        <v>1610612751</v>
      </c>
      <c r="D85" s="5" t="s">
        <v>107</v>
      </c>
      <c r="E85" s="5" t="s">
        <v>9</v>
      </c>
      <c r="F85" s="5" t="s">
        <v>5</v>
      </c>
      <c r="G85">
        <v>1</v>
      </c>
      <c r="H85" s="5">
        <f>VLOOKUP(Query1[[#This Row],[name]],[1]!Query1[[name]:[Count]], 6, FALSE)</f>
        <v>12</v>
      </c>
      <c r="I85" s="5">
        <f>VLOOKUP(Query1[[#This Row],[name]],[1]!Query3[[name]:[Count]], 6, FALSE)</f>
        <v>9</v>
      </c>
      <c r="J85" s="5">
        <f>VLOOKUP(Query1[[#This Row],[name]],[1]!Query2[[name]:[Count]], 6, FALSE)</f>
        <v>3</v>
      </c>
      <c r="K85" s="1">
        <f>Query1[[#This Row],[Count]]/Query1[[#This Row],[Team Total]]</f>
        <v>8.3333333333333329E-2</v>
      </c>
      <c r="L85" s="1">
        <f>Query1[[#This Row],[Count]]/Query1[[#This Row],[Team FG2]]</f>
        <v>0.1111111111111111</v>
      </c>
      <c r="M85" s="1">
        <f>Query1[[#This Row],[Count]]/Query1[[#This Row],[Team FG3]]</f>
        <v>0.33333333333333331</v>
      </c>
    </row>
    <row r="86" spans="1:13" hidden="1" x14ac:dyDescent="0.25">
      <c r="A86">
        <v>2024</v>
      </c>
      <c r="B86" s="5" t="s">
        <v>103</v>
      </c>
      <c r="C86">
        <v>1610612751</v>
      </c>
      <c r="D86" s="5" t="s">
        <v>108</v>
      </c>
      <c r="E86" s="5" t="s">
        <v>9</v>
      </c>
      <c r="F86" s="5" t="s">
        <v>5</v>
      </c>
      <c r="G86">
        <v>2</v>
      </c>
      <c r="H86" s="5">
        <f>VLOOKUP(Query1[[#This Row],[name]],[1]!Query1[[name]:[Count]], 6, FALSE)</f>
        <v>12</v>
      </c>
      <c r="I86" s="5">
        <f>VLOOKUP(Query1[[#This Row],[name]],[1]!Query3[[name]:[Count]], 6, FALSE)</f>
        <v>9</v>
      </c>
      <c r="J86" s="5">
        <f>VLOOKUP(Query1[[#This Row],[name]],[1]!Query2[[name]:[Count]], 6, FALSE)</f>
        <v>3</v>
      </c>
      <c r="K86" s="1">
        <f>Query1[[#This Row],[Count]]/Query1[[#This Row],[Team Total]]</f>
        <v>0.16666666666666666</v>
      </c>
      <c r="L86" s="1">
        <f>Query1[[#This Row],[Count]]/Query1[[#This Row],[Team FG2]]</f>
        <v>0.22222222222222221</v>
      </c>
      <c r="M86" s="1">
        <f>Query1[[#This Row],[Count]]/Query1[[#This Row],[Team FG3]]</f>
        <v>0.66666666666666663</v>
      </c>
    </row>
    <row r="87" spans="1:13" hidden="1" x14ac:dyDescent="0.25">
      <c r="A87">
        <v>2024</v>
      </c>
      <c r="B87" s="5" t="s">
        <v>109</v>
      </c>
      <c r="C87">
        <v>1610612743</v>
      </c>
      <c r="D87" s="5" t="s">
        <v>110</v>
      </c>
      <c r="E87" s="5" t="s">
        <v>9</v>
      </c>
      <c r="F87" s="5" t="s">
        <v>5</v>
      </c>
      <c r="G87">
        <v>2</v>
      </c>
      <c r="H87" s="5">
        <f>VLOOKUP(Query1[[#This Row],[name]],[1]!Query1[[name]:[Count]], 6, FALSE)</f>
        <v>13</v>
      </c>
      <c r="I87" s="5">
        <f>VLOOKUP(Query1[[#This Row],[name]],[1]!Query3[[name]:[Count]], 6, FALSE)</f>
        <v>6</v>
      </c>
      <c r="J87" s="5">
        <f>VLOOKUP(Query1[[#This Row],[name]],[1]!Query2[[name]:[Count]], 6, FALSE)</f>
        <v>7</v>
      </c>
      <c r="K87" s="1">
        <f>Query1[[#This Row],[Count]]/Query1[[#This Row],[Team Total]]</f>
        <v>0.15384615384615385</v>
      </c>
      <c r="L87" s="1">
        <f>Query1[[#This Row],[Count]]/Query1[[#This Row],[Team FG2]]</f>
        <v>0.33333333333333331</v>
      </c>
      <c r="M87" s="1">
        <f>Query1[[#This Row],[Count]]/Query1[[#This Row],[Team FG3]]</f>
        <v>0.2857142857142857</v>
      </c>
    </row>
    <row r="88" spans="1:13" hidden="1" x14ac:dyDescent="0.25">
      <c r="A88">
        <v>2024</v>
      </c>
      <c r="B88" s="5" t="s">
        <v>109</v>
      </c>
      <c r="C88">
        <v>1610612743</v>
      </c>
      <c r="D88" s="5" t="s">
        <v>111</v>
      </c>
      <c r="E88" s="5" t="s">
        <v>9</v>
      </c>
      <c r="F88" s="5" t="s">
        <v>5</v>
      </c>
      <c r="G88">
        <v>1</v>
      </c>
      <c r="H88" s="5">
        <f>VLOOKUP(Query1[[#This Row],[name]],[1]!Query1[[name]:[Count]], 6, FALSE)</f>
        <v>13</v>
      </c>
      <c r="I88" s="5">
        <f>VLOOKUP(Query1[[#This Row],[name]],[1]!Query3[[name]:[Count]], 6, FALSE)</f>
        <v>6</v>
      </c>
      <c r="J88" s="5">
        <f>VLOOKUP(Query1[[#This Row],[name]],[1]!Query2[[name]:[Count]], 6, FALSE)</f>
        <v>7</v>
      </c>
      <c r="K88" s="1">
        <f>Query1[[#This Row],[Count]]/Query1[[#This Row],[Team Total]]</f>
        <v>7.6923076923076927E-2</v>
      </c>
      <c r="L88" s="1">
        <f>Query1[[#This Row],[Count]]/Query1[[#This Row],[Team FG2]]</f>
        <v>0.16666666666666666</v>
      </c>
      <c r="M88" s="1">
        <f>Query1[[#This Row],[Count]]/Query1[[#This Row],[Team FG3]]</f>
        <v>0.14285714285714285</v>
      </c>
    </row>
    <row r="89" spans="1:13" hidden="1" x14ac:dyDescent="0.25">
      <c r="A89">
        <v>2024</v>
      </c>
      <c r="B89" s="5" t="s">
        <v>109</v>
      </c>
      <c r="C89">
        <v>1610612743</v>
      </c>
      <c r="D89" s="5" t="s">
        <v>112</v>
      </c>
      <c r="E89" s="5" t="s">
        <v>9</v>
      </c>
      <c r="F89" s="5" t="s">
        <v>5</v>
      </c>
      <c r="G89">
        <v>2</v>
      </c>
      <c r="H89" s="5">
        <f>VLOOKUP(Query1[[#This Row],[name]],[1]!Query1[[name]:[Count]], 6, FALSE)</f>
        <v>13</v>
      </c>
      <c r="I89" s="5">
        <f>VLOOKUP(Query1[[#This Row],[name]],[1]!Query3[[name]:[Count]], 6, FALSE)</f>
        <v>6</v>
      </c>
      <c r="J89" s="5">
        <f>VLOOKUP(Query1[[#This Row],[name]],[1]!Query2[[name]:[Count]], 6, FALSE)</f>
        <v>7</v>
      </c>
      <c r="K89" s="1">
        <f>Query1[[#This Row],[Count]]/Query1[[#This Row],[Team Total]]</f>
        <v>0.15384615384615385</v>
      </c>
      <c r="L89" s="1">
        <f>Query1[[#This Row],[Count]]/Query1[[#This Row],[Team FG2]]</f>
        <v>0.33333333333333331</v>
      </c>
      <c r="M89" s="1">
        <f>Query1[[#This Row],[Count]]/Query1[[#This Row],[Team FG3]]</f>
        <v>0.2857142857142857</v>
      </c>
    </row>
    <row r="90" spans="1:13" hidden="1" x14ac:dyDescent="0.25">
      <c r="A90">
        <v>2024</v>
      </c>
      <c r="B90" s="5" t="s">
        <v>109</v>
      </c>
      <c r="C90">
        <v>1610612743</v>
      </c>
      <c r="D90" s="5" t="s">
        <v>113</v>
      </c>
      <c r="E90" s="5" t="s">
        <v>9</v>
      </c>
      <c r="F90" s="5" t="s">
        <v>5</v>
      </c>
      <c r="G90">
        <v>1</v>
      </c>
      <c r="H90" s="5">
        <f>VLOOKUP(Query1[[#This Row],[name]],[1]!Query1[[name]:[Count]], 6, FALSE)</f>
        <v>13</v>
      </c>
      <c r="I90" s="5">
        <f>VLOOKUP(Query1[[#This Row],[name]],[1]!Query3[[name]:[Count]], 6, FALSE)</f>
        <v>6</v>
      </c>
      <c r="J90" s="5">
        <f>VLOOKUP(Query1[[#This Row],[name]],[1]!Query2[[name]:[Count]], 6, FALSE)</f>
        <v>7</v>
      </c>
      <c r="K90" s="1">
        <f>Query1[[#This Row],[Count]]/Query1[[#This Row],[Team Total]]</f>
        <v>7.6923076923076927E-2</v>
      </c>
      <c r="L90" s="1">
        <f>Query1[[#This Row],[Count]]/Query1[[#This Row],[Team FG2]]</f>
        <v>0.16666666666666666</v>
      </c>
      <c r="M90" s="1">
        <f>Query1[[#This Row],[Count]]/Query1[[#This Row],[Team FG3]]</f>
        <v>0.14285714285714285</v>
      </c>
    </row>
    <row r="91" spans="1:13" hidden="1" x14ac:dyDescent="0.25">
      <c r="A91">
        <v>2024</v>
      </c>
      <c r="B91" s="5" t="s">
        <v>114</v>
      </c>
      <c r="C91">
        <v>1610612754</v>
      </c>
      <c r="D91" s="5" t="s">
        <v>115</v>
      </c>
      <c r="E91" s="5" t="s">
        <v>9</v>
      </c>
      <c r="F91" s="5" t="s">
        <v>5</v>
      </c>
      <c r="G91">
        <v>1</v>
      </c>
      <c r="H91" s="5">
        <f>VLOOKUP(Query1[[#This Row],[name]],[1]!Query1[[name]:[Count]], 6, FALSE)</f>
        <v>20</v>
      </c>
      <c r="I91" s="5">
        <f>VLOOKUP(Query1[[#This Row],[name]],[1]!Query3[[name]:[Count]], 6, FALSE)</f>
        <v>11</v>
      </c>
      <c r="J91" s="5">
        <f>VLOOKUP(Query1[[#This Row],[name]],[1]!Query2[[name]:[Count]], 6, FALSE)</f>
        <v>9</v>
      </c>
      <c r="K91" s="1">
        <f>Query1[[#This Row],[Count]]/Query1[[#This Row],[Team Total]]</f>
        <v>0.05</v>
      </c>
      <c r="L91" s="1">
        <f>Query1[[#This Row],[Count]]/Query1[[#This Row],[Team FG2]]</f>
        <v>9.0909090909090912E-2</v>
      </c>
      <c r="M91" s="1">
        <f>Query1[[#This Row],[Count]]/Query1[[#This Row],[Team FG3]]</f>
        <v>0.1111111111111111</v>
      </c>
    </row>
    <row r="92" spans="1:13" hidden="1" x14ac:dyDescent="0.25">
      <c r="A92">
        <v>2024</v>
      </c>
      <c r="B92" s="5" t="s">
        <v>114</v>
      </c>
      <c r="C92">
        <v>1610612754</v>
      </c>
      <c r="D92" s="5" t="s">
        <v>116</v>
      </c>
      <c r="E92" s="5" t="s">
        <v>9</v>
      </c>
      <c r="F92" s="5" t="s">
        <v>5</v>
      </c>
      <c r="G92">
        <v>4</v>
      </c>
      <c r="H92" s="5">
        <f>VLOOKUP(Query1[[#This Row],[name]],[1]!Query1[[name]:[Count]], 6, FALSE)</f>
        <v>20</v>
      </c>
      <c r="I92" s="5">
        <f>VLOOKUP(Query1[[#This Row],[name]],[1]!Query3[[name]:[Count]], 6, FALSE)</f>
        <v>11</v>
      </c>
      <c r="J92" s="5">
        <f>VLOOKUP(Query1[[#This Row],[name]],[1]!Query2[[name]:[Count]], 6, FALSE)</f>
        <v>9</v>
      </c>
      <c r="K92" s="1">
        <f>Query1[[#This Row],[Count]]/Query1[[#This Row],[Team Total]]</f>
        <v>0.2</v>
      </c>
      <c r="L92" s="1">
        <f>Query1[[#This Row],[Count]]/Query1[[#This Row],[Team FG2]]</f>
        <v>0.36363636363636365</v>
      </c>
      <c r="M92" s="1">
        <f>Query1[[#This Row],[Count]]/Query1[[#This Row],[Team FG3]]</f>
        <v>0.44444444444444442</v>
      </c>
    </row>
    <row r="93" spans="1:13" hidden="1" x14ac:dyDescent="0.25">
      <c r="A93">
        <v>2024</v>
      </c>
      <c r="B93" s="5" t="s">
        <v>114</v>
      </c>
      <c r="C93">
        <v>1610612754</v>
      </c>
      <c r="D93" s="5" t="s">
        <v>117</v>
      </c>
      <c r="E93" s="5" t="s">
        <v>9</v>
      </c>
      <c r="F93" s="5" t="s">
        <v>5</v>
      </c>
      <c r="G93">
        <v>2</v>
      </c>
      <c r="H93" s="5">
        <f>VLOOKUP(Query1[[#This Row],[name]],[1]!Query1[[name]:[Count]], 6, FALSE)</f>
        <v>20</v>
      </c>
      <c r="I93" s="5">
        <f>VLOOKUP(Query1[[#This Row],[name]],[1]!Query3[[name]:[Count]], 6, FALSE)</f>
        <v>11</v>
      </c>
      <c r="J93" s="5">
        <f>VLOOKUP(Query1[[#This Row],[name]],[1]!Query2[[name]:[Count]], 6, FALSE)</f>
        <v>9</v>
      </c>
      <c r="K93" s="1">
        <f>Query1[[#This Row],[Count]]/Query1[[#This Row],[Team Total]]</f>
        <v>0.1</v>
      </c>
      <c r="L93" s="1">
        <f>Query1[[#This Row],[Count]]/Query1[[#This Row],[Team FG2]]</f>
        <v>0.18181818181818182</v>
      </c>
      <c r="M93" s="1">
        <f>Query1[[#This Row],[Count]]/Query1[[#This Row],[Team FG3]]</f>
        <v>0.22222222222222221</v>
      </c>
    </row>
    <row r="94" spans="1:13" hidden="1" x14ac:dyDescent="0.25">
      <c r="A94">
        <v>2024</v>
      </c>
      <c r="B94" s="5" t="s">
        <v>114</v>
      </c>
      <c r="C94">
        <v>1610612754</v>
      </c>
      <c r="D94" s="5" t="s">
        <v>118</v>
      </c>
      <c r="E94" s="5" t="s">
        <v>9</v>
      </c>
      <c r="F94" s="5" t="s">
        <v>5</v>
      </c>
      <c r="G94">
        <v>4</v>
      </c>
      <c r="H94" s="5">
        <f>VLOOKUP(Query1[[#This Row],[name]],[1]!Query1[[name]:[Count]], 6, FALSE)</f>
        <v>20</v>
      </c>
      <c r="I94" s="5">
        <f>VLOOKUP(Query1[[#This Row],[name]],[1]!Query3[[name]:[Count]], 6, FALSE)</f>
        <v>11</v>
      </c>
      <c r="J94" s="5">
        <f>VLOOKUP(Query1[[#This Row],[name]],[1]!Query2[[name]:[Count]], 6, FALSE)</f>
        <v>9</v>
      </c>
      <c r="K94" s="1">
        <f>Query1[[#This Row],[Count]]/Query1[[#This Row],[Team Total]]</f>
        <v>0.2</v>
      </c>
      <c r="L94" s="1">
        <f>Query1[[#This Row],[Count]]/Query1[[#This Row],[Team FG2]]</f>
        <v>0.36363636363636365</v>
      </c>
      <c r="M94" s="1">
        <f>Query1[[#This Row],[Count]]/Query1[[#This Row],[Team FG3]]</f>
        <v>0.44444444444444442</v>
      </c>
    </row>
    <row r="95" spans="1:13" hidden="1" x14ac:dyDescent="0.25">
      <c r="A95">
        <v>2024</v>
      </c>
      <c r="B95" s="5" t="s">
        <v>119</v>
      </c>
      <c r="C95">
        <v>1610612740</v>
      </c>
      <c r="D95" s="5" t="s">
        <v>120</v>
      </c>
      <c r="E95" s="5" t="s">
        <v>9</v>
      </c>
      <c r="F95" s="5" t="s">
        <v>5</v>
      </c>
      <c r="G95">
        <v>1</v>
      </c>
      <c r="H95" s="5">
        <f>VLOOKUP(Query1[[#This Row],[name]],[1]!Query1[[name]:[Count]], 6, FALSE)</f>
        <v>14</v>
      </c>
      <c r="I95" s="5">
        <f>VLOOKUP(Query1[[#This Row],[name]],[1]!Query3[[name]:[Count]], 6, FALSE)</f>
        <v>8</v>
      </c>
      <c r="J95" s="5">
        <f>VLOOKUP(Query1[[#This Row],[name]],[1]!Query2[[name]:[Count]], 6, FALSE)</f>
        <v>6</v>
      </c>
      <c r="K95" s="1">
        <f>Query1[[#This Row],[Count]]/Query1[[#This Row],[Team Total]]</f>
        <v>7.1428571428571425E-2</v>
      </c>
      <c r="L95" s="1">
        <f>Query1[[#This Row],[Count]]/Query1[[#This Row],[Team FG2]]</f>
        <v>0.125</v>
      </c>
      <c r="M95" s="1">
        <f>Query1[[#This Row],[Count]]/Query1[[#This Row],[Team FG3]]</f>
        <v>0.16666666666666666</v>
      </c>
    </row>
    <row r="96" spans="1:13" hidden="1" x14ac:dyDescent="0.25">
      <c r="A96">
        <v>2024</v>
      </c>
      <c r="B96" s="5" t="s">
        <v>119</v>
      </c>
      <c r="C96">
        <v>1610612740</v>
      </c>
      <c r="D96" s="5" t="s">
        <v>121</v>
      </c>
      <c r="E96" s="5" t="s">
        <v>9</v>
      </c>
      <c r="F96" s="5" t="s">
        <v>5</v>
      </c>
      <c r="G96">
        <v>2</v>
      </c>
      <c r="H96" s="5">
        <f>VLOOKUP(Query1[[#This Row],[name]],[1]!Query1[[name]:[Count]], 6, FALSE)</f>
        <v>14</v>
      </c>
      <c r="I96" s="5">
        <f>VLOOKUP(Query1[[#This Row],[name]],[1]!Query3[[name]:[Count]], 6, FALSE)</f>
        <v>8</v>
      </c>
      <c r="J96" s="5">
        <f>VLOOKUP(Query1[[#This Row],[name]],[1]!Query2[[name]:[Count]], 6, FALSE)</f>
        <v>6</v>
      </c>
      <c r="K96" s="1">
        <f>Query1[[#This Row],[Count]]/Query1[[#This Row],[Team Total]]</f>
        <v>0.14285714285714285</v>
      </c>
      <c r="L96" s="1">
        <f>Query1[[#This Row],[Count]]/Query1[[#This Row],[Team FG2]]</f>
        <v>0.25</v>
      </c>
      <c r="M96" s="1">
        <f>Query1[[#This Row],[Count]]/Query1[[#This Row],[Team FG3]]</f>
        <v>0.33333333333333331</v>
      </c>
    </row>
    <row r="97" spans="1:13" hidden="1" x14ac:dyDescent="0.25">
      <c r="A97">
        <v>2024</v>
      </c>
      <c r="B97" s="5" t="s">
        <v>119</v>
      </c>
      <c r="C97">
        <v>1610612740</v>
      </c>
      <c r="D97" s="5" t="s">
        <v>122</v>
      </c>
      <c r="E97" s="5" t="s">
        <v>9</v>
      </c>
      <c r="F97" s="5" t="s">
        <v>5</v>
      </c>
      <c r="G97">
        <v>1</v>
      </c>
      <c r="H97" s="5">
        <f>VLOOKUP(Query1[[#This Row],[name]],[1]!Query1[[name]:[Count]], 6, FALSE)</f>
        <v>14</v>
      </c>
      <c r="I97" s="5">
        <f>VLOOKUP(Query1[[#This Row],[name]],[1]!Query3[[name]:[Count]], 6, FALSE)</f>
        <v>8</v>
      </c>
      <c r="J97" s="5">
        <f>VLOOKUP(Query1[[#This Row],[name]],[1]!Query2[[name]:[Count]], 6, FALSE)</f>
        <v>6</v>
      </c>
      <c r="K97" s="1">
        <f>Query1[[#This Row],[Count]]/Query1[[#This Row],[Team Total]]</f>
        <v>7.1428571428571425E-2</v>
      </c>
      <c r="L97" s="1">
        <f>Query1[[#This Row],[Count]]/Query1[[#This Row],[Team FG2]]</f>
        <v>0.125</v>
      </c>
      <c r="M97" s="1">
        <f>Query1[[#This Row],[Count]]/Query1[[#This Row],[Team FG3]]</f>
        <v>0.16666666666666666</v>
      </c>
    </row>
    <row r="98" spans="1:13" hidden="1" x14ac:dyDescent="0.25">
      <c r="A98">
        <v>2024</v>
      </c>
      <c r="B98" s="5" t="s">
        <v>119</v>
      </c>
      <c r="C98">
        <v>1610612740</v>
      </c>
      <c r="D98" s="5" t="s">
        <v>123</v>
      </c>
      <c r="E98" s="5" t="s">
        <v>9</v>
      </c>
      <c r="F98" s="5" t="s">
        <v>5</v>
      </c>
      <c r="G98">
        <v>3</v>
      </c>
      <c r="H98" s="5">
        <f>VLOOKUP(Query1[[#This Row],[name]],[1]!Query1[[name]:[Count]], 6, FALSE)</f>
        <v>14</v>
      </c>
      <c r="I98" s="5">
        <f>VLOOKUP(Query1[[#This Row],[name]],[1]!Query3[[name]:[Count]], 6, FALSE)</f>
        <v>8</v>
      </c>
      <c r="J98" s="5">
        <f>VLOOKUP(Query1[[#This Row],[name]],[1]!Query2[[name]:[Count]], 6, FALSE)</f>
        <v>6</v>
      </c>
      <c r="K98" s="1">
        <f>Query1[[#This Row],[Count]]/Query1[[#This Row],[Team Total]]</f>
        <v>0.21428571428571427</v>
      </c>
      <c r="L98" s="1">
        <f>Query1[[#This Row],[Count]]/Query1[[#This Row],[Team FG2]]</f>
        <v>0.375</v>
      </c>
      <c r="M98" s="1">
        <f>Query1[[#This Row],[Count]]/Query1[[#This Row],[Team FG3]]</f>
        <v>0.5</v>
      </c>
    </row>
    <row r="99" spans="1:13" hidden="1" x14ac:dyDescent="0.25">
      <c r="A99">
        <v>2024</v>
      </c>
      <c r="B99" s="5" t="s">
        <v>119</v>
      </c>
      <c r="C99">
        <v>1610612740</v>
      </c>
      <c r="D99" s="5" t="s">
        <v>124</v>
      </c>
      <c r="E99" s="5" t="s">
        <v>9</v>
      </c>
      <c r="F99" s="5" t="s">
        <v>5</v>
      </c>
      <c r="G99">
        <v>1</v>
      </c>
      <c r="H99" s="5">
        <f>VLOOKUP(Query1[[#This Row],[name]],[1]!Query1[[name]:[Count]], 6, FALSE)</f>
        <v>14</v>
      </c>
      <c r="I99" s="5">
        <f>VLOOKUP(Query1[[#This Row],[name]],[1]!Query3[[name]:[Count]], 6, FALSE)</f>
        <v>8</v>
      </c>
      <c r="J99" s="5">
        <f>VLOOKUP(Query1[[#This Row],[name]],[1]!Query2[[name]:[Count]], 6, FALSE)</f>
        <v>6</v>
      </c>
      <c r="K99" s="1">
        <f>Query1[[#This Row],[Count]]/Query1[[#This Row],[Team Total]]</f>
        <v>7.1428571428571425E-2</v>
      </c>
      <c r="L99" s="1">
        <f>Query1[[#This Row],[Count]]/Query1[[#This Row],[Team FG2]]</f>
        <v>0.125</v>
      </c>
      <c r="M99" s="1">
        <f>Query1[[#This Row],[Count]]/Query1[[#This Row],[Team FG3]]</f>
        <v>0.16666666666666666</v>
      </c>
    </row>
    <row r="100" spans="1:13" hidden="1" x14ac:dyDescent="0.25">
      <c r="A100">
        <v>2024</v>
      </c>
      <c r="B100" s="5" t="s">
        <v>125</v>
      </c>
      <c r="C100">
        <v>1610612765</v>
      </c>
      <c r="D100" s="5" t="s">
        <v>126</v>
      </c>
      <c r="E100" s="5" t="s">
        <v>9</v>
      </c>
      <c r="F100" s="5" t="s">
        <v>5</v>
      </c>
      <c r="G100">
        <v>2</v>
      </c>
      <c r="H100" s="5">
        <f>VLOOKUP(Query1[[#This Row],[name]],[1]!Query1[[name]:[Count]], 6, FALSE)</f>
        <v>21</v>
      </c>
      <c r="I100" s="5">
        <f>VLOOKUP(Query1[[#This Row],[name]],[1]!Query3[[name]:[Count]], 6, FALSE)</f>
        <v>15</v>
      </c>
      <c r="J100" s="5">
        <f>VLOOKUP(Query1[[#This Row],[name]],[1]!Query2[[name]:[Count]], 6, FALSE)</f>
        <v>6</v>
      </c>
      <c r="K100" s="1">
        <f>Query1[[#This Row],[Count]]/Query1[[#This Row],[Team Total]]</f>
        <v>9.5238095238095233E-2</v>
      </c>
      <c r="L100" s="1">
        <f>Query1[[#This Row],[Count]]/Query1[[#This Row],[Team FG2]]</f>
        <v>0.13333333333333333</v>
      </c>
      <c r="M100" s="1">
        <f>Query1[[#This Row],[Count]]/Query1[[#This Row],[Team FG3]]</f>
        <v>0.33333333333333331</v>
      </c>
    </row>
    <row r="101" spans="1:13" hidden="1" x14ac:dyDescent="0.25">
      <c r="A101">
        <v>2024</v>
      </c>
      <c r="B101" s="5" t="s">
        <v>125</v>
      </c>
      <c r="C101">
        <v>1610612765</v>
      </c>
      <c r="D101" s="5" t="s">
        <v>127</v>
      </c>
      <c r="E101" s="5" t="s">
        <v>9</v>
      </c>
      <c r="F101" s="5" t="s">
        <v>5</v>
      </c>
      <c r="G101">
        <v>3</v>
      </c>
      <c r="H101" s="5">
        <f>VLOOKUP(Query1[[#This Row],[name]],[1]!Query1[[name]:[Count]], 6, FALSE)</f>
        <v>21</v>
      </c>
      <c r="I101" s="5">
        <f>VLOOKUP(Query1[[#This Row],[name]],[1]!Query3[[name]:[Count]], 6, FALSE)</f>
        <v>15</v>
      </c>
      <c r="J101" s="5">
        <f>VLOOKUP(Query1[[#This Row],[name]],[1]!Query2[[name]:[Count]], 6, FALSE)</f>
        <v>6</v>
      </c>
      <c r="K101" s="1">
        <f>Query1[[#This Row],[Count]]/Query1[[#This Row],[Team Total]]</f>
        <v>0.14285714285714285</v>
      </c>
      <c r="L101" s="1">
        <f>Query1[[#This Row],[Count]]/Query1[[#This Row],[Team FG2]]</f>
        <v>0.2</v>
      </c>
      <c r="M101" s="1">
        <f>Query1[[#This Row],[Count]]/Query1[[#This Row],[Team FG3]]</f>
        <v>0.5</v>
      </c>
    </row>
    <row r="102" spans="1:13" hidden="1" x14ac:dyDescent="0.25">
      <c r="A102">
        <v>2024</v>
      </c>
      <c r="B102" s="5" t="s">
        <v>125</v>
      </c>
      <c r="C102">
        <v>1610612765</v>
      </c>
      <c r="D102" s="5" t="s">
        <v>128</v>
      </c>
      <c r="E102" s="5" t="s">
        <v>9</v>
      </c>
      <c r="F102" s="5" t="s">
        <v>5</v>
      </c>
      <c r="G102">
        <v>1</v>
      </c>
      <c r="H102" s="5">
        <f>VLOOKUP(Query1[[#This Row],[name]],[1]!Query1[[name]:[Count]], 6, FALSE)</f>
        <v>21</v>
      </c>
      <c r="I102" s="5">
        <f>VLOOKUP(Query1[[#This Row],[name]],[1]!Query3[[name]:[Count]], 6, FALSE)</f>
        <v>15</v>
      </c>
      <c r="J102" s="5">
        <f>VLOOKUP(Query1[[#This Row],[name]],[1]!Query2[[name]:[Count]], 6, FALSE)</f>
        <v>6</v>
      </c>
      <c r="K102" s="1">
        <f>Query1[[#This Row],[Count]]/Query1[[#This Row],[Team Total]]</f>
        <v>4.7619047619047616E-2</v>
      </c>
      <c r="L102" s="1">
        <f>Query1[[#This Row],[Count]]/Query1[[#This Row],[Team FG2]]</f>
        <v>6.6666666666666666E-2</v>
      </c>
      <c r="M102" s="1">
        <f>Query1[[#This Row],[Count]]/Query1[[#This Row],[Team FG3]]</f>
        <v>0.16666666666666666</v>
      </c>
    </row>
    <row r="103" spans="1:13" hidden="1" x14ac:dyDescent="0.25">
      <c r="A103">
        <v>2024</v>
      </c>
      <c r="B103" s="5" t="s">
        <v>125</v>
      </c>
      <c r="C103">
        <v>1610612765</v>
      </c>
      <c r="D103" s="5" t="s">
        <v>129</v>
      </c>
      <c r="E103" s="5" t="s">
        <v>9</v>
      </c>
      <c r="F103" s="5" t="s">
        <v>5</v>
      </c>
      <c r="G103">
        <v>2</v>
      </c>
      <c r="H103" s="5">
        <f>VLOOKUP(Query1[[#This Row],[name]],[1]!Query1[[name]:[Count]], 6, FALSE)</f>
        <v>21</v>
      </c>
      <c r="I103" s="5">
        <f>VLOOKUP(Query1[[#This Row],[name]],[1]!Query3[[name]:[Count]], 6, FALSE)</f>
        <v>15</v>
      </c>
      <c r="J103" s="5">
        <f>VLOOKUP(Query1[[#This Row],[name]],[1]!Query2[[name]:[Count]], 6, FALSE)</f>
        <v>6</v>
      </c>
      <c r="K103" s="1">
        <f>Query1[[#This Row],[Count]]/Query1[[#This Row],[Team Total]]</f>
        <v>9.5238095238095233E-2</v>
      </c>
      <c r="L103" s="1">
        <f>Query1[[#This Row],[Count]]/Query1[[#This Row],[Team FG2]]</f>
        <v>0.13333333333333333</v>
      </c>
      <c r="M103" s="1">
        <f>Query1[[#This Row],[Count]]/Query1[[#This Row],[Team FG3]]</f>
        <v>0.33333333333333331</v>
      </c>
    </row>
    <row r="104" spans="1:13" hidden="1" x14ac:dyDescent="0.25">
      <c r="A104">
        <v>2024</v>
      </c>
      <c r="B104" s="5" t="s">
        <v>125</v>
      </c>
      <c r="C104">
        <v>1610612765</v>
      </c>
      <c r="D104" s="5" t="s">
        <v>130</v>
      </c>
      <c r="E104" s="5" t="s">
        <v>9</v>
      </c>
      <c r="F104" s="5" t="s">
        <v>5</v>
      </c>
      <c r="G104">
        <v>1</v>
      </c>
      <c r="H104" s="5">
        <f>VLOOKUP(Query1[[#This Row],[name]],[1]!Query1[[name]:[Count]], 6, FALSE)</f>
        <v>21</v>
      </c>
      <c r="I104" s="5">
        <f>VLOOKUP(Query1[[#This Row],[name]],[1]!Query3[[name]:[Count]], 6, FALSE)</f>
        <v>15</v>
      </c>
      <c r="J104" s="5">
        <f>VLOOKUP(Query1[[#This Row],[name]],[1]!Query2[[name]:[Count]], 6, FALSE)</f>
        <v>6</v>
      </c>
      <c r="K104" s="1">
        <f>Query1[[#This Row],[Count]]/Query1[[#This Row],[Team Total]]</f>
        <v>4.7619047619047616E-2</v>
      </c>
      <c r="L104" s="1">
        <f>Query1[[#This Row],[Count]]/Query1[[#This Row],[Team FG2]]</f>
        <v>6.6666666666666666E-2</v>
      </c>
      <c r="M104" s="1">
        <f>Query1[[#This Row],[Count]]/Query1[[#This Row],[Team FG3]]</f>
        <v>0.16666666666666666</v>
      </c>
    </row>
    <row r="105" spans="1:13" hidden="1" x14ac:dyDescent="0.25">
      <c r="A105">
        <v>2024</v>
      </c>
      <c r="B105" s="5" t="s">
        <v>125</v>
      </c>
      <c r="C105">
        <v>1610612765</v>
      </c>
      <c r="D105" s="5" t="s">
        <v>131</v>
      </c>
      <c r="E105" s="5" t="s">
        <v>9</v>
      </c>
      <c r="F105" s="5" t="s">
        <v>5</v>
      </c>
      <c r="G105">
        <v>3</v>
      </c>
      <c r="H105" s="5">
        <f>VLOOKUP(Query1[[#This Row],[name]],[1]!Query1[[name]:[Count]], 6, FALSE)</f>
        <v>21</v>
      </c>
      <c r="I105" s="5">
        <f>VLOOKUP(Query1[[#This Row],[name]],[1]!Query3[[name]:[Count]], 6, FALSE)</f>
        <v>15</v>
      </c>
      <c r="J105" s="5">
        <f>VLOOKUP(Query1[[#This Row],[name]],[1]!Query2[[name]:[Count]], 6, FALSE)</f>
        <v>6</v>
      </c>
      <c r="K105" s="1">
        <f>Query1[[#This Row],[Count]]/Query1[[#This Row],[Team Total]]</f>
        <v>0.14285714285714285</v>
      </c>
      <c r="L105" s="1">
        <f>Query1[[#This Row],[Count]]/Query1[[#This Row],[Team FG2]]</f>
        <v>0.2</v>
      </c>
      <c r="M105" s="1">
        <f>Query1[[#This Row],[Count]]/Query1[[#This Row],[Team FG3]]</f>
        <v>0.5</v>
      </c>
    </row>
    <row r="106" spans="1:13" hidden="1" x14ac:dyDescent="0.25">
      <c r="A106">
        <v>2024</v>
      </c>
      <c r="B106" s="5" t="s">
        <v>125</v>
      </c>
      <c r="C106">
        <v>1610612765</v>
      </c>
      <c r="D106" s="5" t="s">
        <v>132</v>
      </c>
      <c r="E106" s="5" t="s">
        <v>9</v>
      </c>
      <c r="F106" s="5" t="s">
        <v>5</v>
      </c>
      <c r="G106">
        <v>3</v>
      </c>
      <c r="H106" s="5">
        <f>VLOOKUP(Query1[[#This Row],[name]],[1]!Query1[[name]:[Count]], 6, FALSE)</f>
        <v>21</v>
      </c>
      <c r="I106" s="5">
        <f>VLOOKUP(Query1[[#This Row],[name]],[1]!Query3[[name]:[Count]], 6, FALSE)</f>
        <v>15</v>
      </c>
      <c r="J106" s="5">
        <f>VLOOKUP(Query1[[#This Row],[name]],[1]!Query2[[name]:[Count]], 6, FALSE)</f>
        <v>6</v>
      </c>
      <c r="K106" s="1">
        <f>Query1[[#This Row],[Count]]/Query1[[#This Row],[Team Total]]</f>
        <v>0.14285714285714285</v>
      </c>
      <c r="L106" s="1">
        <f>Query1[[#This Row],[Count]]/Query1[[#This Row],[Team FG2]]</f>
        <v>0.2</v>
      </c>
      <c r="M106" s="1">
        <f>Query1[[#This Row],[Count]]/Query1[[#This Row],[Team FG3]]</f>
        <v>0.5</v>
      </c>
    </row>
    <row r="107" spans="1:13" hidden="1" x14ac:dyDescent="0.25">
      <c r="A107">
        <v>2024</v>
      </c>
      <c r="B107" s="5" t="s">
        <v>133</v>
      </c>
      <c r="C107">
        <v>1610612761</v>
      </c>
      <c r="D107" s="5" t="s">
        <v>134</v>
      </c>
      <c r="E107" s="5" t="s">
        <v>9</v>
      </c>
      <c r="F107" s="5" t="s">
        <v>5</v>
      </c>
      <c r="G107">
        <v>3</v>
      </c>
      <c r="H107" s="5">
        <f>VLOOKUP(Query1[[#This Row],[name]],[1]!Query1[[name]:[Count]], 6, FALSE)</f>
        <v>13</v>
      </c>
      <c r="I107" s="5">
        <f>VLOOKUP(Query1[[#This Row],[name]],[1]!Query3[[name]:[Count]], 6, FALSE)</f>
        <v>9</v>
      </c>
      <c r="J107" s="5">
        <f>VLOOKUP(Query1[[#This Row],[name]],[1]!Query2[[name]:[Count]], 6, FALSE)</f>
        <v>4</v>
      </c>
      <c r="K107" s="1">
        <f>Query1[[#This Row],[Count]]/Query1[[#This Row],[Team Total]]</f>
        <v>0.23076923076923078</v>
      </c>
      <c r="L107" s="1">
        <f>Query1[[#This Row],[Count]]/Query1[[#This Row],[Team FG2]]</f>
        <v>0.33333333333333331</v>
      </c>
      <c r="M107" s="1">
        <f>Query1[[#This Row],[Count]]/Query1[[#This Row],[Team FG3]]</f>
        <v>0.75</v>
      </c>
    </row>
    <row r="108" spans="1:13" hidden="1" x14ac:dyDescent="0.25">
      <c r="A108">
        <v>2024</v>
      </c>
      <c r="B108" s="5" t="s">
        <v>133</v>
      </c>
      <c r="C108">
        <v>1610612761</v>
      </c>
      <c r="D108" s="5" t="s">
        <v>135</v>
      </c>
      <c r="E108" s="5" t="s">
        <v>9</v>
      </c>
      <c r="F108" s="5" t="s">
        <v>5</v>
      </c>
      <c r="G108">
        <v>3</v>
      </c>
      <c r="H108" s="5">
        <f>VLOOKUP(Query1[[#This Row],[name]],[1]!Query1[[name]:[Count]], 6, FALSE)</f>
        <v>13</v>
      </c>
      <c r="I108" s="5">
        <f>VLOOKUP(Query1[[#This Row],[name]],[1]!Query3[[name]:[Count]], 6, FALSE)</f>
        <v>9</v>
      </c>
      <c r="J108" s="5">
        <f>VLOOKUP(Query1[[#This Row],[name]],[1]!Query2[[name]:[Count]], 6, FALSE)</f>
        <v>4</v>
      </c>
      <c r="K108" s="1">
        <f>Query1[[#This Row],[Count]]/Query1[[#This Row],[Team Total]]</f>
        <v>0.23076923076923078</v>
      </c>
      <c r="L108" s="1">
        <f>Query1[[#This Row],[Count]]/Query1[[#This Row],[Team FG2]]</f>
        <v>0.33333333333333331</v>
      </c>
      <c r="M108" s="1">
        <f>Query1[[#This Row],[Count]]/Query1[[#This Row],[Team FG3]]</f>
        <v>0.75</v>
      </c>
    </row>
    <row r="109" spans="1:13" hidden="1" x14ac:dyDescent="0.25">
      <c r="A109">
        <v>2024</v>
      </c>
      <c r="B109" s="5" t="s">
        <v>133</v>
      </c>
      <c r="C109">
        <v>1610612761</v>
      </c>
      <c r="D109" s="5" t="s">
        <v>136</v>
      </c>
      <c r="E109" s="5" t="s">
        <v>9</v>
      </c>
      <c r="F109" s="5" t="s">
        <v>5</v>
      </c>
      <c r="G109">
        <v>2</v>
      </c>
      <c r="H109" s="5">
        <f>VLOOKUP(Query1[[#This Row],[name]],[1]!Query1[[name]:[Count]], 6, FALSE)</f>
        <v>13</v>
      </c>
      <c r="I109" s="5">
        <f>VLOOKUP(Query1[[#This Row],[name]],[1]!Query3[[name]:[Count]], 6, FALSE)</f>
        <v>9</v>
      </c>
      <c r="J109" s="5">
        <f>VLOOKUP(Query1[[#This Row],[name]],[1]!Query2[[name]:[Count]], 6, FALSE)</f>
        <v>4</v>
      </c>
      <c r="K109" s="1">
        <f>Query1[[#This Row],[Count]]/Query1[[#This Row],[Team Total]]</f>
        <v>0.15384615384615385</v>
      </c>
      <c r="L109" s="1">
        <f>Query1[[#This Row],[Count]]/Query1[[#This Row],[Team FG2]]</f>
        <v>0.22222222222222221</v>
      </c>
      <c r="M109" s="1">
        <f>Query1[[#This Row],[Count]]/Query1[[#This Row],[Team FG3]]</f>
        <v>0.5</v>
      </c>
    </row>
    <row r="110" spans="1:13" hidden="1" x14ac:dyDescent="0.25">
      <c r="A110">
        <v>2024</v>
      </c>
      <c r="B110" s="5" t="s">
        <v>133</v>
      </c>
      <c r="C110">
        <v>1610612761</v>
      </c>
      <c r="D110" s="5" t="s">
        <v>137</v>
      </c>
      <c r="E110" s="5" t="s">
        <v>9</v>
      </c>
      <c r="F110" s="5" t="s">
        <v>5</v>
      </c>
      <c r="G110">
        <v>1</v>
      </c>
      <c r="H110" s="5">
        <f>VLOOKUP(Query1[[#This Row],[name]],[1]!Query1[[name]:[Count]], 6, FALSE)</f>
        <v>13</v>
      </c>
      <c r="I110" s="5">
        <f>VLOOKUP(Query1[[#This Row],[name]],[1]!Query3[[name]:[Count]], 6, FALSE)</f>
        <v>9</v>
      </c>
      <c r="J110" s="5">
        <f>VLOOKUP(Query1[[#This Row],[name]],[1]!Query2[[name]:[Count]], 6, FALSE)</f>
        <v>4</v>
      </c>
      <c r="K110" s="1">
        <f>Query1[[#This Row],[Count]]/Query1[[#This Row],[Team Total]]</f>
        <v>7.6923076923076927E-2</v>
      </c>
      <c r="L110" s="1">
        <f>Query1[[#This Row],[Count]]/Query1[[#This Row],[Team FG2]]</f>
        <v>0.1111111111111111</v>
      </c>
      <c r="M110" s="1">
        <f>Query1[[#This Row],[Count]]/Query1[[#This Row],[Team FG3]]</f>
        <v>0.25</v>
      </c>
    </row>
    <row r="111" spans="1:13" hidden="1" x14ac:dyDescent="0.25">
      <c r="A111">
        <v>2024</v>
      </c>
      <c r="B111" s="5" t="s">
        <v>138</v>
      </c>
      <c r="C111">
        <v>1610612745</v>
      </c>
      <c r="D111" s="5" t="s">
        <v>139</v>
      </c>
      <c r="E111" s="5" t="s">
        <v>9</v>
      </c>
      <c r="F111" s="5" t="s">
        <v>5</v>
      </c>
      <c r="G111">
        <v>8</v>
      </c>
      <c r="H111" s="5">
        <f>VLOOKUP(Query1[[#This Row],[name]],[1]!Query1[[name]:[Count]], 6, FALSE)</f>
        <v>26</v>
      </c>
      <c r="I111" s="5">
        <f>VLOOKUP(Query1[[#This Row],[name]],[1]!Query3[[name]:[Count]], 6, FALSE)</f>
        <v>16</v>
      </c>
      <c r="J111" s="5">
        <f>VLOOKUP(Query1[[#This Row],[name]],[1]!Query2[[name]:[Count]], 6, FALSE)</f>
        <v>10</v>
      </c>
      <c r="K111" s="1">
        <f>Query1[[#This Row],[Count]]/Query1[[#This Row],[Team Total]]</f>
        <v>0.30769230769230771</v>
      </c>
      <c r="L111" s="1">
        <f>Query1[[#This Row],[Count]]/Query1[[#This Row],[Team FG2]]</f>
        <v>0.5</v>
      </c>
      <c r="M111" s="1">
        <f>Query1[[#This Row],[Count]]/Query1[[#This Row],[Team FG3]]</f>
        <v>0.8</v>
      </c>
    </row>
    <row r="112" spans="1:13" hidden="1" x14ac:dyDescent="0.25">
      <c r="A112">
        <v>2024</v>
      </c>
      <c r="B112" s="5" t="s">
        <v>138</v>
      </c>
      <c r="C112">
        <v>1610612745</v>
      </c>
      <c r="D112" s="5" t="s">
        <v>140</v>
      </c>
      <c r="E112" s="5" t="s">
        <v>9</v>
      </c>
      <c r="F112" s="5" t="s">
        <v>5</v>
      </c>
      <c r="G112">
        <v>2</v>
      </c>
      <c r="H112" s="5">
        <f>VLOOKUP(Query1[[#This Row],[name]],[1]!Query1[[name]:[Count]], 6, FALSE)</f>
        <v>26</v>
      </c>
      <c r="I112" s="5">
        <f>VLOOKUP(Query1[[#This Row],[name]],[1]!Query3[[name]:[Count]], 6, FALSE)</f>
        <v>16</v>
      </c>
      <c r="J112" s="5">
        <f>VLOOKUP(Query1[[#This Row],[name]],[1]!Query2[[name]:[Count]], 6, FALSE)</f>
        <v>10</v>
      </c>
      <c r="K112" s="1">
        <f>Query1[[#This Row],[Count]]/Query1[[#This Row],[Team Total]]</f>
        <v>7.6923076923076927E-2</v>
      </c>
      <c r="L112" s="1">
        <f>Query1[[#This Row],[Count]]/Query1[[#This Row],[Team FG2]]</f>
        <v>0.125</v>
      </c>
      <c r="M112" s="1">
        <f>Query1[[#This Row],[Count]]/Query1[[#This Row],[Team FG3]]</f>
        <v>0.2</v>
      </c>
    </row>
    <row r="113" spans="1:13" hidden="1" x14ac:dyDescent="0.25">
      <c r="A113">
        <v>2024</v>
      </c>
      <c r="B113" s="5" t="s">
        <v>138</v>
      </c>
      <c r="C113">
        <v>1610612745</v>
      </c>
      <c r="D113" s="5" t="s">
        <v>141</v>
      </c>
      <c r="E113" s="5" t="s">
        <v>9</v>
      </c>
      <c r="F113" s="5" t="s">
        <v>5</v>
      </c>
      <c r="G113">
        <v>1</v>
      </c>
      <c r="H113" s="5">
        <f>VLOOKUP(Query1[[#This Row],[name]],[1]!Query1[[name]:[Count]], 6, FALSE)</f>
        <v>26</v>
      </c>
      <c r="I113" s="5">
        <f>VLOOKUP(Query1[[#This Row],[name]],[1]!Query3[[name]:[Count]], 6, FALSE)</f>
        <v>16</v>
      </c>
      <c r="J113" s="5">
        <f>VLOOKUP(Query1[[#This Row],[name]],[1]!Query2[[name]:[Count]], 6, FALSE)</f>
        <v>10</v>
      </c>
      <c r="K113" s="1">
        <f>Query1[[#This Row],[Count]]/Query1[[#This Row],[Team Total]]</f>
        <v>3.8461538461538464E-2</v>
      </c>
      <c r="L113" s="1">
        <f>Query1[[#This Row],[Count]]/Query1[[#This Row],[Team FG2]]</f>
        <v>6.25E-2</v>
      </c>
      <c r="M113" s="1">
        <f>Query1[[#This Row],[Count]]/Query1[[#This Row],[Team FG3]]</f>
        <v>0.1</v>
      </c>
    </row>
    <row r="114" spans="1:13" hidden="1" x14ac:dyDescent="0.25">
      <c r="A114">
        <v>2024</v>
      </c>
      <c r="B114" s="5" t="s">
        <v>138</v>
      </c>
      <c r="C114">
        <v>1610612745</v>
      </c>
      <c r="D114" s="5" t="s">
        <v>142</v>
      </c>
      <c r="E114" s="5" t="s">
        <v>9</v>
      </c>
      <c r="F114" s="5" t="s">
        <v>5</v>
      </c>
      <c r="G114">
        <v>3</v>
      </c>
      <c r="H114" s="5">
        <f>VLOOKUP(Query1[[#This Row],[name]],[1]!Query1[[name]:[Count]], 6, FALSE)</f>
        <v>26</v>
      </c>
      <c r="I114" s="5">
        <f>VLOOKUP(Query1[[#This Row],[name]],[1]!Query3[[name]:[Count]], 6, FALSE)</f>
        <v>16</v>
      </c>
      <c r="J114" s="5">
        <f>VLOOKUP(Query1[[#This Row],[name]],[1]!Query2[[name]:[Count]], 6, FALSE)</f>
        <v>10</v>
      </c>
      <c r="K114" s="1">
        <f>Query1[[#This Row],[Count]]/Query1[[#This Row],[Team Total]]</f>
        <v>0.11538461538461539</v>
      </c>
      <c r="L114" s="1">
        <f>Query1[[#This Row],[Count]]/Query1[[#This Row],[Team FG2]]</f>
        <v>0.1875</v>
      </c>
      <c r="M114" s="1">
        <f>Query1[[#This Row],[Count]]/Query1[[#This Row],[Team FG3]]</f>
        <v>0.3</v>
      </c>
    </row>
    <row r="115" spans="1:13" hidden="1" x14ac:dyDescent="0.25">
      <c r="A115">
        <v>2024</v>
      </c>
      <c r="B115" s="5" t="s">
        <v>138</v>
      </c>
      <c r="C115">
        <v>1610612745</v>
      </c>
      <c r="D115" s="5" t="s">
        <v>143</v>
      </c>
      <c r="E115" s="5" t="s">
        <v>9</v>
      </c>
      <c r="F115" s="5" t="s">
        <v>5</v>
      </c>
      <c r="G115">
        <v>2</v>
      </c>
      <c r="H115" s="5">
        <f>VLOOKUP(Query1[[#This Row],[name]],[1]!Query1[[name]:[Count]], 6, FALSE)</f>
        <v>26</v>
      </c>
      <c r="I115" s="5">
        <f>VLOOKUP(Query1[[#This Row],[name]],[1]!Query3[[name]:[Count]], 6, FALSE)</f>
        <v>16</v>
      </c>
      <c r="J115" s="5">
        <f>VLOOKUP(Query1[[#This Row],[name]],[1]!Query2[[name]:[Count]], 6, FALSE)</f>
        <v>10</v>
      </c>
      <c r="K115" s="1">
        <f>Query1[[#This Row],[Count]]/Query1[[#This Row],[Team Total]]</f>
        <v>7.6923076923076927E-2</v>
      </c>
      <c r="L115" s="1">
        <f>Query1[[#This Row],[Count]]/Query1[[#This Row],[Team FG2]]</f>
        <v>0.125</v>
      </c>
      <c r="M115" s="1">
        <f>Query1[[#This Row],[Count]]/Query1[[#This Row],[Team FG3]]</f>
        <v>0.2</v>
      </c>
    </row>
    <row r="116" spans="1:13" hidden="1" x14ac:dyDescent="0.25">
      <c r="A116">
        <v>2024</v>
      </c>
      <c r="B116" s="5" t="s">
        <v>144</v>
      </c>
      <c r="C116">
        <v>1610612759</v>
      </c>
      <c r="D116" s="5" t="s">
        <v>145</v>
      </c>
      <c r="E116" s="5" t="s">
        <v>9</v>
      </c>
      <c r="F116" s="5" t="s">
        <v>5</v>
      </c>
      <c r="G116">
        <v>2</v>
      </c>
      <c r="H116" s="5">
        <f>VLOOKUP(Query1[[#This Row],[name]],[1]!Query1[[name]:[Count]], 6, FALSE)</f>
        <v>18</v>
      </c>
      <c r="I116" s="5">
        <f>VLOOKUP(Query1[[#This Row],[name]],[1]!Query3[[name]:[Count]], 6, FALSE)</f>
        <v>10</v>
      </c>
      <c r="J116" s="5">
        <f>VLOOKUP(Query1[[#This Row],[name]],[1]!Query2[[name]:[Count]], 6, FALSE)</f>
        <v>8</v>
      </c>
      <c r="K116" s="1">
        <f>Query1[[#This Row],[Count]]/Query1[[#This Row],[Team Total]]</f>
        <v>0.1111111111111111</v>
      </c>
      <c r="L116" s="1">
        <f>Query1[[#This Row],[Count]]/Query1[[#This Row],[Team FG2]]</f>
        <v>0.2</v>
      </c>
      <c r="M116" s="1">
        <f>Query1[[#This Row],[Count]]/Query1[[#This Row],[Team FG3]]</f>
        <v>0.25</v>
      </c>
    </row>
    <row r="117" spans="1:13" hidden="1" x14ac:dyDescent="0.25">
      <c r="A117">
        <v>2024</v>
      </c>
      <c r="B117" s="5" t="s">
        <v>144</v>
      </c>
      <c r="C117">
        <v>1610612759</v>
      </c>
      <c r="D117" s="5" t="s">
        <v>146</v>
      </c>
      <c r="E117" s="5" t="s">
        <v>9</v>
      </c>
      <c r="F117" s="5" t="s">
        <v>5</v>
      </c>
      <c r="G117">
        <v>3</v>
      </c>
      <c r="H117" s="5">
        <f>VLOOKUP(Query1[[#This Row],[name]],[1]!Query1[[name]:[Count]], 6, FALSE)</f>
        <v>18</v>
      </c>
      <c r="I117" s="5">
        <f>VLOOKUP(Query1[[#This Row],[name]],[1]!Query3[[name]:[Count]], 6, FALSE)</f>
        <v>10</v>
      </c>
      <c r="J117" s="5">
        <f>VLOOKUP(Query1[[#This Row],[name]],[1]!Query2[[name]:[Count]], 6, FALSE)</f>
        <v>8</v>
      </c>
      <c r="K117" s="1">
        <f>Query1[[#This Row],[Count]]/Query1[[#This Row],[Team Total]]</f>
        <v>0.16666666666666666</v>
      </c>
      <c r="L117" s="1">
        <f>Query1[[#This Row],[Count]]/Query1[[#This Row],[Team FG2]]</f>
        <v>0.3</v>
      </c>
      <c r="M117" s="1">
        <f>Query1[[#This Row],[Count]]/Query1[[#This Row],[Team FG3]]</f>
        <v>0.375</v>
      </c>
    </row>
    <row r="118" spans="1:13" hidden="1" x14ac:dyDescent="0.25">
      <c r="A118">
        <v>2024</v>
      </c>
      <c r="B118" s="5" t="s">
        <v>144</v>
      </c>
      <c r="C118">
        <v>1610612759</v>
      </c>
      <c r="D118" s="5" t="s">
        <v>147</v>
      </c>
      <c r="E118" s="5" t="s">
        <v>9</v>
      </c>
      <c r="F118" s="5" t="s">
        <v>5</v>
      </c>
      <c r="G118">
        <v>2</v>
      </c>
      <c r="H118" s="5">
        <f>VLOOKUP(Query1[[#This Row],[name]],[1]!Query1[[name]:[Count]], 6, FALSE)</f>
        <v>18</v>
      </c>
      <c r="I118" s="5">
        <f>VLOOKUP(Query1[[#This Row],[name]],[1]!Query3[[name]:[Count]], 6, FALSE)</f>
        <v>10</v>
      </c>
      <c r="J118" s="5">
        <f>VLOOKUP(Query1[[#This Row],[name]],[1]!Query2[[name]:[Count]], 6, FALSE)</f>
        <v>8</v>
      </c>
      <c r="K118" s="1">
        <f>Query1[[#This Row],[Count]]/Query1[[#This Row],[Team Total]]</f>
        <v>0.1111111111111111</v>
      </c>
      <c r="L118" s="1">
        <f>Query1[[#This Row],[Count]]/Query1[[#This Row],[Team FG2]]</f>
        <v>0.2</v>
      </c>
      <c r="M118" s="1">
        <f>Query1[[#This Row],[Count]]/Query1[[#This Row],[Team FG3]]</f>
        <v>0.25</v>
      </c>
    </row>
    <row r="119" spans="1:13" hidden="1" x14ac:dyDescent="0.25">
      <c r="A119">
        <v>2024</v>
      </c>
      <c r="B119" s="5" t="s">
        <v>144</v>
      </c>
      <c r="C119">
        <v>1610612759</v>
      </c>
      <c r="D119" s="5" t="s">
        <v>148</v>
      </c>
      <c r="E119" s="5" t="s">
        <v>9</v>
      </c>
      <c r="F119" s="5" t="s">
        <v>5</v>
      </c>
      <c r="G119">
        <v>2</v>
      </c>
      <c r="H119" s="5">
        <f>VLOOKUP(Query1[[#This Row],[name]],[1]!Query1[[name]:[Count]], 6, FALSE)</f>
        <v>18</v>
      </c>
      <c r="I119" s="5">
        <f>VLOOKUP(Query1[[#This Row],[name]],[1]!Query3[[name]:[Count]], 6, FALSE)</f>
        <v>10</v>
      </c>
      <c r="J119" s="5">
        <f>VLOOKUP(Query1[[#This Row],[name]],[1]!Query2[[name]:[Count]], 6, FALSE)</f>
        <v>8</v>
      </c>
      <c r="K119" s="1">
        <f>Query1[[#This Row],[Count]]/Query1[[#This Row],[Team Total]]</f>
        <v>0.1111111111111111</v>
      </c>
      <c r="L119" s="1">
        <f>Query1[[#This Row],[Count]]/Query1[[#This Row],[Team FG2]]</f>
        <v>0.2</v>
      </c>
      <c r="M119" s="1">
        <f>Query1[[#This Row],[Count]]/Query1[[#This Row],[Team FG3]]</f>
        <v>0.25</v>
      </c>
    </row>
    <row r="120" spans="1:13" hidden="1" x14ac:dyDescent="0.25">
      <c r="A120">
        <v>2024</v>
      </c>
      <c r="B120" s="5" t="s">
        <v>144</v>
      </c>
      <c r="C120">
        <v>1610612759</v>
      </c>
      <c r="D120" s="5" t="s">
        <v>149</v>
      </c>
      <c r="E120" s="5" t="s">
        <v>9</v>
      </c>
      <c r="F120" s="5" t="s">
        <v>5</v>
      </c>
      <c r="G120">
        <v>1</v>
      </c>
      <c r="H120" s="5">
        <f>VLOOKUP(Query1[[#This Row],[name]],[1]!Query1[[name]:[Count]], 6, FALSE)</f>
        <v>18</v>
      </c>
      <c r="I120" s="5">
        <f>VLOOKUP(Query1[[#This Row],[name]],[1]!Query3[[name]:[Count]], 6, FALSE)</f>
        <v>10</v>
      </c>
      <c r="J120" s="5">
        <f>VLOOKUP(Query1[[#This Row],[name]],[1]!Query2[[name]:[Count]], 6, FALSE)</f>
        <v>8</v>
      </c>
      <c r="K120" s="1">
        <f>Query1[[#This Row],[Count]]/Query1[[#This Row],[Team Total]]</f>
        <v>5.5555555555555552E-2</v>
      </c>
      <c r="L120" s="1">
        <f>Query1[[#This Row],[Count]]/Query1[[#This Row],[Team FG2]]</f>
        <v>0.1</v>
      </c>
      <c r="M120" s="1">
        <f>Query1[[#This Row],[Count]]/Query1[[#This Row],[Team FG3]]</f>
        <v>0.125</v>
      </c>
    </row>
    <row r="121" spans="1:13" hidden="1" x14ac:dyDescent="0.25">
      <c r="A121">
        <v>2024</v>
      </c>
      <c r="B121" s="5" t="s">
        <v>150</v>
      </c>
      <c r="C121">
        <v>1610612756</v>
      </c>
      <c r="D121" s="5" t="s">
        <v>151</v>
      </c>
      <c r="E121" s="5" t="s">
        <v>9</v>
      </c>
      <c r="F121" s="5" t="s">
        <v>5</v>
      </c>
      <c r="G121">
        <v>3</v>
      </c>
      <c r="H121" s="5">
        <f>VLOOKUP(Query1[[#This Row],[name]],[1]!Query1[[name]:[Count]], 6, FALSE)</f>
        <v>17</v>
      </c>
      <c r="I121" s="5">
        <f>VLOOKUP(Query1[[#This Row],[name]],[1]!Query3[[name]:[Count]], 6, FALSE)</f>
        <v>7</v>
      </c>
      <c r="J121" s="5">
        <f>VLOOKUP(Query1[[#This Row],[name]],[1]!Query2[[name]:[Count]], 6, FALSE)</f>
        <v>10</v>
      </c>
      <c r="K121" s="1">
        <f>Query1[[#This Row],[Count]]/Query1[[#This Row],[Team Total]]</f>
        <v>0.17647058823529413</v>
      </c>
      <c r="L121" s="1">
        <f>Query1[[#This Row],[Count]]/Query1[[#This Row],[Team FG2]]</f>
        <v>0.42857142857142855</v>
      </c>
      <c r="M121" s="1">
        <f>Query1[[#This Row],[Count]]/Query1[[#This Row],[Team FG3]]</f>
        <v>0.3</v>
      </c>
    </row>
    <row r="122" spans="1:13" hidden="1" x14ac:dyDescent="0.25">
      <c r="A122">
        <v>2024</v>
      </c>
      <c r="B122" s="5" t="s">
        <v>150</v>
      </c>
      <c r="C122">
        <v>1610612756</v>
      </c>
      <c r="D122" s="5" t="s">
        <v>152</v>
      </c>
      <c r="E122" s="5" t="s">
        <v>9</v>
      </c>
      <c r="F122" s="5" t="s">
        <v>5</v>
      </c>
      <c r="G122">
        <v>1</v>
      </c>
      <c r="H122" s="5">
        <f>VLOOKUP(Query1[[#This Row],[name]],[1]!Query1[[name]:[Count]], 6, FALSE)</f>
        <v>17</v>
      </c>
      <c r="I122" s="5">
        <f>VLOOKUP(Query1[[#This Row],[name]],[1]!Query3[[name]:[Count]], 6, FALSE)</f>
        <v>7</v>
      </c>
      <c r="J122" s="5">
        <f>VLOOKUP(Query1[[#This Row],[name]],[1]!Query2[[name]:[Count]], 6, FALSE)</f>
        <v>10</v>
      </c>
      <c r="K122" s="1">
        <f>Query1[[#This Row],[Count]]/Query1[[#This Row],[Team Total]]</f>
        <v>5.8823529411764705E-2</v>
      </c>
      <c r="L122" s="1">
        <f>Query1[[#This Row],[Count]]/Query1[[#This Row],[Team FG2]]</f>
        <v>0.14285714285714285</v>
      </c>
      <c r="M122" s="1">
        <f>Query1[[#This Row],[Count]]/Query1[[#This Row],[Team FG3]]</f>
        <v>0.1</v>
      </c>
    </row>
    <row r="123" spans="1:13" hidden="1" x14ac:dyDescent="0.25">
      <c r="A123">
        <v>2024</v>
      </c>
      <c r="B123" s="5" t="s">
        <v>150</v>
      </c>
      <c r="C123">
        <v>1610612756</v>
      </c>
      <c r="D123" s="5" t="s">
        <v>153</v>
      </c>
      <c r="E123" s="5" t="s">
        <v>9</v>
      </c>
      <c r="F123" s="5" t="s">
        <v>5</v>
      </c>
      <c r="G123">
        <v>1</v>
      </c>
      <c r="H123" s="5">
        <f>VLOOKUP(Query1[[#This Row],[name]],[1]!Query1[[name]:[Count]], 6, FALSE)</f>
        <v>17</v>
      </c>
      <c r="I123" s="5">
        <f>VLOOKUP(Query1[[#This Row],[name]],[1]!Query3[[name]:[Count]], 6, FALSE)</f>
        <v>7</v>
      </c>
      <c r="J123" s="5">
        <f>VLOOKUP(Query1[[#This Row],[name]],[1]!Query2[[name]:[Count]], 6, FALSE)</f>
        <v>10</v>
      </c>
      <c r="K123" s="1">
        <f>Query1[[#This Row],[Count]]/Query1[[#This Row],[Team Total]]</f>
        <v>5.8823529411764705E-2</v>
      </c>
      <c r="L123" s="1">
        <f>Query1[[#This Row],[Count]]/Query1[[#This Row],[Team FG2]]</f>
        <v>0.14285714285714285</v>
      </c>
      <c r="M123" s="1">
        <f>Query1[[#This Row],[Count]]/Query1[[#This Row],[Team FG3]]</f>
        <v>0.1</v>
      </c>
    </row>
    <row r="124" spans="1:13" hidden="1" x14ac:dyDescent="0.25">
      <c r="A124">
        <v>2024</v>
      </c>
      <c r="B124" s="5" t="s">
        <v>150</v>
      </c>
      <c r="C124">
        <v>1610612756</v>
      </c>
      <c r="D124" s="5" t="s">
        <v>154</v>
      </c>
      <c r="E124" s="5" t="s">
        <v>9</v>
      </c>
      <c r="F124" s="5" t="s">
        <v>5</v>
      </c>
      <c r="G124">
        <v>1</v>
      </c>
      <c r="H124" s="5">
        <f>VLOOKUP(Query1[[#This Row],[name]],[1]!Query1[[name]:[Count]], 6, FALSE)</f>
        <v>17</v>
      </c>
      <c r="I124" s="5">
        <f>VLOOKUP(Query1[[#This Row],[name]],[1]!Query3[[name]:[Count]], 6, FALSE)</f>
        <v>7</v>
      </c>
      <c r="J124" s="5">
        <f>VLOOKUP(Query1[[#This Row],[name]],[1]!Query2[[name]:[Count]], 6, FALSE)</f>
        <v>10</v>
      </c>
      <c r="K124" s="1">
        <f>Query1[[#This Row],[Count]]/Query1[[#This Row],[Team Total]]</f>
        <v>5.8823529411764705E-2</v>
      </c>
      <c r="L124" s="1">
        <f>Query1[[#This Row],[Count]]/Query1[[#This Row],[Team FG2]]</f>
        <v>0.14285714285714285</v>
      </c>
      <c r="M124" s="1">
        <f>Query1[[#This Row],[Count]]/Query1[[#This Row],[Team FG3]]</f>
        <v>0.1</v>
      </c>
    </row>
    <row r="125" spans="1:13" hidden="1" x14ac:dyDescent="0.25">
      <c r="A125">
        <v>2024</v>
      </c>
      <c r="B125" s="5" t="s">
        <v>150</v>
      </c>
      <c r="C125">
        <v>1610612756</v>
      </c>
      <c r="D125" s="5" t="s">
        <v>155</v>
      </c>
      <c r="E125" s="5" t="s">
        <v>9</v>
      </c>
      <c r="F125" s="5" t="s">
        <v>5</v>
      </c>
      <c r="G125">
        <v>1</v>
      </c>
      <c r="H125" s="5">
        <f>VLOOKUP(Query1[[#This Row],[name]],[1]!Query1[[name]:[Count]], 6, FALSE)</f>
        <v>17</v>
      </c>
      <c r="I125" s="5">
        <f>VLOOKUP(Query1[[#This Row],[name]],[1]!Query3[[name]:[Count]], 6, FALSE)</f>
        <v>7</v>
      </c>
      <c r="J125" s="5">
        <f>VLOOKUP(Query1[[#This Row],[name]],[1]!Query2[[name]:[Count]], 6, FALSE)</f>
        <v>10</v>
      </c>
      <c r="K125" s="1">
        <f>Query1[[#This Row],[Count]]/Query1[[#This Row],[Team Total]]</f>
        <v>5.8823529411764705E-2</v>
      </c>
      <c r="L125" s="1">
        <f>Query1[[#This Row],[Count]]/Query1[[#This Row],[Team FG2]]</f>
        <v>0.14285714285714285</v>
      </c>
      <c r="M125" s="1">
        <f>Query1[[#This Row],[Count]]/Query1[[#This Row],[Team FG3]]</f>
        <v>0.1</v>
      </c>
    </row>
    <row r="126" spans="1:13" hidden="1" x14ac:dyDescent="0.25">
      <c r="A126">
        <v>2024</v>
      </c>
      <c r="B126" s="5" t="s">
        <v>156</v>
      </c>
      <c r="C126">
        <v>1610612760</v>
      </c>
      <c r="D126" s="5" t="s">
        <v>157</v>
      </c>
      <c r="E126" s="5" t="s">
        <v>9</v>
      </c>
      <c r="F126" s="5" t="s">
        <v>5</v>
      </c>
      <c r="G126">
        <v>1</v>
      </c>
      <c r="H126" s="5">
        <f>VLOOKUP(Query1[[#This Row],[name]],[1]!Query1[[name]:[Count]], 6, FALSE)</f>
        <v>13</v>
      </c>
      <c r="I126" s="5">
        <f>VLOOKUP(Query1[[#This Row],[name]],[1]!Query3[[name]:[Count]], 6, FALSE)</f>
        <v>10</v>
      </c>
      <c r="J126" s="5">
        <f>VLOOKUP(Query1[[#This Row],[name]],[1]!Query2[[name]:[Count]], 6, FALSE)</f>
        <v>3</v>
      </c>
      <c r="K126" s="1">
        <f>Query1[[#This Row],[Count]]/Query1[[#This Row],[Team Total]]</f>
        <v>7.6923076923076927E-2</v>
      </c>
      <c r="L126" s="1">
        <f>Query1[[#This Row],[Count]]/Query1[[#This Row],[Team FG2]]</f>
        <v>0.1</v>
      </c>
      <c r="M126" s="1">
        <f>Query1[[#This Row],[Count]]/Query1[[#This Row],[Team FG3]]</f>
        <v>0.33333333333333331</v>
      </c>
    </row>
    <row r="127" spans="1:13" hidden="1" x14ac:dyDescent="0.25">
      <c r="A127">
        <v>2024</v>
      </c>
      <c r="B127" s="5" t="s">
        <v>156</v>
      </c>
      <c r="C127">
        <v>1610612760</v>
      </c>
      <c r="D127" s="5" t="s">
        <v>158</v>
      </c>
      <c r="E127" s="5" t="s">
        <v>9</v>
      </c>
      <c r="F127" s="5" t="s">
        <v>5</v>
      </c>
      <c r="G127">
        <v>2</v>
      </c>
      <c r="H127" s="5">
        <f>VLOOKUP(Query1[[#This Row],[name]],[1]!Query1[[name]:[Count]], 6, FALSE)</f>
        <v>13</v>
      </c>
      <c r="I127" s="5">
        <f>VLOOKUP(Query1[[#This Row],[name]],[1]!Query3[[name]:[Count]], 6, FALSE)</f>
        <v>10</v>
      </c>
      <c r="J127" s="5">
        <f>VLOOKUP(Query1[[#This Row],[name]],[1]!Query2[[name]:[Count]], 6, FALSE)</f>
        <v>3</v>
      </c>
      <c r="K127" s="1">
        <f>Query1[[#This Row],[Count]]/Query1[[#This Row],[Team Total]]</f>
        <v>0.15384615384615385</v>
      </c>
      <c r="L127" s="1">
        <f>Query1[[#This Row],[Count]]/Query1[[#This Row],[Team FG2]]</f>
        <v>0.2</v>
      </c>
      <c r="M127" s="1">
        <f>Query1[[#This Row],[Count]]/Query1[[#This Row],[Team FG3]]</f>
        <v>0.66666666666666663</v>
      </c>
    </row>
    <row r="128" spans="1:13" hidden="1" x14ac:dyDescent="0.25">
      <c r="A128">
        <v>2024</v>
      </c>
      <c r="B128" s="5" t="s">
        <v>156</v>
      </c>
      <c r="C128">
        <v>1610612760</v>
      </c>
      <c r="D128" s="5" t="s">
        <v>159</v>
      </c>
      <c r="E128" s="5" t="s">
        <v>9</v>
      </c>
      <c r="F128" s="5" t="s">
        <v>5</v>
      </c>
      <c r="G128">
        <v>2</v>
      </c>
      <c r="H128" s="5">
        <f>VLOOKUP(Query1[[#This Row],[name]],[1]!Query1[[name]:[Count]], 6, FALSE)</f>
        <v>13</v>
      </c>
      <c r="I128" s="5">
        <f>VLOOKUP(Query1[[#This Row],[name]],[1]!Query3[[name]:[Count]], 6, FALSE)</f>
        <v>10</v>
      </c>
      <c r="J128" s="5">
        <f>VLOOKUP(Query1[[#This Row],[name]],[1]!Query2[[name]:[Count]], 6, FALSE)</f>
        <v>3</v>
      </c>
      <c r="K128" s="1">
        <f>Query1[[#This Row],[Count]]/Query1[[#This Row],[Team Total]]</f>
        <v>0.15384615384615385</v>
      </c>
      <c r="L128" s="1">
        <f>Query1[[#This Row],[Count]]/Query1[[#This Row],[Team FG2]]</f>
        <v>0.2</v>
      </c>
      <c r="M128" s="1">
        <f>Query1[[#This Row],[Count]]/Query1[[#This Row],[Team FG3]]</f>
        <v>0.66666666666666663</v>
      </c>
    </row>
    <row r="129" spans="1:13" hidden="1" x14ac:dyDescent="0.25">
      <c r="A129">
        <v>2024</v>
      </c>
      <c r="B129" s="5" t="s">
        <v>156</v>
      </c>
      <c r="C129">
        <v>1610612760</v>
      </c>
      <c r="D129" s="5" t="s">
        <v>160</v>
      </c>
      <c r="E129" s="5" t="s">
        <v>9</v>
      </c>
      <c r="F129" s="5" t="s">
        <v>5</v>
      </c>
      <c r="G129">
        <v>2</v>
      </c>
      <c r="H129" s="5">
        <f>VLOOKUP(Query1[[#This Row],[name]],[1]!Query1[[name]:[Count]], 6, FALSE)</f>
        <v>13</v>
      </c>
      <c r="I129" s="5">
        <f>VLOOKUP(Query1[[#This Row],[name]],[1]!Query3[[name]:[Count]], 6, FALSE)</f>
        <v>10</v>
      </c>
      <c r="J129" s="5">
        <f>VLOOKUP(Query1[[#This Row],[name]],[1]!Query2[[name]:[Count]], 6, FALSE)</f>
        <v>3</v>
      </c>
      <c r="K129" s="1">
        <f>Query1[[#This Row],[Count]]/Query1[[#This Row],[Team Total]]</f>
        <v>0.15384615384615385</v>
      </c>
      <c r="L129" s="1">
        <f>Query1[[#This Row],[Count]]/Query1[[#This Row],[Team FG2]]</f>
        <v>0.2</v>
      </c>
      <c r="M129" s="1">
        <f>Query1[[#This Row],[Count]]/Query1[[#This Row],[Team FG3]]</f>
        <v>0.66666666666666663</v>
      </c>
    </row>
    <row r="130" spans="1:13" hidden="1" x14ac:dyDescent="0.25">
      <c r="A130">
        <v>2024</v>
      </c>
      <c r="B130" s="5" t="s">
        <v>156</v>
      </c>
      <c r="C130">
        <v>1610612760</v>
      </c>
      <c r="D130" s="5" t="s">
        <v>161</v>
      </c>
      <c r="E130" s="5" t="s">
        <v>9</v>
      </c>
      <c r="F130" s="5" t="s">
        <v>5</v>
      </c>
      <c r="G130">
        <v>3</v>
      </c>
      <c r="H130" s="5">
        <f>VLOOKUP(Query1[[#This Row],[name]],[1]!Query1[[name]:[Count]], 6, FALSE)</f>
        <v>13</v>
      </c>
      <c r="I130" s="5">
        <f>VLOOKUP(Query1[[#This Row],[name]],[1]!Query3[[name]:[Count]], 6, FALSE)</f>
        <v>10</v>
      </c>
      <c r="J130" s="5">
        <f>VLOOKUP(Query1[[#This Row],[name]],[1]!Query2[[name]:[Count]], 6, FALSE)</f>
        <v>3</v>
      </c>
      <c r="K130" s="1">
        <f>Query1[[#This Row],[Count]]/Query1[[#This Row],[Team Total]]</f>
        <v>0.23076923076923078</v>
      </c>
      <c r="L130" s="1">
        <f>Query1[[#This Row],[Count]]/Query1[[#This Row],[Team FG2]]</f>
        <v>0.3</v>
      </c>
      <c r="M130" s="1">
        <f>Query1[[#This Row],[Count]]/Query1[[#This Row],[Team FG3]]</f>
        <v>1</v>
      </c>
    </row>
    <row r="131" spans="1:13" hidden="1" x14ac:dyDescent="0.25">
      <c r="A131">
        <v>2024</v>
      </c>
      <c r="B131" s="5" t="s">
        <v>162</v>
      </c>
      <c r="C131">
        <v>1610612750</v>
      </c>
      <c r="D131" s="5" t="s">
        <v>163</v>
      </c>
      <c r="E131" s="5" t="s">
        <v>9</v>
      </c>
      <c r="F131" s="5" t="s">
        <v>5</v>
      </c>
      <c r="G131">
        <v>3</v>
      </c>
      <c r="H131" s="5">
        <f>VLOOKUP(Query1[[#This Row],[name]],[1]!Query1[[name]:[Count]], 6, FALSE)</f>
        <v>22</v>
      </c>
      <c r="I131" s="5">
        <f>VLOOKUP(Query1[[#This Row],[name]],[1]!Query3[[name]:[Count]], 6, FALSE)</f>
        <v>11</v>
      </c>
      <c r="J131" s="5">
        <f>VLOOKUP(Query1[[#This Row],[name]],[1]!Query2[[name]:[Count]], 6, FALSE)</f>
        <v>11</v>
      </c>
      <c r="K131" s="1">
        <f>Query1[[#This Row],[Count]]/Query1[[#This Row],[Team Total]]</f>
        <v>0.13636363636363635</v>
      </c>
      <c r="L131" s="1">
        <f>Query1[[#This Row],[Count]]/Query1[[#This Row],[Team FG2]]</f>
        <v>0.27272727272727271</v>
      </c>
      <c r="M131" s="1">
        <f>Query1[[#This Row],[Count]]/Query1[[#This Row],[Team FG3]]</f>
        <v>0.27272727272727271</v>
      </c>
    </row>
    <row r="132" spans="1:13" hidden="1" x14ac:dyDescent="0.25">
      <c r="A132">
        <v>2024</v>
      </c>
      <c r="B132" s="5" t="s">
        <v>162</v>
      </c>
      <c r="C132">
        <v>1610612750</v>
      </c>
      <c r="D132" s="5" t="s">
        <v>164</v>
      </c>
      <c r="E132" s="5" t="s">
        <v>9</v>
      </c>
      <c r="F132" s="5" t="s">
        <v>5</v>
      </c>
      <c r="G132">
        <v>2</v>
      </c>
      <c r="H132" s="5">
        <f>VLOOKUP(Query1[[#This Row],[name]],[1]!Query1[[name]:[Count]], 6, FALSE)</f>
        <v>22</v>
      </c>
      <c r="I132" s="5">
        <f>VLOOKUP(Query1[[#This Row],[name]],[1]!Query3[[name]:[Count]], 6, FALSE)</f>
        <v>11</v>
      </c>
      <c r="J132" s="5">
        <f>VLOOKUP(Query1[[#This Row],[name]],[1]!Query2[[name]:[Count]], 6, FALSE)</f>
        <v>11</v>
      </c>
      <c r="K132" s="1">
        <f>Query1[[#This Row],[Count]]/Query1[[#This Row],[Team Total]]</f>
        <v>9.0909090909090912E-2</v>
      </c>
      <c r="L132" s="1">
        <f>Query1[[#This Row],[Count]]/Query1[[#This Row],[Team FG2]]</f>
        <v>0.18181818181818182</v>
      </c>
      <c r="M132" s="1">
        <f>Query1[[#This Row],[Count]]/Query1[[#This Row],[Team FG3]]</f>
        <v>0.18181818181818182</v>
      </c>
    </row>
    <row r="133" spans="1:13" hidden="1" x14ac:dyDescent="0.25">
      <c r="A133">
        <v>2024</v>
      </c>
      <c r="B133" s="5" t="s">
        <v>162</v>
      </c>
      <c r="C133">
        <v>1610612750</v>
      </c>
      <c r="D133" s="5" t="s">
        <v>165</v>
      </c>
      <c r="E133" s="5" t="s">
        <v>9</v>
      </c>
      <c r="F133" s="5" t="s">
        <v>5</v>
      </c>
      <c r="G133">
        <v>1</v>
      </c>
      <c r="H133" s="5">
        <f>VLOOKUP(Query1[[#This Row],[name]],[1]!Query1[[name]:[Count]], 6, FALSE)</f>
        <v>22</v>
      </c>
      <c r="I133" s="5">
        <f>VLOOKUP(Query1[[#This Row],[name]],[1]!Query3[[name]:[Count]], 6, FALSE)</f>
        <v>11</v>
      </c>
      <c r="J133" s="5">
        <f>VLOOKUP(Query1[[#This Row],[name]],[1]!Query2[[name]:[Count]], 6, FALSE)</f>
        <v>11</v>
      </c>
      <c r="K133" s="1">
        <f>Query1[[#This Row],[Count]]/Query1[[#This Row],[Team Total]]</f>
        <v>4.5454545454545456E-2</v>
      </c>
      <c r="L133" s="1">
        <f>Query1[[#This Row],[Count]]/Query1[[#This Row],[Team FG2]]</f>
        <v>9.0909090909090912E-2</v>
      </c>
      <c r="M133" s="1">
        <f>Query1[[#This Row],[Count]]/Query1[[#This Row],[Team FG3]]</f>
        <v>9.0909090909090912E-2</v>
      </c>
    </row>
    <row r="134" spans="1:13" hidden="1" x14ac:dyDescent="0.25">
      <c r="A134">
        <v>2024</v>
      </c>
      <c r="B134" s="5" t="s">
        <v>162</v>
      </c>
      <c r="C134">
        <v>1610612750</v>
      </c>
      <c r="D134" s="5" t="s">
        <v>166</v>
      </c>
      <c r="E134" s="5" t="s">
        <v>9</v>
      </c>
      <c r="F134" s="5" t="s">
        <v>5</v>
      </c>
      <c r="G134">
        <v>2</v>
      </c>
      <c r="H134" s="5">
        <f>VLOOKUP(Query1[[#This Row],[name]],[1]!Query1[[name]:[Count]], 6, FALSE)</f>
        <v>22</v>
      </c>
      <c r="I134" s="5">
        <f>VLOOKUP(Query1[[#This Row],[name]],[1]!Query3[[name]:[Count]], 6, FALSE)</f>
        <v>11</v>
      </c>
      <c r="J134" s="5">
        <f>VLOOKUP(Query1[[#This Row],[name]],[1]!Query2[[name]:[Count]], 6, FALSE)</f>
        <v>11</v>
      </c>
      <c r="K134" s="1">
        <f>Query1[[#This Row],[Count]]/Query1[[#This Row],[Team Total]]</f>
        <v>9.0909090909090912E-2</v>
      </c>
      <c r="L134" s="1">
        <f>Query1[[#This Row],[Count]]/Query1[[#This Row],[Team FG2]]</f>
        <v>0.18181818181818182</v>
      </c>
      <c r="M134" s="1">
        <f>Query1[[#This Row],[Count]]/Query1[[#This Row],[Team FG3]]</f>
        <v>0.18181818181818182</v>
      </c>
    </row>
    <row r="135" spans="1:13" hidden="1" x14ac:dyDescent="0.25">
      <c r="A135">
        <v>2024</v>
      </c>
      <c r="B135" s="5" t="s">
        <v>162</v>
      </c>
      <c r="C135">
        <v>1610612750</v>
      </c>
      <c r="D135" s="5" t="s">
        <v>167</v>
      </c>
      <c r="E135" s="5" t="s">
        <v>9</v>
      </c>
      <c r="F135" s="5" t="s">
        <v>5</v>
      </c>
      <c r="G135">
        <v>3</v>
      </c>
      <c r="H135" s="5">
        <f>VLOOKUP(Query1[[#This Row],[name]],[1]!Query1[[name]:[Count]], 6, FALSE)</f>
        <v>22</v>
      </c>
      <c r="I135" s="5">
        <f>VLOOKUP(Query1[[#This Row],[name]],[1]!Query3[[name]:[Count]], 6, FALSE)</f>
        <v>11</v>
      </c>
      <c r="J135" s="5">
        <f>VLOOKUP(Query1[[#This Row],[name]],[1]!Query2[[name]:[Count]], 6, FALSE)</f>
        <v>11</v>
      </c>
      <c r="K135" s="1">
        <f>Query1[[#This Row],[Count]]/Query1[[#This Row],[Team Total]]</f>
        <v>0.13636363636363635</v>
      </c>
      <c r="L135" s="1">
        <f>Query1[[#This Row],[Count]]/Query1[[#This Row],[Team FG2]]</f>
        <v>0.27272727272727271</v>
      </c>
      <c r="M135" s="1">
        <f>Query1[[#This Row],[Count]]/Query1[[#This Row],[Team FG3]]</f>
        <v>0.27272727272727271</v>
      </c>
    </row>
    <row r="136" spans="1:13" hidden="1" x14ac:dyDescent="0.25">
      <c r="A136">
        <v>2024</v>
      </c>
      <c r="B136" s="5" t="s">
        <v>168</v>
      </c>
      <c r="C136">
        <v>1610612757</v>
      </c>
      <c r="D136" s="5" t="s">
        <v>169</v>
      </c>
      <c r="E136" s="5" t="s">
        <v>9</v>
      </c>
      <c r="F136" s="5" t="s">
        <v>5</v>
      </c>
      <c r="G136">
        <v>1</v>
      </c>
      <c r="H136" s="5">
        <f>VLOOKUP(Query1[[#This Row],[name]],[1]!Query1[[name]:[Count]], 6, FALSE)</f>
        <v>16</v>
      </c>
      <c r="I136" s="5">
        <f>VLOOKUP(Query1[[#This Row],[name]],[1]!Query3[[name]:[Count]], 6, FALSE)</f>
        <v>8</v>
      </c>
      <c r="J136" s="5">
        <f>VLOOKUP(Query1[[#This Row],[name]],[1]!Query2[[name]:[Count]], 6, FALSE)</f>
        <v>8</v>
      </c>
      <c r="K136" s="1">
        <f>Query1[[#This Row],[Count]]/Query1[[#This Row],[Team Total]]</f>
        <v>6.25E-2</v>
      </c>
      <c r="L136" s="1">
        <f>Query1[[#This Row],[Count]]/Query1[[#This Row],[Team FG2]]</f>
        <v>0.125</v>
      </c>
      <c r="M136" s="1">
        <f>Query1[[#This Row],[Count]]/Query1[[#This Row],[Team FG3]]</f>
        <v>0.125</v>
      </c>
    </row>
    <row r="137" spans="1:13" hidden="1" x14ac:dyDescent="0.25">
      <c r="A137">
        <v>2024</v>
      </c>
      <c r="B137" s="5" t="s">
        <v>168</v>
      </c>
      <c r="C137">
        <v>1610612757</v>
      </c>
      <c r="D137" s="5" t="s">
        <v>170</v>
      </c>
      <c r="E137" s="5" t="s">
        <v>9</v>
      </c>
      <c r="F137" s="5" t="s">
        <v>5</v>
      </c>
      <c r="G137">
        <v>1</v>
      </c>
      <c r="H137" s="5">
        <f>VLOOKUP(Query1[[#This Row],[name]],[1]!Query1[[name]:[Count]], 6, FALSE)</f>
        <v>16</v>
      </c>
      <c r="I137" s="5">
        <f>VLOOKUP(Query1[[#This Row],[name]],[1]!Query3[[name]:[Count]], 6, FALSE)</f>
        <v>8</v>
      </c>
      <c r="J137" s="5">
        <f>VLOOKUP(Query1[[#This Row],[name]],[1]!Query2[[name]:[Count]], 6, FALSE)</f>
        <v>8</v>
      </c>
      <c r="K137" s="1">
        <f>Query1[[#This Row],[Count]]/Query1[[#This Row],[Team Total]]</f>
        <v>6.25E-2</v>
      </c>
      <c r="L137" s="1">
        <f>Query1[[#This Row],[Count]]/Query1[[#This Row],[Team FG2]]</f>
        <v>0.125</v>
      </c>
      <c r="M137" s="1">
        <f>Query1[[#This Row],[Count]]/Query1[[#This Row],[Team FG3]]</f>
        <v>0.125</v>
      </c>
    </row>
    <row r="138" spans="1:13" hidden="1" x14ac:dyDescent="0.25">
      <c r="A138">
        <v>2024</v>
      </c>
      <c r="B138" s="5" t="s">
        <v>168</v>
      </c>
      <c r="C138">
        <v>1610612757</v>
      </c>
      <c r="D138" s="5" t="s">
        <v>171</v>
      </c>
      <c r="E138" s="5" t="s">
        <v>9</v>
      </c>
      <c r="F138" s="5" t="s">
        <v>5</v>
      </c>
      <c r="G138">
        <v>1</v>
      </c>
      <c r="H138" s="5">
        <f>VLOOKUP(Query1[[#This Row],[name]],[1]!Query1[[name]:[Count]], 6, FALSE)</f>
        <v>16</v>
      </c>
      <c r="I138" s="5">
        <f>VLOOKUP(Query1[[#This Row],[name]],[1]!Query3[[name]:[Count]], 6, FALSE)</f>
        <v>8</v>
      </c>
      <c r="J138" s="5">
        <f>VLOOKUP(Query1[[#This Row],[name]],[1]!Query2[[name]:[Count]], 6, FALSE)</f>
        <v>8</v>
      </c>
      <c r="K138" s="1">
        <f>Query1[[#This Row],[Count]]/Query1[[#This Row],[Team Total]]</f>
        <v>6.25E-2</v>
      </c>
      <c r="L138" s="1">
        <f>Query1[[#This Row],[Count]]/Query1[[#This Row],[Team FG2]]</f>
        <v>0.125</v>
      </c>
      <c r="M138" s="1">
        <f>Query1[[#This Row],[Count]]/Query1[[#This Row],[Team FG3]]</f>
        <v>0.125</v>
      </c>
    </row>
    <row r="139" spans="1:13" hidden="1" x14ac:dyDescent="0.25">
      <c r="A139">
        <v>2024</v>
      </c>
      <c r="B139" s="5" t="s">
        <v>168</v>
      </c>
      <c r="C139">
        <v>1610612757</v>
      </c>
      <c r="D139" s="5" t="s">
        <v>172</v>
      </c>
      <c r="E139" s="5" t="s">
        <v>9</v>
      </c>
      <c r="F139" s="5" t="s">
        <v>5</v>
      </c>
      <c r="G139">
        <v>2</v>
      </c>
      <c r="H139" s="5">
        <f>VLOOKUP(Query1[[#This Row],[name]],[1]!Query1[[name]:[Count]], 6, FALSE)</f>
        <v>16</v>
      </c>
      <c r="I139" s="5">
        <f>VLOOKUP(Query1[[#This Row],[name]],[1]!Query3[[name]:[Count]], 6, FALSE)</f>
        <v>8</v>
      </c>
      <c r="J139" s="5">
        <f>VLOOKUP(Query1[[#This Row],[name]],[1]!Query2[[name]:[Count]], 6, FALSE)</f>
        <v>8</v>
      </c>
      <c r="K139" s="1">
        <f>Query1[[#This Row],[Count]]/Query1[[#This Row],[Team Total]]</f>
        <v>0.125</v>
      </c>
      <c r="L139" s="1">
        <f>Query1[[#This Row],[Count]]/Query1[[#This Row],[Team FG2]]</f>
        <v>0.25</v>
      </c>
      <c r="M139" s="1">
        <f>Query1[[#This Row],[Count]]/Query1[[#This Row],[Team FG3]]</f>
        <v>0.25</v>
      </c>
    </row>
    <row r="140" spans="1:13" hidden="1" x14ac:dyDescent="0.25">
      <c r="A140">
        <v>2024</v>
      </c>
      <c r="B140" s="5" t="s">
        <v>168</v>
      </c>
      <c r="C140">
        <v>1610612757</v>
      </c>
      <c r="D140" s="5" t="s">
        <v>173</v>
      </c>
      <c r="E140" s="5" t="s">
        <v>9</v>
      </c>
      <c r="F140" s="5" t="s">
        <v>5</v>
      </c>
      <c r="G140">
        <v>2</v>
      </c>
      <c r="H140" s="5">
        <f>VLOOKUP(Query1[[#This Row],[name]],[1]!Query1[[name]:[Count]], 6, FALSE)</f>
        <v>16</v>
      </c>
      <c r="I140" s="5">
        <f>VLOOKUP(Query1[[#This Row],[name]],[1]!Query3[[name]:[Count]], 6, FALSE)</f>
        <v>8</v>
      </c>
      <c r="J140" s="5">
        <f>VLOOKUP(Query1[[#This Row],[name]],[1]!Query2[[name]:[Count]], 6, FALSE)</f>
        <v>8</v>
      </c>
      <c r="K140" s="1">
        <f>Query1[[#This Row],[Count]]/Query1[[#This Row],[Team Total]]</f>
        <v>0.125</v>
      </c>
      <c r="L140" s="1">
        <f>Query1[[#This Row],[Count]]/Query1[[#This Row],[Team FG2]]</f>
        <v>0.25</v>
      </c>
      <c r="M140" s="1">
        <f>Query1[[#This Row],[Count]]/Query1[[#This Row],[Team FG3]]</f>
        <v>0.25</v>
      </c>
    </row>
    <row r="141" spans="1:13" hidden="1" x14ac:dyDescent="0.25">
      <c r="A141">
        <v>2024</v>
      </c>
      <c r="B141" s="5" t="s">
        <v>168</v>
      </c>
      <c r="C141">
        <v>1610612757</v>
      </c>
      <c r="D141" s="5" t="s">
        <v>174</v>
      </c>
      <c r="E141" s="5" t="s">
        <v>9</v>
      </c>
      <c r="F141" s="5" t="s">
        <v>5</v>
      </c>
      <c r="G141">
        <v>1</v>
      </c>
      <c r="H141" s="5">
        <f>VLOOKUP(Query1[[#This Row],[name]],[1]!Query1[[name]:[Count]], 6, FALSE)</f>
        <v>16</v>
      </c>
      <c r="I141" s="5">
        <f>VLOOKUP(Query1[[#This Row],[name]],[1]!Query3[[name]:[Count]], 6, FALSE)</f>
        <v>8</v>
      </c>
      <c r="J141" s="5">
        <f>VLOOKUP(Query1[[#This Row],[name]],[1]!Query2[[name]:[Count]], 6, FALSE)</f>
        <v>8</v>
      </c>
      <c r="K141" s="1">
        <f>Query1[[#This Row],[Count]]/Query1[[#This Row],[Team Total]]</f>
        <v>6.25E-2</v>
      </c>
      <c r="L141" s="1">
        <f>Query1[[#This Row],[Count]]/Query1[[#This Row],[Team FG2]]</f>
        <v>0.125</v>
      </c>
      <c r="M141" s="1">
        <f>Query1[[#This Row],[Count]]/Query1[[#This Row],[Team FG3]]</f>
        <v>0.125</v>
      </c>
    </row>
    <row r="142" spans="1:13" hidden="1" x14ac:dyDescent="0.25">
      <c r="A142">
        <v>2024</v>
      </c>
      <c r="B142" s="5" t="s">
        <v>175</v>
      </c>
      <c r="C142">
        <v>1610612744</v>
      </c>
      <c r="D142" s="5" t="s">
        <v>176</v>
      </c>
      <c r="E142" s="5" t="s">
        <v>9</v>
      </c>
      <c r="F142" s="5" t="s">
        <v>5</v>
      </c>
      <c r="G142">
        <v>1</v>
      </c>
      <c r="H142" s="5">
        <f>VLOOKUP(Query1[[#This Row],[name]],[1]!Query1[[name]:[Count]], 6, FALSE)</f>
        <v>8</v>
      </c>
      <c r="I142" s="5">
        <f>VLOOKUP(Query1[[#This Row],[name]],[1]!Query3[[name]:[Count]], 6, FALSE)</f>
        <v>2</v>
      </c>
      <c r="J142" s="5">
        <f>VLOOKUP(Query1[[#This Row],[name]],[1]!Query2[[name]:[Count]], 6, FALSE)</f>
        <v>6</v>
      </c>
      <c r="K142" s="1">
        <f>Query1[[#This Row],[Count]]/Query1[[#This Row],[Team Total]]</f>
        <v>0.125</v>
      </c>
      <c r="L142" s="1">
        <f>Query1[[#This Row],[Count]]/Query1[[#This Row],[Team FG2]]</f>
        <v>0.5</v>
      </c>
      <c r="M142" s="1">
        <f>Query1[[#This Row],[Count]]/Query1[[#This Row],[Team FG3]]</f>
        <v>0.16666666666666666</v>
      </c>
    </row>
    <row r="143" spans="1:13" hidden="1" x14ac:dyDescent="0.25">
      <c r="A143">
        <v>2024</v>
      </c>
      <c r="B143" s="5" t="s">
        <v>175</v>
      </c>
      <c r="C143">
        <v>1610612744</v>
      </c>
      <c r="D143" s="5" t="s">
        <v>177</v>
      </c>
      <c r="E143" s="5" t="s">
        <v>9</v>
      </c>
      <c r="F143" s="5" t="s">
        <v>5</v>
      </c>
      <c r="G143">
        <v>1</v>
      </c>
      <c r="H143" s="5">
        <f>VLOOKUP(Query1[[#This Row],[name]],[1]!Query1[[name]:[Count]], 6, FALSE)</f>
        <v>8</v>
      </c>
      <c r="I143" s="5">
        <f>VLOOKUP(Query1[[#This Row],[name]],[1]!Query3[[name]:[Count]], 6, FALSE)</f>
        <v>2</v>
      </c>
      <c r="J143" s="5">
        <f>VLOOKUP(Query1[[#This Row],[name]],[1]!Query2[[name]:[Count]], 6, FALSE)</f>
        <v>6</v>
      </c>
      <c r="K143" s="1">
        <f>Query1[[#This Row],[Count]]/Query1[[#This Row],[Team Total]]</f>
        <v>0.125</v>
      </c>
      <c r="L143" s="1">
        <f>Query1[[#This Row],[Count]]/Query1[[#This Row],[Team FG2]]</f>
        <v>0.5</v>
      </c>
      <c r="M143" s="1">
        <f>Query1[[#This Row],[Count]]/Query1[[#This Row],[Team FG3]]</f>
        <v>0.16666666666666666</v>
      </c>
    </row>
    <row r="144" spans="1:13" hidden="1" x14ac:dyDescent="0.25">
      <c r="A144">
        <v>2024</v>
      </c>
      <c r="B144" s="5" t="s">
        <v>178</v>
      </c>
      <c r="C144">
        <v>1610612764</v>
      </c>
      <c r="D144" s="5" t="s">
        <v>179</v>
      </c>
      <c r="E144" s="5" t="s">
        <v>9</v>
      </c>
      <c r="F144" s="5" t="s">
        <v>5</v>
      </c>
      <c r="G144">
        <v>3</v>
      </c>
      <c r="H144" s="5">
        <f>VLOOKUP(Query1[[#This Row],[name]],[1]!Query1[[name]:[Count]], 6, FALSE)</f>
        <v>12</v>
      </c>
      <c r="I144" s="5">
        <f>VLOOKUP(Query1[[#This Row],[name]],[1]!Query3[[name]:[Count]], 6, FALSE)</f>
        <v>8</v>
      </c>
      <c r="J144" s="5">
        <f>VLOOKUP(Query1[[#This Row],[name]],[1]!Query2[[name]:[Count]], 6, FALSE)</f>
        <v>4</v>
      </c>
      <c r="K144" s="1">
        <f>Query1[[#This Row],[Count]]/Query1[[#This Row],[Team Total]]</f>
        <v>0.25</v>
      </c>
      <c r="L144" s="1">
        <f>Query1[[#This Row],[Count]]/Query1[[#This Row],[Team FG2]]</f>
        <v>0.375</v>
      </c>
      <c r="M144" s="1">
        <f>Query1[[#This Row],[Count]]/Query1[[#This Row],[Team FG3]]</f>
        <v>0.75</v>
      </c>
    </row>
    <row r="145" spans="1:13" hidden="1" x14ac:dyDescent="0.25">
      <c r="A145">
        <v>2024</v>
      </c>
      <c r="B145" s="5" t="s">
        <v>178</v>
      </c>
      <c r="C145">
        <v>1610612764</v>
      </c>
      <c r="D145" s="5" t="s">
        <v>180</v>
      </c>
      <c r="E145" s="5" t="s">
        <v>9</v>
      </c>
      <c r="F145" s="5" t="s">
        <v>5</v>
      </c>
      <c r="G145">
        <v>1</v>
      </c>
      <c r="H145" s="5">
        <f>VLOOKUP(Query1[[#This Row],[name]],[1]!Query1[[name]:[Count]], 6, FALSE)</f>
        <v>12</v>
      </c>
      <c r="I145" s="5">
        <f>VLOOKUP(Query1[[#This Row],[name]],[1]!Query3[[name]:[Count]], 6, FALSE)</f>
        <v>8</v>
      </c>
      <c r="J145" s="5">
        <f>VLOOKUP(Query1[[#This Row],[name]],[1]!Query2[[name]:[Count]], 6, FALSE)</f>
        <v>4</v>
      </c>
      <c r="K145" s="1">
        <f>Query1[[#This Row],[Count]]/Query1[[#This Row],[Team Total]]</f>
        <v>8.3333333333333329E-2</v>
      </c>
      <c r="L145" s="1">
        <f>Query1[[#This Row],[Count]]/Query1[[#This Row],[Team FG2]]</f>
        <v>0.125</v>
      </c>
      <c r="M145" s="1">
        <f>Query1[[#This Row],[Count]]/Query1[[#This Row],[Team FG3]]</f>
        <v>0.25</v>
      </c>
    </row>
    <row r="146" spans="1:13" hidden="1" x14ac:dyDescent="0.25">
      <c r="A146">
        <v>2024</v>
      </c>
      <c r="B146" s="5" t="s">
        <v>178</v>
      </c>
      <c r="C146">
        <v>1610612764</v>
      </c>
      <c r="D146" s="5" t="s">
        <v>181</v>
      </c>
      <c r="E146" s="5" t="s">
        <v>9</v>
      </c>
      <c r="F146" s="5" t="s">
        <v>5</v>
      </c>
      <c r="G146">
        <v>3</v>
      </c>
      <c r="H146" s="5">
        <f>VLOOKUP(Query1[[#This Row],[name]],[1]!Query1[[name]:[Count]], 6, FALSE)</f>
        <v>12</v>
      </c>
      <c r="I146" s="5">
        <f>VLOOKUP(Query1[[#This Row],[name]],[1]!Query3[[name]:[Count]], 6, FALSE)</f>
        <v>8</v>
      </c>
      <c r="J146" s="5">
        <f>VLOOKUP(Query1[[#This Row],[name]],[1]!Query2[[name]:[Count]], 6, FALSE)</f>
        <v>4</v>
      </c>
      <c r="K146" s="1">
        <f>Query1[[#This Row],[Count]]/Query1[[#This Row],[Team Total]]</f>
        <v>0.25</v>
      </c>
      <c r="L146" s="1">
        <f>Query1[[#This Row],[Count]]/Query1[[#This Row],[Team FG2]]</f>
        <v>0.375</v>
      </c>
      <c r="M146" s="1">
        <f>Query1[[#This Row],[Count]]/Query1[[#This Row],[Team FG3]]</f>
        <v>0.75</v>
      </c>
    </row>
    <row r="147" spans="1:13" hidden="1" x14ac:dyDescent="0.25">
      <c r="A147">
        <v>2024</v>
      </c>
      <c r="B147" s="5" t="s">
        <v>178</v>
      </c>
      <c r="C147">
        <v>1610612764</v>
      </c>
      <c r="D147" s="5" t="s">
        <v>182</v>
      </c>
      <c r="E147" s="5" t="s">
        <v>9</v>
      </c>
      <c r="F147" s="5" t="s">
        <v>5</v>
      </c>
      <c r="G147">
        <v>1</v>
      </c>
      <c r="H147" s="5">
        <f>VLOOKUP(Query1[[#This Row],[name]],[1]!Query1[[name]:[Count]], 6, FALSE)</f>
        <v>12</v>
      </c>
      <c r="I147" s="5">
        <f>VLOOKUP(Query1[[#This Row],[name]],[1]!Query3[[name]:[Count]], 6, FALSE)</f>
        <v>8</v>
      </c>
      <c r="J147" s="5">
        <f>VLOOKUP(Query1[[#This Row],[name]],[1]!Query2[[name]:[Count]], 6, FALSE)</f>
        <v>4</v>
      </c>
      <c r="K147" s="1">
        <f>Query1[[#This Row],[Count]]/Query1[[#This Row],[Team Total]]</f>
        <v>8.3333333333333329E-2</v>
      </c>
      <c r="L147" s="1">
        <f>Query1[[#This Row],[Count]]/Query1[[#This Row],[Team FG2]]</f>
        <v>0.125</v>
      </c>
      <c r="M147" s="1">
        <f>Query1[[#This Row],[Count]]/Query1[[#This Row],[Team FG3]]</f>
        <v>0.25</v>
      </c>
    </row>
    <row r="148" spans="1:13" hidden="1" x14ac:dyDescent="0.25">
      <c r="A148">
        <v>2024</v>
      </c>
      <c r="B148" s="5" t="s">
        <v>7</v>
      </c>
      <c r="C148">
        <v>1610612755</v>
      </c>
      <c r="D148" s="5" t="s">
        <v>8</v>
      </c>
      <c r="E148" s="5" t="s">
        <v>183</v>
      </c>
      <c r="F148" s="5" t="s">
        <v>5</v>
      </c>
      <c r="G148">
        <v>1</v>
      </c>
      <c r="H148" s="5">
        <f>VLOOKUP(Query1[[#This Row],[name]],[1]!Query1[[name]:[Count]], 6, FALSE)</f>
        <v>16</v>
      </c>
      <c r="I148" s="5">
        <f>VLOOKUP(Query1[[#This Row],[name]],[1]!Query3[[name]:[Count]], 6, FALSE)</f>
        <v>9</v>
      </c>
      <c r="J148" s="5">
        <f>VLOOKUP(Query1[[#This Row],[name]],[1]!Query2[[name]:[Count]], 6, FALSE)</f>
        <v>7</v>
      </c>
      <c r="K148" s="1">
        <f>Query1[[#This Row],[Count]]/Query1[[#This Row],[Team Total]]</f>
        <v>6.25E-2</v>
      </c>
      <c r="L148" s="1">
        <f>Query1[[#This Row],[Count]]/Query1[[#This Row],[Team FG2]]</f>
        <v>0.1111111111111111</v>
      </c>
      <c r="M148" s="1">
        <f>Query1[[#This Row],[Count]]/Query1[[#This Row],[Team FG3]]</f>
        <v>0.14285714285714285</v>
      </c>
    </row>
    <row r="149" spans="1:13" hidden="1" x14ac:dyDescent="0.25">
      <c r="A149">
        <v>2024</v>
      </c>
      <c r="B149" s="5" t="s">
        <v>7</v>
      </c>
      <c r="C149">
        <v>1610612755</v>
      </c>
      <c r="D149" s="5" t="s">
        <v>184</v>
      </c>
      <c r="E149" s="5" t="s">
        <v>183</v>
      </c>
      <c r="F149" s="5" t="s">
        <v>5</v>
      </c>
      <c r="G149">
        <v>1</v>
      </c>
      <c r="H149" s="5">
        <f>VLOOKUP(Query1[[#This Row],[name]],[1]!Query1[[name]:[Count]], 6, FALSE)</f>
        <v>16</v>
      </c>
      <c r="I149" s="5">
        <f>VLOOKUP(Query1[[#This Row],[name]],[1]!Query3[[name]:[Count]], 6, FALSE)</f>
        <v>9</v>
      </c>
      <c r="J149" s="5">
        <f>VLOOKUP(Query1[[#This Row],[name]],[1]!Query2[[name]:[Count]], 6, FALSE)</f>
        <v>7</v>
      </c>
      <c r="K149" s="1">
        <f>Query1[[#This Row],[Count]]/Query1[[#This Row],[Team Total]]</f>
        <v>6.25E-2</v>
      </c>
      <c r="L149" s="1">
        <f>Query1[[#This Row],[Count]]/Query1[[#This Row],[Team FG2]]</f>
        <v>0.1111111111111111</v>
      </c>
      <c r="M149" s="1">
        <f>Query1[[#This Row],[Count]]/Query1[[#This Row],[Team FG3]]</f>
        <v>0.14285714285714285</v>
      </c>
    </row>
    <row r="150" spans="1:13" hidden="1" x14ac:dyDescent="0.25">
      <c r="A150">
        <v>2024</v>
      </c>
      <c r="B150" s="5" t="s">
        <v>7</v>
      </c>
      <c r="C150">
        <v>1610612755</v>
      </c>
      <c r="D150" s="5" t="s">
        <v>235</v>
      </c>
      <c r="E150" s="5" t="s">
        <v>183</v>
      </c>
      <c r="F150" s="5" t="s">
        <v>5</v>
      </c>
      <c r="G150">
        <v>1</v>
      </c>
      <c r="H150" s="5">
        <f>VLOOKUP(Query1[[#This Row],[name]],[1]!Query1[[name]:[Count]], 6, FALSE)</f>
        <v>16</v>
      </c>
      <c r="I150" s="5">
        <f>VLOOKUP(Query1[[#This Row],[name]],[1]!Query3[[name]:[Count]], 6, FALSE)</f>
        <v>9</v>
      </c>
      <c r="J150" s="5">
        <f>VLOOKUP(Query1[[#This Row],[name]],[1]!Query2[[name]:[Count]], 6, FALSE)</f>
        <v>7</v>
      </c>
      <c r="K150" s="1">
        <f>Query1[[#This Row],[Count]]/Query1[[#This Row],[Team Total]]</f>
        <v>6.25E-2</v>
      </c>
      <c r="L150" s="1">
        <f>Query1[[#This Row],[Count]]/Query1[[#This Row],[Team FG2]]</f>
        <v>0.1111111111111111</v>
      </c>
      <c r="M150" s="1">
        <f>Query1[[#This Row],[Count]]/Query1[[#This Row],[Team FG3]]</f>
        <v>0.14285714285714285</v>
      </c>
    </row>
    <row r="151" spans="1:13" hidden="1" x14ac:dyDescent="0.25">
      <c r="A151">
        <v>2024</v>
      </c>
      <c r="B151" s="5" t="s">
        <v>7</v>
      </c>
      <c r="C151">
        <v>1610612755</v>
      </c>
      <c r="D151" s="5" t="s">
        <v>10</v>
      </c>
      <c r="E151" s="5" t="s">
        <v>183</v>
      </c>
      <c r="F151" s="5" t="s">
        <v>5</v>
      </c>
      <c r="G151">
        <v>1</v>
      </c>
      <c r="H151" s="5">
        <f>VLOOKUP(Query1[[#This Row],[name]],[1]!Query1[[name]:[Count]], 6, FALSE)</f>
        <v>16</v>
      </c>
      <c r="I151" s="5">
        <f>VLOOKUP(Query1[[#This Row],[name]],[1]!Query3[[name]:[Count]], 6, FALSE)</f>
        <v>9</v>
      </c>
      <c r="J151" s="5">
        <f>VLOOKUP(Query1[[#This Row],[name]],[1]!Query2[[name]:[Count]], 6, FALSE)</f>
        <v>7</v>
      </c>
      <c r="K151" s="1">
        <f>Query1[[#This Row],[Count]]/Query1[[#This Row],[Team Total]]</f>
        <v>6.25E-2</v>
      </c>
      <c r="L151" s="1">
        <f>Query1[[#This Row],[Count]]/Query1[[#This Row],[Team FG2]]</f>
        <v>0.1111111111111111</v>
      </c>
      <c r="M151" s="1">
        <f>Query1[[#This Row],[Count]]/Query1[[#This Row],[Team FG3]]</f>
        <v>0.14285714285714285</v>
      </c>
    </row>
    <row r="152" spans="1:13" hidden="1" x14ac:dyDescent="0.25">
      <c r="A152">
        <v>2024</v>
      </c>
      <c r="B152" s="5" t="s">
        <v>7</v>
      </c>
      <c r="C152">
        <v>1610612755</v>
      </c>
      <c r="D152" s="5" t="s">
        <v>11</v>
      </c>
      <c r="E152" s="5" t="s">
        <v>183</v>
      </c>
      <c r="F152" s="5" t="s">
        <v>5</v>
      </c>
      <c r="G152">
        <v>2</v>
      </c>
      <c r="H152" s="5">
        <f>VLOOKUP(Query1[[#This Row],[name]],[1]!Query1[[name]:[Count]], 6, FALSE)</f>
        <v>16</v>
      </c>
      <c r="I152" s="5">
        <f>VLOOKUP(Query1[[#This Row],[name]],[1]!Query3[[name]:[Count]], 6, FALSE)</f>
        <v>9</v>
      </c>
      <c r="J152" s="5">
        <f>VLOOKUP(Query1[[#This Row],[name]],[1]!Query2[[name]:[Count]], 6, FALSE)</f>
        <v>7</v>
      </c>
      <c r="K152" s="1">
        <f>Query1[[#This Row],[Count]]/Query1[[#This Row],[Team Total]]</f>
        <v>0.125</v>
      </c>
      <c r="L152" s="1">
        <f>Query1[[#This Row],[Count]]/Query1[[#This Row],[Team FG2]]</f>
        <v>0.22222222222222221</v>
      </c>
      <c r="M152" s="1">
        <f>Query1[[#This Row],[Count]]/Query1[[#This Row],[Team FG3]]</f>
        <v>0.2857142857142857</v>
      </c>
    </row>
    <row r="153" spans="1:13" hidden="1" x14ac:dyDescent="0.25">
      <c r="A153">
        <v>2024</v>
      </c>
      <c r="B153" s="5" t="s">
        <v>7</v>
      </c>
      <c r="C153">
        <v>1610612755</v>
      </c>
      <c r="D153" s="5" t="s">
        <v>12</v>
      </c>
      <c r="E153" s="5" t="s">
        <v>183</v>
      </c>
      <c r="F153" s="5" t="s">
        <v>5</v>
      </c>
      <c r="G153">
        <v>1</v>
      </c>
      <c r="H153" s="5">
        <f>VLOOKUP(Query1[[#This Row],[name]],[1]!Query1[[name]:[Count]], 6, FALSE)</f>
        <v>16</v>
      </c>
      <c r="I153" s="5">
        <f>VLOOKUP(Query1[[#This Row],[name]],[1]!Query3[[name]:[Count]], 6, FALSE)</f>
        <v>9</v>
      </c>
      <c r="J153" s="5">
        <f>VLOOKUP(Query1[[#This Row],[name]],[1]!Query2[[name]:[Count]], 6, FALSE)</f>
        <v>7</v>
      </c>
      <c r="K153" s="1">
        <f>Query1[[#This Row],[Count]]/Query1[[#This Row],[Team Total]]</f>
        <v>6.25E-2</v>
      </c>
      <c r="L153" s="1">
        <f>Query1[[#This Row],[Count]]/Query1[[#This Row],[Team FG2]]</f>
        <v>0.1111111111111111</v>
      </c>
      <c r="M153" s="1">
        <f>Query1[[#This Row],[Count]]/Query1[[#This Row],[Team FG3]]</f>
        <v>0.14285714285714285</v>
      </c>
    </row>
    <row r="154" spans="1:13" hidden="1" x14ac:dyDescent="0.25">
      <c r="A154">
        <v>2024</v>
      </c>
      <c r="B154" s="5" t="s">
        <v>13</v>
      </c>
      <c r="C154">
        <v>1610612749</v>
      </c>
      <c r="D154" s="5" t="s">
        <v>185</v>
      </c>
      <c r="E154" s="5" t="s">
        <v>183</v>
      </c>
      <c r="F154" s="5" t="s">
        <v>5</v>
      </c>
      <c r="G154">
        <v>1</v>
      </c>
      <c r="H154" s="5">
        <f>VLOOKUP(Query1[[#This Row],[name]],[1]!Query1[[name]:[Count]], 6, FALSE)</f>
        <v>25</v>
      </c>
      <c r="I154" s="5">
        <f>VLOOKUP(Query1[[#This Row],[name]],[1]!Query3[[name]:[Count]], 6, FALSE)</f>
        <v>8</v>
      </c>
      <c r="J154" s="5">
        <f>VLOOKUP(Query1[[#This Row],[name]],[1]!Query2[[name]:[Count]], 6, FALSE)</f>
        <v>17</v>
      </c>
      <c r="K154" s="1">
        <f>Query1[[#This Row],[Count]]/Query1[[#This Row],[Team Total]]</f>
        <v>0.04</v>
      </c>
      <c r="L154" s="1">
        <f>Query1[[#This Row],[Count]]/Query1[[#This Row],[Team FG2]]</f>
        <v>0.125</v>
      </c>
      <c r="M154" s="1">
        <f>Query1[[#This Row],[Count]]/Query1[[#This Row],[Team FG3]]</f>
        <v>5.8823529411764705E-2</v>
      </c>
    </row>
    <row r="155" spans="1:13" hidden="1" x14ac:dyDescent="0.25">
      <c r="A155">
        <v>2024</v>
      </c>
      <c r="B155" s="5" t="s">
        <v>13</v>
      </c>
      <c r="C155">
        <v>1610612749</v>
      </c>
      <c r="D155" s="5" t="s">
        <v>186</v>
      </c>
      <c r="E155" s="5" t="s">
        <v>183</v>
      </c>
      <c r="F155" s="5" t="s">
        <v>5</v>
      </c>
      <c r="G155">
        <v>1</v>
      </c>
      <c r="H155" s="5">
        <f>VLOOKUP(Query1[[#This Row],[name]],[1]!Query1[[name]:[Count]], 6, FALSE)</f>
        <v>25</v>
      </c>
      <c r="I155" s="5">
        <f>VLOOKUP(Query1[[#This Row],[name]],[1]!Query3[[name]:[Count]], 6, FALSE)</f>
        <v>8</v>
      </c>
      <c r="J155" s="5">
        <f>VLOOKUP(Query1[[#This Row],[name]],[1]!Query2[[name]:[Count]], 6, FALSE)</f>
        <v>17</v>
      </c>
      <c r="K155" s="1">
        <f>Query1[[#This Row],[Count]]/Query1[[#This Row],[Team Total]]</f>
        <v>0.04</v>
      </c>
      <c r="L155" s="1">
        <f>Query1[[#This Row],[Count]]/Query1[[#This Row],[Team FG2]]</f>
        <v>0.125</v>
      </c>
      <c r="M155" s="1">
        <f>Query1[[#This Row],[Count]]/Query1[[#This Row],[Team FG3]]</f>
        <v>5.8823529411764705E-2</v>
      </c>
    </row>
    <row r="156" spans="1:13" hidden="1" x14ac:dyDescent="0.25">
      <c r="A156">
        <v>2024</v>
      </c>
      <c r="B156" s="5" t="s">
        <v>13</v>
      </c>
      <c r="C156">
        <v>1610612749</v>
      </c>
      <c r="D156" s="5" t="s">
        <v>15</v>
      </c>
      <c r="E156" s="5" t="s">
        <v>183</v>
      </c>
      <c r="F156" s="5" t="s">
        <v>5</v>
      </c>
      <c r="G156">
        <v>4</v>
      </c>
      <c r="H156" s="5">
        <f>VLOOKUP(Query1[[#This Row],[name]],[1]!Query1[[name]:[Count]], 6, FALSE)</f>
        <v>25</v>
      </c>
      <c r="I156" s="5">
        <f>VLOOKUP(Query1[[#This Row],[name]],[1]!Query3[[name]:[Count]], 6, FALSE)</f>
        <v>8</v>
      </c>
      <c r="J156" s="5">
        <f>VLOOKUP(Query1[[#This Row],[name]],[1]!Query2[[name]:[Count]], 6, FALSE)</f>
        <v>17</v>
      </c>
      <c r="K156" s="1">
        <f>Query1[[#This Row],[Count]]/Query1[[#This Row],[Team Total]]</f>
        <v>0.16</v>
      </c>
      <c r="L156" s="1">
        <f>Query1[[#This Row],[Count]]/Query1[[#This Row],[Team FG2]]</f>
        <v>0.5</v>
      </c>
      <c r="M156" s="1">
        <f>Query1[[#This Row],[Count]]/Query1[[#This Row],[Team FG3]]</f>
        <v>0.23529411764705882</v>
      </c>
    </row>
    <row r="157" spans="1:13" hidden="1" x14ac:dyDescent="0.25">
      <c r="A157">
        <v>2024</v>
      </c>
      <c r="B157" s="5" t="s">
        <v>13</v>
      </c>
      <c r="C157">
        <v>1610612749</v>
      </c>
      <c r="D157" s="5" t="s">
        <v>16</v>
      </c>
      <c r="E157" s="5" t="s">
        <v>183</v>
      </c>
      <c r="F157" s="5" t="s">
        <v>5</v>
      </c>
      <c r="G157">
        <v>4</v>
      </c>
      <c r="H157" s="5">
        <f>VLOOKUP(Query1[[#This Row],[name]],[1]!Query1[[name]:[Count]], 6, FALSE)</f>
        <v>25</v>
      </c>
      <c r="I157" s="5">
        <f>VLOOKUP(Query1[[#This Row],[name]],[1]!Query3[[name]:[Count]], 6, FALSE)</f>
        <v>8</v>
      </c>
      <c r="J157" s="5">
        <f>VLOOKUP(Query1[[#This Row],[name]],[1]!Query2[[name]:[Count]], 6, FALSE)</f>
        <v>17</v>
      </c>
      <c r="K157" s="1">
        <f>Query1[[#This Row],[Count]]/Query1[[#This Row],[Team Total]]</f>
        <v>0.16</v>
      </c>
      <c r="L157" s="1">
        <f>Query1[[#This Row],[Count]]/Query1[[#This Row],[Team FG2]]</f>
        <v>0.5</v>
      </c>
      <c r="M157" s="1">
        <f>Query1[[#This Row],[Count]]/Query1[[#This Row],[Team FG3]]</f>
        <v>0.23529411764705882</v>
      </c>
    </row>
    <row r="158" spans="1:13" hidden="1" x14ac:dyDescent="0.25">
      <c r="A158">
        <v>2024</v>
      </c>
      <c r="B158" s="5" t="s">
        <v>13</v>
      </c>
      <c r="C158">
        <v>1610612749</v>
      </c>
      <c r="D158" s="5" t="s">
        <v>187</v>
      </c>
      <c r="E158" s="5" t="s">
        <v>183</v>
      </c>
      <c r="F158" s="5" t="s">
        <v>5</v>
      </c>
      <c r="G158">
        <v>2</v>
      </c>
      <c r="H158" s="5">
        <f>VLOOKUP(Query1[[#This Row],[name]],[1]!Query1[[name]:[Count]], 6, FALSE)</f>
        <v>25</v>
      </c>
      <c r="I158" s="5">
        <f>VLOOKUP(Query1[[#This Row],[name]],[1]!Query3[[name]:[Count]], 6, FALSE)</f>
        <v>8</v>
      </c>
      <c r="J158" s="5">
        <f>VLOOKUP(Query1[[#This Row],[name]],[1]!Query2[[name]:[Count]], 6, FALSE)</f>
        <v>17</v>
      </c>
      <c r="K158" s="1">
        <f>Query1[[#This Row],[Count]]/Query1[[#This Row],[Team Total]]</f>
        <v>0.08</v>
      </c>
      <c r="L158" s="1">
        <f>Query1[[#This Row],[Count]]/Query1[[#This Row],[Team FG2]]</f>
        <v>0.25</v>
      </c>
      <c r="M158" s="1">
        <f>Query1[[#This Row],[Count]]/Query1[[#This Row],[Team FG3]]</f>
        <v>0.11764705882352941</v>
      </c>
    </row>
    <row r="159" spans="1:13" hidden="1" x14ac:dyDescent="0.25">
      <c r="A159">
        <v>2024</v>
      </c>
      <c r="B159" s="5" t="s">
        <v>13</v>
      </c>
      <c r="C159">
        <v>1610612749</v>
      </c>
      <c r="D159" s="5" t="s">
        <v>188</v>
      </c>
      <c r="E159" s="5" t="s">
        <v>183</v>
      </c>
      <c r="F159" s="5" t="s">
        <v>5</v>
      </c>
      <c r="G159">
        <v>5</v>
      </c>
      <c r="H159" s="5">
        <f>VLOOKUP(Query1[[#This Row],[name]],[1]!Query1[[name]:[Count]], 6, FALSE)</f>
        <v>25</v>
      </c>
      <c r="I159" s="5">
        <f>VLOOKUP(Query1[[#This Row],[name]],[1]!Query3[[name]:[Count]], 6, FALSE)</f>
        <v>8</v>
      </c>
      <c r="J159" s="5">
        <f>VLOOKUP(Query1[[#This Row],[name]],[1]!Query2[[name]:[Count]], 6, FALSE)</f>
        <v>17</v>
      </c>
      <c r="K159" s="1">
        <f>Query1[[#This Row],[Count]]/Query1[[#This Row],[Team Total]]</f>
        <v>0.2</v>
      </c>
      <c r="L159" s="1">
        <f>Query1[[#This Row],[Count]]/Query1[[#This Row],[Team FG2]]</f>
        <v>0.625</v>
      </c>
      <c r="M159" s="1">
        <f>Query1[[#This Row],[Count]]/Query1[[#This Row],[Team FG3]]</f>
        <v>0.29411764705882354</v>
      </c>
    </row>
    <row r="160" spans="1:13" hidden="1" x14ac:dyDescent="0.25">
      <c r="A160">
        <v>2024</v>
      </c>
      <c r="B160" s="5" t="s">
        <v>18</v>
      </c>
      <c r="C160">
        <v>1610612741</v>
      </c>
      <c r="D160" s="5" t="s">
        <v>19</v>
      </c>
      <c r="E160" s="5" t="s">
        <v>183</v>
      </c>
      <c r="F160" s="5" t="s">
        <v>5</v>
      </c>
      <c r="G160">
        <v>1</v>
      </c>
      <c r="H160" s="5">
        <f>VLOOKUP(Query1[[#This Row],[name]],[1]!Query1[[name]:[Count]], 6, FALSE)</f>
        <v>12</v>
      </c>
      <c r="I160" s="5">
        <f>VLOOKUP(Query1[[#This Row],[name]],[1]!Query3[[name]:[Count]], 6, FALSE)</f>
        <v>7</v>
      </c>
      <c r="J160" s="5">
        <f>VLOOKUP(Query1[[#This Row],[name]],[1]!Query2[[name]:[Count]], 6, FALSE)</f>
        <v>5</v>
      </c>
      <c r="K160" s="1">
        <f>Query1[[#This Row],[Count]]/Query1[[#This Row],[Team Total]]</f>
        <v>8.3333333333333329E-2</v>
      </c>
      <c r="L160" s="1">
        <f>Query1[[#This Row],[Count]]/Query1[[#This Row],[Team FG2]]</f>
        <v>0.14285714285714285</v>
      </c>
      <c r="M160" s="1">
        <f>Query1[[#This Row],[Count]]/Query1[[#This Row],[Team FG3]]</f>
        <v>0.2</v>
      </c>
    </row>
    <row r="161" spans="1:13" hidden="1" x14ac:dyDescent="0.25">
      <c r="A161">
        <v>2024</v>
      </c>
      <c r="B161" s="5" t="s">
        <v>18</v>
      </c>
      <c r="C161">
        <v>1610612741</v>
      </c>
      <c r="D161" s="5" t="s">
        <v>20</v>
      </c>
      <c r="E161" s="5" t="s">
        <v>183</v>
      </c>
      <c r="F161" s="5" t="s">
        <v>5</v>
      </c>
      <c r="G161">
        <v>1</v>
      </c>
      <c r="H161" s="5">
        <f>VLOOKUP(Query1[[#This Row],[name]],[1]!Query1[[name]:[Count]], 6, FALSE)</f>
        <v>12</v>
      </c>
      <c r="I161" s="5">
        <f>VLOOKUP(Query1[[#This Row],[name]],[1]!Query3[[name]:[Count]], 6, FALSE)</f>
        <v>7</v>
      </c>
      <c r="J161" s="5">
        <f>VLOOKUP(Query1[[#This Row],[name]],[1]!Query2[[name]:[Count]], 6, FALSE)</f>
        <v>5</v>
      </c>
      <c r="K161" s="1">
        <f>Query1[[#This Row],[Count]]/Query1[[#This Row],[Team Total]]</f>
        <v>8.3333333333333329E-2</v>
      </c>
      <c r="L161" s="1">
        <f>Query1[[#This Row],[Count]]/Query1[[#This Row],[Team FG2]]</f>
        <v>0.14285714285714285</v>
      </c>
      <c r="M161" s="1">
        <f>Query1[[#This Row],[Count]]/Query1[[#This Row],[Team FG3]]</f>
        <v>0.2</v>
      </c>
    </row>
    <row r="162" spans="1:13" hidden="1" x14ac:dyDescent="0.25">
      <c r="A162">
        <v>2024</v>
      </c>
      <c r="B162" s="5" t="s">
        <v>18</v>
      </c>
      <c r="C162">
        <v>1610612741</v>
      </c>
      <c r="D162" s="5" t="s">
        <v>21</v>
      </c>
      <c r="E162" s="5" t="s">
        <v>183</v>
      </c>
      <c r="F162" s="5" t="s">
        <v>5</v>
      </c>
      <c r="G162">
        <v>2</v>
      </c>
      <c r="H162" s="5">
        <f>VLOOKUP(Query1[[#This Row],[name]],[1]!Query1[[name]:[Count]], 6, FALSE)</f>
        <v>12</v>
      </c>
      <c r="I162" s="5">
        <f>VLOOKUP(Query1[[#This Row],[name]],[1]!Query3[[name]:[Count]], 6, FALSE)</f>
        <v>7</v>
      </c>
      <c r="J162" s="5">
        <f>VLOOKUP(Query1[[#This Row],[name]],[1]!Query2[[name]:[Count]], 6, FALSE)</f>
        <v>5</v>
      </c>
      <c r="K162" s="1">
        <f>Query1[[#This Row],[Count]]/Query1[[#This Row],[Team Total]]</f>
        <v>0.16666666666666666</v>
      </c>
      <c r="L162" s="1">
        <f>Query1[[#This Row],[Count]]/Query1[[#This Row],[Team FG2]]</f>
        <v>0.2857142857142857</v>
      </c>
      <c r="M162" s="1">
        <f>Query1[[#This Row],[Count]]/Query1[[#This Row],[Team FG3]]</f>
        <v>0.4</v>
      </c>
    </row>
    <row r="163" spans="1:13" hidden="1" x14ac:dyDescent="0.25">
      <c r="A163">
        <v>2024</v>
      </c>
      <c r="B163" s="5" t="s">
        <v>18</v>
      </c>
      <c r="C163">
        <v>1610612741</v>
      </c>
      <c r="D163" s="5" t="s">
        <v>189</v>
      </c>
      <c r="E163" s="5" t="s">
        <v>183</v>
      </c>
      <c r="F163" s="5" t="s">
        <v>5</v>
      </c>
      <c r="G163">
        <v>1</v>
      </c>
      <c r="H163" s="5">
        <f>VLOOKUP(Query1[[#This Row],[name]],[1]!Query1[[name]:[Count]], 6, FALSE)</f>
        <v>12</v>
      </c>
      <c r="I163" s="5">
        <f>VLOOKUP(Query1[[#This Row],[name]],[1]!Query3[[name]:[Count]], 6, FALSE)</f>
        <v>7</v>
      </c>
      <c r="J163" s="5">
        <f>VLOOKUP(Query1[[#This Row],[name]],[1]!Query2[[name]:[Count]], 6, FALSE)</f>
        <v>5</v>
      </c>
      <c r="K163" s="1">
        <f>Query1[[#This Row],[Count]]/Query1[[#This Row],[Team Total]]</f>
        <v>8.3333333333333329E-2</v>
      </c>
      <c r="L163" s="1">
        <f>Query1[[#This Row],[Count]]/Query1[[#This Row],[Team FG2]]</f>
        <v>0.14285714285714285</v>
      </c>
      <c r="M163" s="1">
        <f>Query1[[#This Row],[Count]]/Query1[[#This Row],[Team FG3]]</f>
        <v>0.2</v>
      </c>
    </row>
    <row r="164" spans="1:13" hidden="1" x14ac:dyDescent="0.25">
      <c r="A164">
        <v>2024</v>
      </c>
      <c r="B164" s="5" t="s">
        <v>22</v>
      </c>
      <c r="C164">
        <v>1610612739</v>
      </c>
      <c r="D164" s="5" t="s">
        <v>23</v>
      </c>
      <c r="E164" s="5" t="s">
        <v>183</v>
      </c>
      <c r="F164" s="5" t="s">
        <v>5</v>
      </c>
      <c r="G164">
        <v>2</v>
      </c>
      <c r="H164" s="5">
        <f>VLOOKUP(Query1[[#This Row],[name]],[1]!Query1[[name]:[Count]], 6, FALSE)</f>
        <v>19</v>
      </c>
      <c r="I164" s="5">
        <f>VLOOKUP(Query1[[#This Row],[name]],[1]!Query3[[name]:[Count]], 6, FALSE)</f>
        <v>16</v>
      </c>
      <c r="J164" s="5">
        <f>VLOOKUP(Query1[[#This Row],[name]],[1]!Query2[[name]:[Count]], 6, FALSE)</f>
        <v>3</v>
      </c>
      <c r="K164" s="1">
        <f>Query1[[#This Row],[Count]]/Query1[[#This Row],[Team Total]]</f>
        <v>0.10526315789473684</v>
      </c>
      <c r="L164" s="1">
        <f>Query1[[#This Row],[Count]]/Query1[[#This Row],[Team FG2]]</f>
        <v>0.125</v>
      </c>
      <c r="M164" s="1">
        <f>Query1[[#This Row],[Count]]/Query1[[#This Row],[Team FG3]]</f>
        <v>0.66666666666666663</v>
      </c>
    </row>
    <row r="165" spans="1:13" hidden="1" x14ac:dyDescent="0.25">
      <c r="A165">
        <v>2024</v>
      </c>
      <c r="B165" s="5" t="s">
        <v>22</v>
      </c>
      <c r="C165">
        <v>1610612739</v>
      </c>
      <c r="D165" s="5" t="s">
        <v>24</v>
      </c>
      <c r="E165" s="5" t="s">
        <v>183</v>
      </c>
      <c r="F165" s="5" t="s">
        <v>5</v>
      </c>
      <c r="G165">
        <v>1</v>
      </c>
      <c r="H165" s="5">
        <f>VLOOKUP(Query1[[#This Row],[name]],[1]!Query1[[name]:[Count]], 6, FALSE)</f>
        <v>19</v>
      </c>
      <c r="I165" s="5">
        <f>VLOOKUP(Query1[[#This Row],[name]],[1]!Query3[[name]:[Count]], 6, FALSE)</f>
        <v>16</v>
      </c>
      <c r="J165" s="5">
        <f>VLOOKUP(Query1[[#This Row],[name]],[1]!Query2[[name]:[Count]], 6, FALSE)</f>
        <v>3</v>
      </c>
      <c r="K165" s="1">
        <f>Query1[[#This Row],[Count]]/Query1[[#This Row],[Team Total]]</f>
        <v>5.2631578947368418E-2</v>
      </c>
      <c r="L165" s="1">
        <f>Query1[[#This Row],[Count]]/Query1[[#This Row],[Team FG2]]</f>
        <v>6.25E-2</v>
      </c>
      <c r="M165" s="1">
        <f>Query1[[#This Row],[Count]]/Query1[[#This Row],[Team FG3]]</f>
        <v>0.33333333333333331</v>
      </c>
    </row>
    <row r="166" spans="1:13" hidden="1" x14ac:dyDescent="0.25">
      <c r="A166">
        <v>2024</v>
      </c>
      <c r="B166" s="5" t="s">
        <v>28</v>
      </c>
      <c r="C166">
        <v>1610612738</v>
      </c>
      <c r="D166" s="5" t="s">
        <v>190</v>
      </c>
      <c r="E166" s="5" t="s">
        <v>183</v>
      </c>
      <c r="F166" s="5" t="s">
        <v>5</v>
      </c>
      <c r="G166">
        <v>1</v>
      </c>
      <c r="H166" s="5">
        <f>VLOOKUP(Query1[[#This Row],[name]],[1]!Query1[[name]:[Count]], 6, FALSE)</f>
        <v>19</v>
      </c>
      <c r="I166" s="5">
        <f>VLOOKUP(Query1[[#This Row],[name]],[1]!Query3[[name]:[Count]], 6, FALSE)</f>
        <v>8</v>
      </c>
      <c r="J166" s="5">
        <f>VLOOKUP(Query1[[#This Row],[name]],[1]!Query2[[name]:[Count]], 6, FALSE)</f>
        <v>11</v>
      </c>
      <c r="K166" s="1">
        <f>Query1[[#This Row],[Count]]/Query1[[#This Row],[Team Total]]</f>
        <v>5.2631578947368418E-2</v>
      </c>
      <c r="L166" s="1">
        <f>Query1[[#This Row],[Count]]/Query1[[#This Row],[Team FG2]]</f>
        <v>0.125</v>
      </c>
      <c r="M166" s="1">
        <f>Query1[[#This Row],[Count]]/Query1[[#This Row],[Team FG3]]</f>
        <v>9.0909090909090912E-2</v>
      </c>
    </row>
    <row r="167" spans="1:13" hidden="1" x14ac:dyDescent="0.25">
      <c r="A167">
        <v>2024</v>
      </c>
      <c r="B167" s="5" t="s">
        <v>28</v>
      </c>
      <c r="C167">
        <v>1610612738</v>
      </c>
      <c r="D167" s="5" t="s">
        <v>29</v>
      </c>
      <c r="E167" s="5" t="s">
        <v>183</v>
      </c>
      <c r="F167" s="5" t="s">
        <v>5</v>
      </c>
      <c r="G167">
        <v>3</v>
      </c>
      <c r="H167" s="5">
        <f>VLOOKUP(Query1[[#This Row],[name]],[1]!Query1[[name]:[Count]], 6, FALSE)</f>
        <v>19</v>
      </c>
      <c r="I167" s="5">
        <f>VLOOKUP(Query1[[#This Row],[name]],[1]!Query3[[name]:[Count]], 6, FALSE)</f>
        <v>8</v>
      </c>
      <c r="J167" s="5">
        <f>VLOOKUP(Query1[[#This Row],[name]],[1]!Query2[[name]:[Count]], 6, FALSE)</f>
        <v>11</v>
      </c>
      <c r="K167" s="1">
        <f>Query1[[#This Row],[Count]]/Query1[[#This Row],[Team Total]]</f>
        <v>0.15789473684210525</v>
      </c>
      <c r="L167" s="1">
        <f>Query1[[#This Row],[Count]]/Query1[[#This Row],[Team FG2]]</f>
        <v>0.375</v>
      </c>
      <c r="M167" s="1">
        <f>Query1[[#This Row],[Count]]/Query1[[#This Row],[Team FG3]]</f>
        <v>0.27272727272727271</v>
      </c>
    </row>
    <row r="168" spans="1:13" hidden="1" x14ac:dyDescent="0.25">
      <c r="A168">
        <v>2024</v>
      </c>
      <c r="B168" s="5" t="s">
        <v>28</v>
      </c>
      <c r="C168">
        <v>1610612738</v>
      </c>
      <c r="D168" s="5" t="s">
        <v>30</v>
      </c>
      <c r="E168" s="5" t="s">
        <v>183</v>
      </c>
      <c r="F168" s="5" t="s">
        <v>5</v>
      </c>
      <c r="G168">
        <v>2</v>
      </c>
      <c r="H168" s="5">
        <f>VLOOKUP(Query1[[#This Row],[name]],[1]!Query1[[name]:[Count]], 6, FALSE)</f>
        <v>19</v>
      </c>
      <c r="I168" s="5">
        <f>VLOOKUP(Query1[[#This Row],[name]],[1]!Query3[[name]:[Count]], 6, FALSE)</f>
        <v>8</v>
      </c>
      <c r="J168" s="5">
        <f>VLOOKUP(Query1[[#This Row],[name]],[1]!Query2[[name]:[Count]], 6, FALSE)</f>
        <v>11</v>
      </c>
      <c r="K168" s="1">
        <f>Query1[[#This Row],[Count]]/Query1[[#This Row],[Team Total]]</f>
        <v>0.10526315789473684</v>
      </c>
      <c r="L168" s="1">
        <f>Query1[[#This Row],[Count]]/Query1[[#This Row],[Team FG2]]</f>
        <v>0.25</v>
      </c>
      <c r="M168" s="1">
        <f>Query1[[#This Row],[Count]]/Query1[[#This Row],[Team FG3]]</f>
        <v>0.18181818181818182</v>
      </c>
    </row>
    <row r="169" spans="1:13" hidden="1" x14ac:dyDescent="0.25">
      <c r="A169">
        <v>2024</v>
      </c>
      <c r="B169" s="5" t="s">
        <v>28</v>
      </c>
      <c r="C169">
        <v>1610612738</v>
      </c>
      <c r="D169" s="5" t="s">
        <v>31</v>
      </c>
      <c r="E169" s="5" t="s">
        <v>183</v>
      </c>
      <c r="F169" s="5" t="s">
        <v>5</v>
      </c>
      <c r="G169">
        <v>1</v>
      </c>
      <c r="H169" s="5">
        <f>VLOOKUP(Query1[[#This Row],[name]],[1]!Query1[[name]:[Count]], 6, FALSE)</f>
        <v>19</v>
      </c>
      <c r="I169" s="5">
        <f>VLOOKUP(Query1[[#This Row],[name]],[1]!Query3[[name]:[Count]], 6, FALSE)</f>
        <v>8</v>
      </c>
      <c r="J169" s="5">
        <f>VLOOKUP(Query1[[#This Row],[name]],[1]!Query2[[name]:[Count]], 6, FALSE)</f>
        <v>11</v>
      </c>
      <c r="K169" s="1">
        <f>Query1[[#This Row],[Count]]/Query1[[#This Row],[Team Total]]</f>
        <v>5.2631578947368418E-2</v>
      </c>
      <c r="L169" s="1">
        <f>Query1[[#This Row],[Count]]/Query1[[#This Row],[Team FG2]]</f>
        <v>0.125</v>
      </c>
      <c r="M169" s="1">
        <f>Query1[[#This Row],[Count]]/Query1[[#This Row],[Team FG3]]</f>
        <v>9.0909090909090912E-2</v>
      </c>
    </row>
    <row r="170" spans="1:13" hidden="1" x14ac:dyDescent="0.25">
      <c r="A170">
        <v>2024</v>
      </c>
      <c r="B170" s="5" t="s">
        <v>28</v>
      </c>
      <c r="C170">
        <v>1610612738</v>
      </c>
      <c r="D170" s="5" t="s">
        <v>32</v>
      </c>
      <c r="E170" s="5" t="s">
        <v>183</v>
      </c>
      <c r="F170" s="5" t="s">
        <v>5</v>
      </c>
      <c r="G170">
        <v>4</v>
      </c>
      <c r="H170" s="5">
        <f>VLOOKUP(Query1[[#This Row],[name]],[1]!Query1[[name]:[Count]], 6, FALSE)</f>
        <v>19</v>
      </c>
      <c r="I170" s="5">
        <f>VLOOKUP(Query1[[#This Row],[name]],[1]!Query3[[name]:[Count]], 6, FALSE)</f>
        <v>8</v>
      </c>
      <c r="J170" s="5">
        <f>VLOOKUP(Query1[[#This Row],[name]],[1]!Query2[[name]:[Count]], 6, FALSE)</f>
        <v>11</v>
      </c>
      <c r="K170" s="1">
        <f>Query1[[#This Row],[Count]]/Query1[[#This Row],[Team Total]]</f>
        <v>0.21052631578947367</v>
      </c>
      <c r="L170" s="1">
        <f>Query1[[#This Row],[Count]]/Query1[[#This Row],[Team FG2]]</f>
        <v>0.5</v>
      </c>
      <c r="M170" s="1">
        <f>Query1[[#This Row],[Count]]/Query1[[#This Row],[Team FG3]]</f>
        <v>0.36363636363636365</v>
      </c>
    </row>
    <row r="171" spans="1:13" hidden="1" x14ac:dyDescent="0.25">
      <c r="A171">
        <v>2024</v>
      </c>
      <c r="B171" s="5" t="s">
        <v>34</v>
      </c>
      <c r="C171">
        <v>1610612746</v>
      </c>
      <c r="D171" s="5" t="s">
        <v>191</v>
      </c>
      <c r="E171" s="5" t="s">
        <v>183</v>
      </c>
      <c r="F171" s="5" t="s">
        <v>5</v>
      </c>
      <c r="G171">
        <v>1</v>
      </c>
      <c r="H171" s="5">
        <f>VLOOKUP(Query1[[#This Row],[name]],[1]!Query1[[name]:[Count]], 6, FALSE)</f>
        <v>16</v>
      </c>
      <c r="I171" s="5">
        <f>VLOOKUP(Query1[[#This Row],[name]],[1]!Query3[[name]:[Count]], 6, FALSE)</f>
        <v>13</v>
      </c>
      <c r="J171" s="5">
        <f>VLOOKUP(Query1[[#This Row],[name]],[1]!Query2[[name]:[Count]], 6, FALSE)</f>
        <v>3</v>
      </c>
      <c r="K171" s="1">
        <f>Query1[[#This Row],[Count]]/Query1[[#This Row],[Team Total]]</f>
        <v>6.25E-2</v>
      </c>
      <c r="L171" s="1">
        <f>Query1[[#This Row],[Count]]/Query1[[#This Row],[Team FG2]]</f>
        <v>7.6923076923076927E-2</v>
      </c>
      <c r="M171" s="1">
        <f>Query1[[#This Row],[Count]]/Query1[[#This Row],[Team FG3]]</f>
        <v>0.33333333333333331</v>
      </c>
    </row>
    <row r="172" spans="1:13" hidden="1" x14ac:dyDescent="0.25">
      <c r="A172">
        <v>2024</v>
      </c>
      <c r="B172" s="5" t="s">
        <v>34</v>
      </c>
      <c r="C172">
        <v>1610612746</v>
      </c>
      <c r="D172" s="5" t="s">
        <v>37</v>
      </c>
      <c r="E172" s="5" t="s">
        <v>183</v>
      </c>
      <c r="F172" s="5" t="s">
        <v>5</v>
      </c>
      <c r="G172">
        <v>1</v>
      </c>
      <c r="H172" s="5">
        <f>VLOOKUP(Query1[[#This Row],[name]],[1]!Query1[[name]:[Count]], 6, FALSE)</f>
        <v>16</v>
      </c>
      <c r="I172" s="5">
        <f>VLOOKUP(Query1[[#This Row],[name]],[1]!Query3[[name]:[Count]], 6, FALSE)</f>
        <v>13</v>
      </c>
      <c r="J172" s="5">
        <f>VLOOKUP(Query1[[#This Row],[name]],[1]!Query2[[name]:[Count]], 6, FALSE)</f>
        <v>3</v>
      </c>
      <c r="K172" s="1">
        <f>Query1[[#This Row],[Count]]/Query1[[#This Row],[Team Total]]</f>
        <v>6.25E-2</v>
      </c>
      <c r="L172" s="1">
        <f>Query1[[#This Row],[Count]]/Query1[[#This Row],[Team FG2]]</f>
        <v>7.6923076923076927E-2</v>
      </c>
      <c r="M172" s="1">
        <f>Query1[[#This Row],[Count]]/Query1[[#This Row],[Team FG3]]</f>
        <v>0.33333333333333331</v>
      </c>
    </row>
    <row r="173" spans="1:13" hidden="1" x14ac:dyDescent="0.25">
      <c r="A173">
        <v>2024</v>
      </c>
      <c r="B173" s="5" t="s">
        <v>34</v>
      </c>
      <c r="C173">
        <v>1610612746</v>
      </c>
      <c r="D173" s="5" t="s">
        <v>38</v>
      </c>
      <c r="E173" s="5" t="s">
        <v>183</v>
      </c>
      <c r="F173" s="5" t="s">
        <v>5</v>
      </c>
      <c r="G173">
        <v>1</v>
      </c>
      <c r="H173" s="5">
        <f>VLOOKUP(Query1[[#This Row],[name]],[1]!Query1[[name]:[Count]], 6, FALSE)</f>
        <v>16</v>
      </c>
      <c r="I173" s="5">
        <f>VLOOKUP(Query1[[#This Row],[name]],[1]!Query3[[name]:[Count]], 6, FALSE)</f>
        <v>13</v>
      </c>
      <c r="J173" s="5">
        <f>VLOOKUP(Query1[[#This Row],[name]],[1]!Query2[[name]:[Count]], 6, FALSE)</f>
        <v>3</v>
      </c>
      <c r="K173" s="1">
        <f>Query1[[#This Row],[Count]]/Query1[[#This Row],[Team Total]]</f>
        <v>6.25E-2</v>
      </c>
      <c r="L173" s="1">
        <f>Query1[[#This Row],[Count]]/Query1[[#This Row],[Team FG2]]</f>
        <v>7.6923076923076927E-2</v>
      </c>
      <c r="M173" s="1">
        <f>Query1[[#This Row],[Count]]/Query1[[#This Row],[Team FG3]]</f>
        <v>0.33333333333333331</v>
      </c>
    </row>
    <row r="174" spans="1:13" hidden="1" x14ac:dyDescent="0.25">
      <c r="A174">
        <v>2024</v>
      </c>
      <c r="B174" s="5" t="s">
        <v>39</v>
      </c>
      <c r="C174">
        <v>1610612763</v>
      </c>
      <c r="D174" s="5" t="s">
        <v>41</v>
      </c>
      <c r="E174" s="5" t="s">
        <v>183</v>
      </c>
      <c r="F174" s="5" t="s">
        <v>5</v>
      </c>
      <c r="G174">
        <v>1</v>
      </c>
      <c r="H174" s="5">
        <f>VLOOKUP(Query1[[#This Row],[name]],[1]!Query1[[name]:[Count]], 6, FALSE)</f>
        <v>28</v>
      </c>
      <c r="I174" s="5">
        <f>VLOOKUP(Query1[[#This Row],[name]],[1]!Query3[[name]:[Count]], 6, FALSE)</f>
        <v>16</v>
      </c>
      <c r="J174" s="5">
        <f>VLOOKUP(Query1[[#This Row],[name]],[1]!Query2[[name]:[Count]], 6, FALSE)</f>
        <v>12</v>
      </c>
      <c r="K174" s="1">
        <f>Query1[[#This Row],[Count]]/Query1[[#This Row],[Team Total]]</f>
        <v>3.5714285714285712E-2</v>
      </c>
      <c r="L174" s="1">
        <f>Query1[[#This Row],[Count]]/Query1[[#This Row],[Team FG2]]</f>
        <v>6.25E-2</v>
      </c>
      <c r="M174" s="1">
        <f>Query1[[#This Row],[Count]]/Query1[[#This Row],[Team FG3]]</f>
        <v>8.3333333333333329E-2</v>
      </c>
    </row>
    <row r="175" spans="1:13" hidden="1" x14ac:dyDescent="0.25">
      <c r="A175">
        <v>2024</v>
      </c>
      <c r="B175" s="5" t="s">
        <v>39</v>
      </c>
      <c r="C175">
        <v>1610612763</v>
      </c>
      <c r="D175" s="5" t="s">
        <v>42</v>
      </c>
      <c r="E175" s="5" t="s">
        <v>183</v>
      </c>
      <c r="F175" s="5" t="s">
        <v>5</v>
      </c>
      <c r="G175">
        <v>1</v>
      </c>
      <c r="H175" s="5">
        <f>VLOOKUP(Query1[[#This Row],[name]],[1]!Query1[[name]:[Count]], 6, FALSE)</f>
        <v>28</v>
      </c>
      <c r="I175" s="5">
        <f>VLOOKUP(Query1[[#This Row],[name]],[1]!Query3[[name]:[Count]], 6, FALSE)</f>
        <v>16</v>
      </c>
      <c r="J175" s="5">
        <f>VLOOKUP(Query1[[#This Row],[name]],[1]!Query2[[name]:[Count]], 6, FALSE)</f>
        <v>12</v>
      </c>
      <c r="K175" s="1">
        <f>Query1[[#This Row],[Count]]/Query1[[#This Row],[Team Total]]</f>
        <v>3.5714285714285712E-2</v>
      </c>
      <c r="L175" s="1">
        <f>Query1[[#This Row],[Count]]/Query1[[#This Row],[Team FG2]]</f>
        <v>6.25E-2</v>
      </c>
      <c r="M175" s="1">
        <f>Query1[[#This Row],[Count]]/Query1[[#This Row],[Team FG3]]</f>
        <v>8.3333333333333329E-2</v>
      </c>
    </row>
    <row r="176" spans="1:13" hidden="1" x14ac:dyDescent="0.25">
      <c r="A176">
        <v>2024</v>
      </c>
      <c r="B176" s="5" t="s">
        <v>39</v>
      </c>
      <c r="C176">
        <v>1610612763</v>
      </c>
      <c r="D176" s="5" t="s">
        <v>43</v>
      </c>
      <c r="E176" s="5" t="s">
        <v>183</v>
      </c>
      <c r="F176" s="5" t="s">
        <v>5</v>
      </c>
      <c r="G176">
        <v>3</v>
      </c>
      <c r="H176" s="5">
        <f>VLOOKUP(Query1[[#This Row],[name]],[1]!Query1[[name]:[Count]], 6, FALSE)</f>
        <v>28</v>
      </c>
      <c r="I176" s="5">
        <f>VLOOKUP(Query1[[#This Row],[name]],[1]!Query3[[name]:[Count]], 6, FALSE)</f>
        <v>16</v>
      </c>
      <c r="J176" s="5">
        <f>VLOOKUP(Query1[[#This Row],[name]],[1]!Query2[[name]:[Count]], 6, FALSE)</f>
        <v>12</v>
      </c>
      <c r="K176" s="1">
        <f>Query1[[#This Row],[Count]]/Query1[[#This Row],[Team Total]]</f>
        <v>0.10714285714285714</v>
      </c>
      <c r="L176" s="1">
        <f>Query1[[#This Row],[Count]]/Query1[[#This Row],[Team FG2]]</f>
        <v>0.1875</v>
      </c>
      <c r="M176" s="1">
        <f>Query1[[#This Row],[Count]]/Query1[[#This Row],[Team FG3]]</f>
        <v>0.25</v>
      </c>
    </row>
    <row r="177" spans="1:13" hidden="1" x14ac:dyDescent="0.25">
      <c r="A177">
        <v>2024</v>
      </c>
      <c r="B177" s="5" t="s">
        <v>39</v>
      </c>
      <c r="C177">
        <v>1610612763</v>
      </c>
      <c r="D177" s="5" t="s">
        <v>44</v>
      </c>
      <c r="E177" s="5" t="s">
        <v>183</v>
      </c>
      <c r="F177" s="5" t="s">
        <v>5</v>
      </c>
      <c r="G177">
        <v>2</v>
      </c>
      <c r="H177" s="5">
        <f>VLOOKUP(Query1[[#This Row],[name]],[1]!Query1[[name]:[Count]], 6, FALSE)</f>
        <v>28</v>
      </c>
      <c r="I177" s="5">
        <f>VLOOKUP(Query1[[#This Row],[name]],[1]!Query3[[name]:[Count]], 6, FALSE)</f>
        <v>16</v>
      </c>
      <c r="J177" s="5">
        <f>VLOOKUP(Query1[[#This Row],[name]],[1]!Query2[[name]:[Count]], 6, FALSE)</f>
        <v>12</v>
      </c>
      <c r="K177" s="1">
        <f>Query1[[#This Row],[Count]]/Query1[[#This Row],[Team Total]]</f>
        <v>7.1428571428571425E-2</v>
      </c>
      <c r="L177" s="1">
        <f>Query1[[#This Row],[Count]]/Query1[[#This Row],[Team FG2]]</f>
        <v>0.125</v>
      </c>
      <c r="M177" s="1">
        <f>Query1[[#This Row],[Count]]/Query1[[#This Row],[Team FG3]]</f>
        <v>0.16666666666666666</v>
      </c>
    </row>
    <row r="178" spans="1:13" hidden="1" x14ac:dyDescent="0.25">
      <c r="A178">
        <v>2024</v>
      </c>
      <c r="B178" s="5" t="s">
        <v>39</v>
      </c>
      <c r="C178">
        <v>1610612763</v>
      </c>
      <c r="D178" s="5" t="s">
        <v>45</v>
      </c>
      <c r="E178" s="5" t="s">
        <v>183</v>
      </c>
      <c r="F178" s="5" t="s">
        <v>5</v>
      </c>
      <c r="G178">
        <v>3</v>
      </c>
      <c r="H178" s="5">
        <f>VLOOKUP(Query1[[#This Row],[name]],[1]!Query1[[name]:[Count]], 6, FALSE)</f>
        <v>28</v>
      </c>
      <c r="I178" s="5">
        <f>VLOOKUP(Query1[[#This Row],[name]],[1]!Query3[[name]:[Count]], 6, FALSE)</f>
        <v>16</v>
      </c>
      <c r="J178" s="5">
        <f>VLOOKUP(Query1[[#This Row],[name]],[1]!Query2[[name]:[Count]], 6, FALSE)</f>
        <v>12</v>
      </c>
      <c r="K178" s="1">
        <f>Query1[[#This Row],[Count]]/Query1[[#This Row],[Team Total]]</f>
        <v>0.10714285714285714</v>
      </c>
      <c r="L178" s="1">
        <f>Query1[[#This Row],[Count]]/Query1[[#This Row],[Team FG2]]</f>
        <v>0.1875</v>
      </c>
      <c r="M178" s="1">
        <f>Query1[[#This Row],[Count]]/Query1[[#This Row],[Team FG3]]</f>
        <v>0.25</v>
      </c>
    </row>
    <row r="179" spans="1:13" hidden="1" x14ac:dyDescent="0.25">
      <c r="A179">
        <v>2024</v>
      </c>
      <c r="B179" s="5" t="s">
        <v>39</v>
      </c>
      <c r="C179">
        <v>1610612763</v>
      </c>
      <c r="D179" s="5" t="s">
        <v>192</v>
      </c>
      <c r="E179" s="5" t="s">
        <v>183</v>
      </c>
      <c r="F179" s="5" t="s">
        <v>5</v>
      </c>
      <c r="G179">
        <v>2</v>
      </c>
      <c r="H179" s="5">
        <f>VLOOKUP(Query1[[#This Row],[name]],[1]!Query1[[name]:[Count]], 6, FALSE)</f>
        <v>28</v>
      </c>
      <c r="I179" s="5">
        <f>VLOOKUP(Query1[[#This Row],[name]],[1]!Query3[[name]:[Count]], 6, FALSE)</f>
        <v>16</v>
      </c>
      <c r="J179" s="5">
        <f>VLOOKUP(Query1[[#This Row],[name]],[1]!Query2[[name]:[Count]], 6, FALSE)</f>
        <v>12</v>
      </c>
      <c r="K179" s="1">
        <f>Query1[[#This Row],[Count]]/Query1[[#This Row],[Team Total]]</f>
        <v>7.1428571428571425E-2</v>
      </c>
      <c r="L179" s="1">
        <f>Query1[[#This Row],[Count]]/Query1[[#This Row],[Team FG2]]</f>
        <v>0.125</v>
      </c>
      <c r="M179" s="1">
        <f>Query1[[#This Row],[Count]]/Query1[[#This Row],[Team FG3]]</f>
        <v>0.16666666666666666</v>
      </c>
    </row>
    <row r="180" spans="1:13" hidden="1" x14ac:dyDescent="0.25">
      <c r="A180">
        <v>2024</v>
      </c>
      <c r="B180" s="5" t="s">
        <v>47</v>
      </c>
      <c r="C180">
        <v>1610612737</v>
      </c>
      <c r="D180" s="5" t="s">
        <v>193</v>
      </c>
      <c r="E180" s="5" t="s">
        <v>183</v>
      </c>
      <c r="F180" s="5" t="s">
        <v>5</v>
      </c>
      <c r="G180">
        <v>1</v>
      </c>
      <c r="H180" s="5">
        <f>VLOOKUP(Query1[[#This Row],[name]],[1]!Query1[[name]:[Count]], 6, FALSE)</f>
        <v>24</v>
      </c>
      <c r="I180" s="5">
        <f>VLOOKUP(Query1[[#This Row],[name]],[1]!Query3[[name]:[Count]], 6, FALSE)</f>
        <v>13</v>
      </c>
      <c r="J180" s="5">
        <f>VLOOKUP(Query1[[#This Row],[name]],[1]!Query2[[name]:[Count]], 6, FALSE)</f>
        <v>11</v>
      </c>
      <c r="K180" s="1">
        <f>Query1[[#This Row],[Count]]/Query1[[#This Row],[Team Total]]</f>
        <v>4.1666666666666664E-2</v>
      </c>
      <c r="L180" s="1">
        <f>Query1[[#This Row],[Count]]/Query1[[#This Row],[Team FG2]]</f>
        <v>7.6923076923076927E-2</v>
      </c>
      <c r="M180" s="1">
        <f>Query1[[#This Row],[Count]]/Query1[[#This Row],[Team FG3]]</f>
        <v>9.0909090909090912E-2</v>
      </c>
    </row>
    <row r="181" spans="1:13" hidden="1" x14ac:dyDescent="0.25">
      <c r="A181">
        <v>2024</v>
      </c>
      <c r="B181" s="5" t="s">
        <v>47</v>
      </c>
      <c r="C181">
        <v>1610612737</v>
      </c>
      <c r="D181" s="5" t="s">
        <v>50</v>
      </c>
      <c r="E181" s="5" t="s">
        <v>183</v>
      </c>
      <c r="F181" s="5" t="s">
        <v>5</v>
      </c>
      <c r="G181">
        <v>3</v>
      </c>
      <c r="H181" s="5">
        <f>VLOOKUP(Query1[[#This Row],[name]],[1]!Query1[[name]:[Count]], 6, FALSE)</f>
        <v>24</v>
      </c>
      <c r="I181" s="5">
        <f>VLOOKUP(Query1[[#This Row],[name]],[1]!Query3[[name]:[Count]], 6, FALSE)</f>
        <v>13</v>
      </c>
      <c r="J181" s="5">
        <f>VLOOKUP(Query1[[#This Row],[name]],[1]!Query2[[name]:[Count]], 6, FALSE)</f>
        <v>11</v>
      </c>
      <c r="K181" s="1">
        <f>Query1[[#This Row],[Count]]/Query1[[#This Row],[Team Total]]</f>
        <v>0.125</v>
      </c>
      <c r="L181" s="1">
        <f>Query1[[#This Row],[Count]]/Query1[[#This Row],[Team FG2]]</f>
        <v>0.23076923076923078</v>
      </c>
      <c r="M181" s="1">
        <f>Query1[[#This Row],[Count]]/Query1[[#This Row],[Team FG3]]</f>
        <v>0.27272727272727271</v>
      </c>
    </row>
    <row r="182" spans="1:13" hidden="1" x14ac:dyDescent="0.25">
      <c r="A182">
        <v>2024</v>
      </c>
      <c r="B182" s="5" t="s">
        <v>47</v>
      </c>
      <c r="C182">
        <v>1610612737</v>
      </c>
      <c r="D182" s="5" t="s">
        <v>51</v>
      </c>
      <c r="E182" s="5" t="s">
        <v>183</v>
      </c>
      <c r="F182" s="5" t="s">
        <v>5</v>
      </c>
      <c r="G182">
        <v>2</v>
      </c>
      <c r="H182" s="5">
        <f>VLOOKUP(Query1[[#This Row],[name]],[1]!Query1[[name]:[Count]], 6, FALSE)</f>
        <v>24</v>
      </c>
      <c r="I182" s="5">
        <f>VLOOKUP(Query1[[#This Row],[name]],[1]!Query3[[name]:[Count]], 6, FALSE)</f>
        <v>13</v>
      </c>
      <c r="J182" s="5">
        <f>VLOOKUP(Query1[[#This Row],[name]],[1]!Query2[[name]:[Count]], 6, FALSE)</f>
        <v>11</v>
      </c>
      <c r="K182" s="1">
        <f>Query1[[#This Row],[Count]]/Query1[[#This Row],[Team Total]]</f>
        <v>8.3333333333333329E-2</v>
      </c>
      <c r="L182" s="1">
        <f>Query1[[#This Row],[Count]]/Query1[[#This Row],[Team FG2]]</f>
        <v>0.15384615384615385</v>
      </c>
      <c r="M182" s="1">
        <f>Query1[[#This Row],[Count]]/Query1[[#This Row],[Team FG3]]</f>
        <v>0.18181818181818182</v>
      </c>
    </row>
    <row r="183" spans="1:13" hidden="1" x14ac:dyDescent="0.25">
      <c r="A183">
        <v>2024</v>
      </c>
      <c r="B183" s="5" t="s">
        <v>47</v>
      </c>
      <c r="C183">
        <v>1610612737</v>
      </c>
      <c r="D183" s="5" t="s">
        <v>52</v>
      </c>
      <c r="E183" s="5" t="s">
        <v>183</v>
      </c>
      <c r="F183" s="5" t="s">
        <v>5</v>
      </c>
      <c r="G183">
        <v>5</v>
      </c>
      <c r="H183" s="5">
        <f>VLOOKUP(Query1[[#This Row],[name]],[1]!Query1[[name]:[Count]], 6, FALSE)</f>
        <v>24</v>
      </c>
      <c r="I183" s="5">
        <f>VLOOKUP(Query1[[#This Row],[name]],[1]!Query3[[name]:[Count]], 6, FALSE)</f>
        <v>13</v>
      </c>
      <c r="J183" s="5">
        <f>VLOOKUP(Query1[[#This Row],[name]],[1]!Query2[[name]:[Count]], 6, FALSE)</f>
        <v>11</v>
      </c>
      <c r="K183" s="1">
        <f>Query1[[#This Row],[Count]]/Query1[[#This Row],[Team Total]]</f>
        <v>0.20833333333333334</v>
      </c>
      <c r="L183" s="1">
        <f>Query1[[#This Row],[Count]]/Query1[[#This Row],[Team FG2]]</f>
        <v>0.38461538461538464</v>
      </c>
      <c r="M183" s="1">
        <f>Query1[[#This Row],[Count]]/Query1[[#This Row],[Team FG3]]</f>
        <v>0.45454545454545453</v>
      </c>
    </row>
    <row r="184" spans="1:13" hidden="1" x14ac:dyDescent="0.25">
      <c r="A184">
        <v>2024</v>
      </c>
      <c r="B184" s="5" t="s">
        <v>53</v>
      </c>
      <c r="C184">
        <v>1610612748</v>
      </c>
      <c r="D184" s="5" t="s">
        <v>194</v>
      </c>
      <c r="E184" s="5" t="s">
        <v>183</v>
      </c>
      <c r="F184" s="5" t="s">
        <v>5</v>
      </c>
      <c r="G184">
        <v>1</v>
      </c>
      <c r="H184" s="5">
        <f>VLOOKUP(Query1[[#This Row],[name]],[1]!Query1[[name]:[Count]], 6, FALSE)</f>
        <v>20</v>
      </c>
      <c r="I184" s="5">
        <f>VLOOKUP(Query1[[#This Row],[name]],[1]!Query3[[name]:[Count]], 6, FALSE)</f>
        <v>13</v>
      </c>
      <c r="J184" s="5">
        <f>VLOOKUP(Query1[[#This Row],[name]],[1]!Query2[[name]:[Count]], 6, FALSE)</f>
        <v>7</v>
      </c>
      <c r="K184" s="1">
        <f>Query1[[#This Row],[Count]]/Query1[[#This Row],[Team Total]]</f>
        <v>0.05</v>
      </c>
      <c r="L184" s="1">
        <f>Query1[[#This Row],[Count]]/Query1[[#This Row],[Team FG2]]</f>
        <v>7.6923076923076927E-2</v>
      </c>
      <c r="M184" s="1">
        <f>Query1[[#This Row],[Count]]/Query1[[#This Row],[Team FG3]]</f>
        <v>0.14285714285714285</v>
      </c>
    </row>
    <row r="185" spans="1:13" hidden="1" x14ac:dyDescent="0.25">
      <c r="A185">
        <v>2024</v>
      </c>
      <c r="B185" s="5" t="s">
        <v>53</v>
      </c>
      <c r="C185">
        <v>1610612748</v>
      </c>
      <c r="D185" s="5" t="s">
        <v>57</v>
      </c>
      <c r="E185" s="5" t="s">
        <v>183</v>
      </c>
      <c r="F185" s="5" t="s">
        <v>5</v>
      </c>
      <c r="G185">
        <v>1</v>
      </c>
      <c r="H185" s="5">
        <f>VLOOKUP(Query1[[#This Row],[name]],[1]!Query1[[name]:[Count]], 6, FALSE)</f>
        <v>20</v>
      </c>
      <c r="I185" s="5">
        <f>VLOOKUP(Query1[[#This Row],[name]],[1]!Query3[[name]:[Count]], 6, FALSE)</f>
        <v>13</v>
      </c>
      <c r="J185" s="5">
        <f>VLOOKUP(Query1[[#This Row],[name]],[1]!Query2[[name]:[Count]], 6, FALSE)</f>
        <v>7</v>
      </c>
      <c r="K185" s="1">
        <f>Query1[[#This Row],[Count]]/Query1[[#This Row],[Team Total]]</f>
        <v>0.05</v>
      </c>
      <c r="L185" s="1">
        <f>Query1[[#This Row],[Count]]/Query1[[#This Row],[Team FG2]]</f>
        <v>7.6923076923076927E-2</v>
      </c>
      <c r="M185" s="1">
        <f>Query1[[#This Row],[Count]]/Query1[[#This Row],[Team FG3]]</f>
        <v>0.14285714285714285</v>
      </c>
    </row>
    <row r="186" spans="1:13" hidden="1" x14ac:dyDescent="0.25">
      <c r="A186">
        <v>2024</v>
      </c>
      <c r="B186" s="5" t="s">
        <v>53</v>
      </c>
      <c r="C186">
        <v>1610612748</v>
      </c>
      <c r="D186" s="5" t="s">
        <v>58</v>
      </c>
      <c r="E186" s="5" t="s">
        <v>183</v>
      </c>
      <c r="F186" s="5" t="s">
        <v>5</v>
      </c>
      <c r="G186">
        <v>2</v>
      </c>
      <c r="H186" s="5">
        <f>VLOOKUP(Query1[[#This Row],[name]],[1]!Query1[[name]:[Count]], 6, FALSE)</f>
        <v>20</v>
      </c>
      <c r="I186" s="5">
        <f>VLOOKUP(Query1[[#This Row],[name]],[1]!Query3[[name]:[Count]], 6, FALSE)</f>
        <v>13</v>
      </c>
      <c r="J186" s="5">
        <f>VLOOKUP(Query1[[#This Row],[name]],[1]!Query2[[name]:[Count]], 6, FALSE)</f>
        <v>7</v>
      </c>
      <c r="K186" s="1">
        <f>Query1[[#This Row],[Count]]/Query1[[#This Row],[Team Total]]</f>
        <v>0.1</v>
      </c>
      <c r="L186" s="1">
        <f>Query1[[#This Row],[Count]]/Query1[[#This Row],[Team FG2]]</f>
        <v>0.15384615384615385</v>
      </c>
      <c r="M186" s="1">
        <f>Query1[[#This Row],[Count]]/Query1[[#This Row],[Team FG3]]</f>
        <v>0.2857142857142857</v>
      </c>
    </row>
    <row r="187" spans="1:13" hidden="1" x14ac:dyDescent="0.25">
      <c r="A187">
        <v>2024</v>
      </c>
      <c r="B187" s="5" t="s">
        <v>53</v>
      </c>
      <c r="C187">
        <v>1610612748</v>
      </c>
      <c r="D187" s="5" t="s">
        <v>59</v>
      </c>
      <c r="E187" s="5" t="s">
        <v>183</v>
      </c>
      <c r="F187" s="5" t="s">
        <v>5</v>
      </c>
      <c r="G187">
        <v>2</v>
      </c>
      <c r="H187" s="5">
        <f>VLOOKUP(Query1[[#This Row],[name]],[1]!Query1[[name]:[Count]], 6, FALSE)</f>
        <v>20</v>
      </c>
      <c r="I187" s="5">
        <f>VLOOKUP(Query1[[#This Row],[name]],[1]!Query3[[name]:[Count]], 6, FALSE)</f>
        <v>13</v>
      </c>
      <c r="J187" s="5">
        <f>VLOOKUP(Query1[[#This Row],[name]],[1]!Query2[[name]:[Count]], 6, FALSE)</f>
        <v>7</v>
      </c>
      <c r="K187" s="1">
        <f>Query1[[#This Row],[Count]]/Query1[[#This Row],[Team Total]]</f>
        <v>0.1</v>
      </c>
      <c r="L187" s="1">
        <f>Query1[[#This Row],[Count]]/Query1[[#This Row],[Team FG2]]</f>
        <v>0.15384615384615385</v>
      </c>
      <c r="M187" s="1">
        <f>Query1[[#This Row],[Count]]/Query1[[#This Row],[Team FG3]]</f>
        <v>0.2857142857142857</v>
      </c>
    </row>
    <row r="188" spans="1:13" hidden="1" x14ac:dyDescent="0.25">
      <c r="A188">
        <v>2024</v>
      </c>
      <c r="B188" s="5" t="s">
        <v>53</v>
      </c>
      <c r="C188">
        <v>1610612748</v>
      </c>
      <c r="D188" s="5" t="s">
        <v>60</v>
      </c>
      <c r="E188" s="5" t="s">
        <v>183</v>
      </c>
      <c r="F188" s="5" t="s">
        <v>5</v>
      </c>
      <c r="G188">
        <v>1</v>
      </c>
      <c r="H188" s="5">
        <f>VLOOKUP(Query1[[#This Row],[name]],[1]!Query1[[name]:[Count]], 6, FALSE)</f>
        <v>20</v>
      </c>
      <c r="I188" s="5">
        <f>VLOOKUP(Query1[[#This Row],[name]],[1]!Query3[[name]:[Count]], 6, FALSE)</f>
        <v>13</v>
      </c>
      <c r="J188" s="5">
        <f>VLOOKUP(Query1[[#This Row],[name]],[1]!Query2[[name]:[Count]], 6, FALSE)</f>
        <v>7</v>
      </c>
      <c r="K188" s="1">
        <f>Query1[[#This Row],[Count]]/Query1[[#This Row],[Team Total]]</f>
        <v>0.05</v>
      </c>
      <c r="L188" s="1">
        <f>Query1[[#This Row],[Count]]/Query1[[#This Row],[Team FG2]]</f>
        <v>7.6923076923076927E-2</v>
      </c>
      <c r="M188" s="1">
        <f>Query1[[#This Row],[Count]]/Query1[[#This Row],[Team FG3]]</f>
        <v>0.14285714285714285</v>
      </c>
    </row>
    <row r="189" spans="1:13" x14ac:dyDescent="0.25">
      <c r="A189">
        <v>2024</v>
      </c>
      <c r="B189" s="5" t="s">
        <v>61</v>
      </c>
      <c r="C189">
        <v>1610612766</v>
      </c>
      <c r="D189" s="5" t="s">
        <v>67</v>
      </c>
      <c r="E189" s="5" t="s">
        <v>9</v>
      </c>
      <c r="F189" s="5" t="s">
        <v>5</v>
      </c>
      <c r="G189">
        <v>1</v>
      </c>
      <c r="H189" s="5">
        <f>VLOOKUP(Query1[[#This Row],[name]],[1]!Query1[[name]:[Count]], 6, FALSE)</f>
        <v>20</v>
      </c>
      <c r="I189" s="5">
        <f>VLOOKUP(Query1[[#This Row],[name]],[1]!Query3[[name]:[Count]], 6, FALSE)</f>
        <v>11</v>
      </c>
      <c r="J189" s="5">
        <f>VLOOKUP(Query1[[#This Row],[name]],[1]!Query2[[name]:[Count]], 6, FALSE)</f>
        <v>9</v>
      </c>
      <c r="K189" s="1">
        <f>Query1[[#This Row],[Count]]/Query1[[#This Row],[Team Total]]</f>
        <v>0.05</v>
      </c>
      <c r="L189" s="1">
        <f>Query1[[#This Row],[Count]]/Query1[[#This Row],[Team FG2]]</f>
        <v>9.0909090909090912E-2</v>
      </c>
      <c r="M189" s="1">
        <f>Query1[[#This Row],[Count]]/Query1[[#This Row],[Team FG3]]</f>
        <v>0.1111111111111111</v>
      </c>
    </row>
    <row r="190" spans="1:13" x14ac:dyDescent="0.25">
      <c r="A190">
        <v>2024</v>
      </c>
      <c r="B190" s="5" t="s">
        <v>61</v>
      </c>
      <c r="C190">
        <v>1610612766</v>
      </c>
      <c r="D190" s="5" t="s">
        <v>68</v>
      </c>
      <c r="E190" s="5" t="s">
        <v>9</v>
      </c>
      <c r="F190" s="5" t="s">
        <v>5</v>
      </c>
      <c r="G190">
        <v>1</v>
      </c>
      <c r="H190" s="5">
        <f>VLOOKUP(Query1[[#This Row],[name]],[1]!Query1[[name]:[Count]], 6, FALSE)</f>
        <v>20</v>
      </c>
      <c r="I190" s="5">
        <f>VLOOKUP(Query1[[#This Row],[name]],[1]!Query3[[name]:[Count]], 6, FALSE)</f>
        <v>11</v>
      </c>
      <c r="J190" s="5">
        <f>VLOOKUP(Query1[[#This Row],[name]],[1]!Query2[[name]:[Count]], 6, FALSE)</f>
        <v>9</v>
      </c>
      <c r="K190" s="1">
        <f>Query1[[#This Row],[Count]]/Query1[[#This Row],[Team Total]]</f>
        <v>0.05</v>
      </c>
      <c r="L190" s="1">
        <f>Query1[[#This Row],[Count]]/Query1[[#This Row],[Team FG2]]</f>
        <v>9.0909090909090912E-2</v>
      </c>
      <c r="M190" s="1">
        <f>Query1[[#This Row],[Count]]/Query1[[#This Row],[Team FG3]]</f>
        <v>0.1111111111111111</v>
      </c>
    </row>
    <row r="191" spans="1:13" x14ac:dyDescent="0.25">
      <c r="A191">
        <v>2024</v>
      </c>
      <c r="B191" s="5" t="s">
        <v>61</v>
      </c>
      <c r="C191">
        <v>1610612766</v>
      </c>
      <c r="D191" s="5" t="s">
        <v>63</v>
      </c>
      <c r="E191" s="5" t="s">
        <v>183</v>
      </c>
      <c r="F191" s="5" t="s">
        <v>5</v>
      </c>
      <c r="G191">
        <v>1</v>
      </c>
      <c r="H191" s="5">
        <f>VLOOKUP(Query1[[#This Row],[name]],[1]!Query1[[name]:[Count]], 6, FALSE)</f>
        <v>20</v>
      </c>
      <c r="I191" s="5">
        <f>VLOOKUP(Query1[[#This Row],[name]],[1]!Query3[[name]:[Count]], 6, FALSE)</f>
        <v>11</v>
      </c>
      <c r="J191" s="5">
        <f>VLOOKUP(Query1[[#This Row],[name]],[1]!Query2[[name]:[Count]], 6, FALSE)</f>
        <v>9</v>
      </c>
      <c r="K191" s="1">
        <f>Query1[[#This Row],[Count]]/Query1[[#This Row],[Team Total]]</f>
        <v>0.05</v>
      </c>
      <c r="L191" s="1">
        <f>Query1[[#This Row],[Count]]/Query1[[#This Row],[Team FG2]]</f>
        <v>9.0909090909090912E-2</v>
      </c>
      <c r="M191" s="1">
        <f>Query1[[#This Row],[Count]]/Query1[[#This Row],[Team FG3]]</f>
        <v>0.1111111111111111</v>
      </c>
    </row>
    <row r="192" spans="1:13" x14ac:dyDescent="0.25">
      <c r="A192">
        <v>2024</v>
      </c>
      <c r="B192" s="5" t="s">
        <v>61</v>
      </c>
      <c r="C192">
        <v>1610612766</v>
      </c>
      <c r="D192" s="5" t="s">
        <v>195</v>
      </c>
      <c r="E192" s="5" t="s">
        <v>183</v>
      </c>
      <c r="F192" s="5" t="s">
        <v>5</v>
      </c>
      <c r="G192">
        <v>1</v>
      </c>
      <c r="H192" s="5">
        <f>VLOOKUP(Query1[[#This Row],[name]],[1]!Query1[[name]:[Count]], 6, FALSE)</f>
        <v>20</v>
      </c>
      <c r="I192" s="5">
        <f>VLOOKUP(Query1[[#This Row],[name]],[1]!Query3[[name]:[Count]], 6, FALSE)</f>
        <v>11</v>
      </c>
      <c r="J192" s="5">
        <f>VLOOKUP(Query1[[#This Row],[name]],[1]!Query2[[name]:[Count]], 6, FALSE)</f>
        <v>9</v>
      </c>
      <c r="K192" s="1">
        <f>Query1[[#This Row],[Count]]/Query1[[#This Row],[Team Total]]</f>
        <v>0.05</v>
      </c>
      <c r="L192" s="1">
        <f>Query1[[#This Row],[Count]]/Query1[[#This Row],[Team FG2]]</f>
        <v>9.0909090909090912E-2</v>
      </c>
      <c r="M192" s="1">
        <f>Query1[[#This Row],[Count]]/Query1[[#This Row],[Team FG3]]</f>
        <v>0.1111111111111111</v>
      </c>
    </row>
    <row r="193" spans="1:13" x14ac:dyDescent="0.25">
      <c r="A193">
        <v>2024</v>
      </c>
      <c r="B193" s="5" t="s">
        <v>61</v>
      </c>
      <c r="C193">
        <v>1610612766</v>
      </c>
      <c r="D193" s="5" t="s">
        <v>68</v>
      </c>
      <c r="E193" s="5" t="s">
        <v>183</v>
      </c>
      <c r="F193" s="5" t="s">
        <v>5</v>
      </c>
      <c r="G193">
        <v>1</v>
      </c>
      <c r="H193" s="5">
        <f>VLOOKUP(Query1[[#This Row],[name]],[1]!Query1[[name]:[Count]], 6, FALSE)</f>
        <v>20</v>
      </c>
      <c r="I193" s="5">
        <f>VLOOKUP(Query1[[#This Row],[name]],[1]!Query3[[name]:[Count]], 6, FALSE)</f>
        <v>11</v>
      </c>
      <c r="J193" s="5">
        <f>VLOOKUP(Query1[[#This Row],[name]],[1]!Query2[[name]:[Count]], 6, FALSE)</f>
        <v>9</v>
      </c>
      <c r="K193" s="1">
        <f>Query1[[#This Row],[Count]]/Query1[[#This Row],[Team Total]]</f>
        <v>0.05</v>
      </c>
      <c r="L193" s="1">
        <f>Query1[[#This Row],[Count]]/Query1[[#This Row],[Team FG2]]</f>
        <v>9.0909090909090912E-2</v>
      </c>
      <c r="M193" s="1">
        <f>Query1[[#This Row],[Count]]/Query1[[#This Row],[Team FG3]]</f>
        <v>0.1111111111111111</v>
      </c>
    </row>
    <row r="194" spans="1:13" hidden="1" x14ac:dyDescent="0.25">
      <c r="A194">
        <v>2024</v>
      </c>
      <c r="B194" s="5" t="s">
        <v>69</v>
      </c>
      <c r="C194">
        <v>1610612762</v>
      </c>
      <c r="D194" s="5" t="s">
        <v>196</v>
      </c>
      <c r="E194" s="5" t="s">
        <v>183</v>
      </c>
      <c r="F194" s="5" t="s">
        <v>5</v>
      </c>
      <c r="G194">
        <v>1</v>
      </c>
      <c r="H194" s="5">
        <f>VLOOKUP(Query1[[#This Row],[name]],[1]!Query1[[name]:[Count]], 6, FALSE)</f>
        <v>15</v>
      </c>
      <c r="I194" s="5">
        <f>VLOOKUP(Query1[[#This Row],[name]],[1]!Query3[[name]:[Count]], 6, FALSE)</f>
        <v>9</v>
      </c>
      <c r="J194" s="5">
        <f>VLOOKUP(Query1[[#This Row],[name]],[1]!Query2[[name]:[Count]], 6, FALSE)</f>
        <v>6</v>
      </c>
      <c r="K194" s="1">
        <f>Query1[[#This Row],[Count]]/Query1[[#This Row],[Team Total]]</f>
        <v>6.6666666666666666E-2</v>
      </c>
      <c r="L194" s="1">
        <f>Query1[[#This Row],[Count]]/Query1[[#This Row],[Team FG2]]</f>
        <v>0.1111111111111111</v>
      </c>
      <c r="M194" s="1">
        <f>Query1[[#This Row],[Count]]/Query1[[#This Row],[Team FG3]]</f>
        <v>0.16666666666666666</v>
      </c>
    </row>
    <row r="195" spans="1:13" hidden="1" x14ac:dyDescent="0.25">
      <c r="A195">
        <v>2024</v>
      </c>
      <c r="B195" s="5" t="s">
        <v>69</v>
      </c>
      <c r="C195">
        <v>1610612762</v>
      </c>
      <c r="D195" s="5" t="s">
        <v>70</v>
      </c>
      <c r="E195" s="5" t="s">
        <v>183</v>
      </c>
      <c r="F195" s="5" t="s">
        <v>5</v>
      </c>
      <c r="G195">
        <v>1</v>
      </c>
      <c r="H195" s="5">
        <f>VLOOKUP(Query1[[#This Row],[name]],[1]!Query1[[name]:[Count]], 6, FALSE)</f>
        <v>15</v>
      </c>
      <c r="I195" s="5">
        <f>VLOOKUP(Query1[[#This Row],[name]],[1]!Query3[[name]:[Count]], 6, FALSE)</f>
        <v>9</v>
      </c>
      <c r="J195" s="5">
        <f>VLOOKUP(Query1[[#This Row],[name]],[1]!Query2[[name]:[Count]], 6, FALSE)</f>
        <v>6</v>
      </c>
      <c r="K195" s="1">
        <f>Query1[[#This Row],[Count]]/Query1[[#This Row],[Team Total]]</f>
        <v>6.6666666666666666E-2</v>
      </c>
      <c r="L195" s="1">
        <f>Query1[[#This Row],[Count]]/Query1[[#This Row],[Team FG2]]</f>
        <v>0.1111111111111111</v>
      </c>
      <c r="M195" s="1">
        <f>Query1[[#This Row],[Count]]/Query1[[#This Row],[Team FG3]]</f>
        <v>0.16666666666666666</v>
      </c>
    </row>
    <row r="196" spans="1:13" hidden="1" x14ac:dyDescent="0.25">
      <c r="A196">
        <v>2024</v>
      </c>
      <c r="B196" s="5" t="s">
        <v>69</v>
      </c>
      <c r="C196">
        <v>1610612762</v>
      </c>
      <c r="D196" s="5" t="s">
        <v>72</v>
      </c>
      <c r="E196" s="5" t="s">
        <v>183</v>
      </c>
      <c r="F196" s="5" t="s">
        <v>5</v>
      </c>
      <c r="G196">
        <v>2</v>
      </c>
      <c r="H196" s="5">
        <f>VLOOKUP(Query1[[#This Row],[name]],[1]!Query1[[name]:[Count]], 6, FALSE)</f>
        <v>15</v>
      </c>
      <c r="I196" s="5">
        <f>VLOOKUP(Query1[[#This Row],[name]],[1]!Query3[[name]:[Count]], 6, FALSE)</f>
        <v>9</v>
      </c>
      <c r="J196" s="5">
        <f>VLOOKUP(Query1[[#This Row],[name]],[1]!Query2[[name]:[Count]], 6, FALSE)</f>
        <v>6</v>
      </c>
      <c r="K196" s="1">
        <f>Query1[[#This Row],[Count]]/Query1[[#This Row],[Team Total]]</f>
        <v>0.13333333333333333</v>
      </c>
      <c r="L196" s="1">
        <f>Query1[[#This Row],[Count]]/Query1[[#This Row],[Team FG2]]</f>
        <v>0.22222222222222221</v>
      </c>
      <c r="M196" s="1">
        <f>Query1[[#This Row],[Count]]/Query1[[#This Row],[Team FG3]]</f>
        <v>0.33333333333333331</v>
      </c>
    </row>
    <row r="197" spans="1:13" hidden="1" x14ac:dyDescent="0.25">
      <c r="A197">
        <v>2024</v>
      </c>
      <c r="B197" s="5" t="s">
        <v>69</v>
      </c>
      <c r="C197">
        <v>1610612762</v>
      </c>
      <c r="D197" s="5" t="s">
        <v>74</v>
      </c>
      <c r="E197" s="5" t="s">
        <v>183</v>
      </c>
      <c r="F197" s="5" t="s">
        <v>5</v>
      </c>
      <c r="G197">
        <v>1</v>
      </c>
      <c r="H197" s="5">
        <f>VLOOKUP(Query1[[#This Row],[name]],[1]!Query1[[name]:[Count]], 6, FALSE)</f>
        <v>15</v>
      </c>
      <c r="I197" s="5">
        <f>VLOOKUP(Query1[[#This Row],[name]],[1]!Query3[[name]:[Count]], 6, FALSE)</f>
        <v>9</v>
      </c>
      <c r="J197" s="5">
        <f>VLOOKUP(Query1[[#This Row],[name]],[1]!Query2[[name]:[Count]], 6, FALSE)</f>
        <v>6</v>
      </c>
      <c r="K197" s="1">
        <f>Query1[[#This Row],[Count]]/Query1[[#This Row],[Team Total]]</f>
        <v>6.6666666666666666E-2</v>
      </c>
      <c r="L197" s="1">
        <f>Query1[[#This Row],[Count]]/Query1[[#This Row],[Team FG2]]</f>
        <v>0.1111111111111111</v>
      </c>
      <c r="M197" s="1">
        <f>Query1[[#This Row],[Count]]/Query1[[#This Row],[Team FG3]]</f>
        <v>0.16666666666666666</v>
      </c>
    </row>
    <row r="198" spans="1:13" hidden="1" x14ac:dyDescent="0.25">
      <c r="A198">
        <v>2024</v>
      </c>
      <c r="B198" s="5" t="s">
        <v>69</v>
      </c>
      <c r="C198">
        <v>1610612762</v>
      </c>
      <c r="D198" s="5" t="s">
        <v>236</v>
      </c>
      <c r="E198" s="5" t="s">
        <v>183</v>
      </c>
      <c r="F198" s="5" t="s">
        <v>5</v>
      </c>
      <c r="G198">
        <v>1</v>
      </c>
      <c r="H198" s="5">
        <f>VLOOKUP(Query1[[#This Row],[name]],[1]!Query1[[name]:[Count]], 6, FALSE)</f>
        <v>15</v>
      </c>
      <c r="I198" s="5">
        <f>VLOOKUP(Query1[[#This Row],[name]],[1]!Query3[[name]:[Count]], 6, FALSE)</f>
        <v>9</v>
      </c>
      <c r="J198" s="5">
        <f>VLOOKUP(Query1[[#This Row],[name]],[1]!Query2[[name]:[Count]], 6, FALSE)</f>
        <v>6</v>
      </c>
      <c r="K198" s="1">
        <f>Query1[[#This Row],[Count]]/Query1[[#This Row],[Team Total]]</f>
        <v>6.6666666666666666E-2</v>
      </c>
      <c r="L198" s="1">
        <f>Query1[[#This Row],[Count]]/Query1[[#This Row],[Team FG2]]</f>
        <v>0.1111111111111111</v>
      </c>
      <c r="M198" s="1">
        <f>Query1[[#This Row],[Count]]/Query1[[#This Row],[Team FG3]]</f>
        <v>0.16666666666666666</v>
      </c>
    </row>
    <row r="199" spans="1:13" hidden="1" x14ac:dyDescent="0.25">
      <c r="A199">
        <v>2024</v>
      </c>
      <c r="B199" s="5" t="s">
        <v>76</v>
      </c>
      <c r="C199">
        <v>1610612758</v>
      </c>
      <c r="D199" s="5" t="s">
        <v>197</v>
      </c>
      <c r="E199" s="5" t="s">
        <v>183</v>
      </c>
      <c r="F199" s="5" t="s">
        <v>5</v>
      </c>
      <c r="G199">
        <v>1</v>
      </c>
      <c r="H199" s="5">
        <f>VLOOKUP(Query1[[#This Row],[name]],[1]!Query1[[name]:[Count]], 6, FALSE)</f>
        <v>13</v>
      </c>
      <c r="I199" s="5">
        <f>VLOOKUP(Query1[[#This Row],[name]],[1]!Query3[[name]:[Count]], 6, FALSE)</f>
        <v>8</v>
      </c>
      <c r="J199" s="5">
        <f>VLOOKUP(Query1[[#This Row],[name]],[1]!Query2[[name]:[Count]], 6, FALSE)</f>
        <v>5</v>
      </c>
      <c r="K199" s="1">
        <f>Query1[[#This Row],[Count]]/Query1[[#This Row],[Team Total]]</f>
        <v>7.6923076923076927E-2</v>
      </c>
      <c r="L199" s="1">
        <f>Query1[[#This Row],[Count]]/Query1[[#This Row],[Team FG2]]</f>
        <v>0.125</v>
      </c>
      <c r="M199" s="1">
        <f>Query1[[#This Row],[Count]]/Query1[[#This Row],[Team FG3]]</f>
        <v>0.2</v>
      </c>
    </row>
    <row r="200" spans="1:13" hidden="1" x14ac:dyDescent="0.25">
      <c r="A200">
        <v>2024</v>
      </c>
      <c r="B200" s="5" t="s">
        <v>76</v>
      </c>
      <c r="C200">
        <v>1610612758</v>
      </c>
      <c r="D200" s="5" t="s">
        <v>77</v>
      </c>
      <c r="E200" s="5" t="s">
        <v>183</v>
      </c>
      <c r="F200" s="5" t="s">
        <v>5</v>
      </c>
      <c r="G200">
        <v>2</v>
      </c>
      <c r="H200" s="5">
        <f>VLOOKUP(Query1[[#This Row],[name]],[1]!Query1[[name]:[Count]], 6, FALSE)</f>
        <v>13</v>
      </c>
      <c r="I200" s="5">
        <f>VLOOKUP(Query1[[#This Row],[name]],[1]!Query3[[name]:[Count]], 6, FALSE)</f>
        <v>8</v>
      </c>
      <c r="J200" s="5">
        <f>VLOOKUP(Query1[[#This Row],[name]],[1]!Query2[[name]:[Count]], 6, FALSE)</f>
        <v>5</v>
      </c>
      <c r="K200" s="1">
        <f>Query1[[#This Row],[Count]]/Query1[[#This Row],[Team Total]]</f>
        <v>0.15384615384615385</v>
      </c>
      <c r="L200" s="1">
        <f>Query1[[#This Row],[Count]]/Query1[[#This Row],[Team FG2]]</f>
        <v>0.25</v>
      </c>
      <c r="M200" s="1">
        <f>Query1[[#This Row],[Count]]/Query1[[#This Row],[Team FG3]]</f>
        <v>0.4</v>
      </c>
    </row>
    <row r="201" spans="1:13" hidden="1" x14ac:dyDescent="0.25">
      <c r="A201">
        <v>2024</v>
      </c>
      <c r="B201" s="5" t="s">
        <v>76</v>
      </c>
      <c r="C201">
        <v>1610612758</v>
      </c>
      <c r="D201" s="5" t="s">
        <v>78</v>
      </c>
      <c r="E201" s="5" t="s">
        <v>183</v>
      </c>
      <c r="F201" s="5" t="s">
        <v>5</v>
      </c>
      <c r="G201">
        <v>1</v>
      </c>
      <c r="H201" s="5">
        <f>VLOOKUP(Query1[[#This Row],[name]],[1]!Query1[[name]:[Count]], 6, FALSE)</f>
        <v>13</v>
      </c>
      <c r="I201" s="5">
        <f>VLOOKUP(Query1[[#This Row],[name]],[1]!Query3[[name]:[Count]], 6, FALSE)</f>
        <v>8</v>
      </c>
      <c r="J201" s="5">
        <f>VLOOKUP(Query1[[#This Row],[name]],[1]!Query2[[name]:[Count]], 6, FALSE)</f>
        <v>5</v>
      </c>
      <c r="K201" s="1">
        <f>Query1[[#This Row],[Count]]/Query1[[#This Row],[Team Total]]</f>
        <v>7.6923076923076927E-2</v>
      </c>
      <c r="L201" s="1">
        <f>Query1[[#This Row],[Count]]/Query1[[#This Row],[Team FG2]]</f>
        <v>0.125</v>
      </c>
      <c r="M201" s="1">
        <f>Query1[[#This Row],[Count]]/Query1[[#This Row],[Team FG3]]</f>
        <v>0.2</v>
      </c>
    </row>
    <row r="202" spans="1:13" hidden="1" x14ac:dyDescent="0.25">
      <c r="A202">
        <v>2024</v>
      </c>
      <c r="B202" s="5" t="s">
        <v>76</v>
      </c>
      <c r="C202">
        <v>1610612758</v>
      </c>
      <c r="D202" s="5" t="s">
        <v>198</v>
      </c>
      <c r="E202" s="5" t="s">
        <v>183</v>
      </c>
      <c r="F202" s="5" t="s">
        <v>5</v>
      </c>
      <c r="G202">
        <v>1</v>
      </c>
      <c r="H202" s="5">
        <f>VLOOKUP(Query1[[#This Row],[name]],[1]!Query1[[name]:[Count]], 6, FALSE)</f>
        <v>13</v>
      </c>
      <c r="I202" s="5">
        <f>VLOOKUP(Query1[[#This Row],[name]],[1]!Query3[[name]:[Count]], 6, FALSE)</f>
        <v>8</v>
      </c>
      <c r="J202" s="5">
        <f>VLOOKUP(Query1[[#This Row],[name]],[1]!Query2[[name]:[Count]], 6, FALSE)</f>
        <v>5</v>
      </c>
      <c r="K202" s="1">
        <f>Query1[[#This Row],[Count]]/Query1[[#This Row],[Team Total]]</f>
        <v>7.6923076923076927E-2</v>
      </c>
      <c r="L202" s="1">
        <f>Query1[[#This Row],[Count]]/Query1[[#This Row],[Team FG2]]</f>
        <v>0.125</v>
      </c>
      <c r="M202" s="1">
        <f>Query1[[#This Row],[Count]]/Query1[[#This Row],[Team FG3]]</f>
        <v>0.2</v>
      </c>
    </row>
    <row r="203" spans="1:13" hidden="1" x14ac:dyDescent="0.25">
      <c r="A203">
        <v>2024</v>
      </c>
      <c r="B203" s="5" t="s">
        <v>81</v>
      </c>
      <c r="C203">
        <v>1610612752</v>
      </c>
      <c r="D203" s="5" t="s">
        <v>82</v>
      </c>
      <c r="E203" s="5" t="s">
        <v>183</v>
      </c>
      <c r="F203" s="5" t="s">
        <v>5</v>
      </c>
      <c r="G203">
        <v>2</v>
      </c>
      <c r="H203" s="5">
        <f>VLOOKUP(Query1[[#This Row],[name]],[1]!Query1[[name]:[Count]], 6, FALSE)</f>
        <v>14</v>
      </c>
      <c r="I203" s="5">
        <f>VLOOKUP(Query1[[#This Row],[name]],[1]!Query3[[name]:[Count]], 6, FALSE)</f>
        <v>9</v>
      </c>
      <c r="J203" s="5">
        <f>VLOOKUP(Query1[[#This Row],[name]],[1]!Query2[[name]:[Count]], 6, FALSE)</f>
        <v>5</v>
      </c>
      <c r="K203" s="1">
        <f>Query1[[#This Row],[Count]]/Query1[[#This Row],[Team Total]]</f>
        <v>0.14285714285714285</v>
      </c>
      <c r="L203" s="1">
        <f>Query1[[#This Row],[Count]]/Query1[[#This Row],[Team FG2]]</f>
        <v>0.22222222222222221</v>
      </c>
      <c r="M203" s="1">
        <f>Query1[[#This Row],[Count]]/Query1[[#This Row],[Team FG3]]</f>
        <v>0.4</v>
      </c>
    </row>
    <row r="204" spans="1:13" hidden="1" x14ac:dyDescent="0.25">
      <c r="A204">
        <v>2024</v>
      </c>
      <c r="B204" s="5" t="s">
        <v>81</v>
      </c>
      <c r="C204">
        <v>1610612752</v>
      </c>
      <c r="D204" s="5" t="s">
        <v>84</v>
      </c>
      <c r="E204" s="5" t="s">
        <v>183</v>
      </c>
      <c r="F204" s="5" t="s">
        <v>5</v>
      </c>
      <c r="G204">
        <v>1</v>
      </c>
      <c r="H204" s="5">
        <f>VLOOKUP(Query1[[#This Row],[name]],[1]!Query1[[name]:[Count]], 6, FALSE)</f>
        <v>14</v>
      </c>
      <c r="I204" s="5">
        <f>VLOOKUP(Query1[[#This Row],[name]],[1]!Query3[[name]:[Count]], 6, FALSE)</f>
        <v>9</v>
      </c>
      <c r="J204" s="5">
        <f>VLOOKUP(Query1[[#This Row],[name]],[1]!Query2[[name]:[Count]], 6, FALSE)</f>
        <v>5</v>
      </c>
      <c r="K204" s="1">
        <f>Query1[[#This Row],[Count]]/Query1[[#This Row],[Team Total]]</f>
        <v>7.1428571428571425E-2</v>
      </c>
      <c r="L204" s="1">
        <f>Query1[[#This Row],[Count]]/Query1[[#This Row],[Team FG2]]</f>
        <v>0.1111111111111111</v>
      </c>
      <c r="M204" s="1">
        <f>Query1[[#This Row],[Count]]/Query1[[#This Row],[Team FG3]]</f>
        <v>0.2</v>
      </c>
    </row>
    <row r="205" spans="1:13" hidden="1" x14ac:dyDescent="0.25">
      <c r="A205">
        <v>2024</v>
      </c>
      <c r="B205" s="5" t="s">
        <v>81</v>
      </c>
      <c r="C205">
        <v>1610612752</v>
      </c>
      <c r="D205" s="5" t="s">
        <v>86</v>
      </c>
      <c r="E205" s="5" t="s">
        <v>183</v>
      </c>
      <c r="F205" s="5" t="s">
        <v>5</v>
      </c>
      <c r="G205">
        <v>2</v>
      </c>
      <c r="H205" s="5">
        <f>VLOOKUP(Query1[[#This Row],[name]],[1]!Query1[[name]:[Count]], 6, FALSE)</f>
        <v>14</v>
      </c>
      <c r="I205" s="5">
        <f>VLOOKUP(Query1[[#This Row],[name]],[1]!Query3[[name]:[Count]], 6, FALSE)</f>
        <v>9</v>
      </c>
      <c r="J205" s="5">
        <f>VLOOKUP(Query1[[#This Row],[name]],[1]!Query2[[name]:[Count]], 6, FALSE)</f>
        <v>5</v>
      </c>
      <c r="K205" s="1">
        <f>Query1[[#This Row],[Count]]/Query1[[#This Row],[Team Total]]</f>
        <v>0.14285714285714285</v>
      </c>
      <c r="L205" s="1">
        <f>Query1[[#This Row],[Count]]/Query1[[#This Row],[Team FG2]]</f>
        <v>0.22222222222222221</v>
      </c>
      <c r="M205" s="1">
        <f>Query1[[#This Row],[Count]]/Query1[[#This Row],[Team FG3]]</f>
        <v>0.4</v>
      </c>
    </row>
    <row r="206" spans="1:13" hidden="1" x14ac:dyDescent="0.25">
      <c r="A206">
        <v>2024</v>
      </c>
      <c r="B206" s="5" t="s">
        <v>87</v>
      </c>
      <c r="C206">
        <v>1610612747</v>
      </c>
      <c r="D206" s="5" t="s">
        <v>199</v>
      </c>
      <c r="E206" s="5" t="s">
        <v>183</v>
      </c>
      <c r="F206" s="5" t="s">
        <v>5</v>
      </c>
      <c r="G206">
        <v>1</v>
      </c>
      <c r="H206" s="5">
        <f>VLOOKUP(Query1[[#This Row],[name]],[1]!Query1[[name]:[Count]], 6, FALSE)</f>
        <v>11</v>
      </c>
      <c r="I206" s="5">
        <f>VLOOKUP(Query1[[#This Row],[name]],[1]!Query3[[name]:[Count]], 6, FALSE)</f>
        <v>6</v>
      </c>
      <c r="J206" s="5">
        <f>VLOOKUP(Query1[[#This Row],[name]],[1]!Query2[[name]:[Count]], 6, FALSE)</f>
        <v>5</v>
      </c>
      <c r="K206" s="1">
        <f>Query1[[#This Row],[Count]]/Query1[[#This Row],[Team Total]]</f>
        <v>9.0909090909090912E-2</v>
      </c>
      <c r="L206" s="1">
        <f>Query1[[#This Row],[Count]]/Query1[[#This Row],[Team FG2]]</f>
        <v>0.16666666666666666</v>
      </c>
      <c r="M206" s="1">
        <f>Query1[[#This Row],[Count]]/Query1[[#This Row],[Team FG3]]</f>
        <v>0.2</v>
      </c>
    </row>
    <row r="207" spans="1:13" hidden="1" x14ac:dyDescent="0.25">
      <c r="A207">
        <v>2024</v>
      </c>
      <c r="B207" s="5" t="s">
        <v>87</v>
      </c>
      <c r="C207">
        <v>1610612747</v>
      </c>
      <c r="D207" s="5" t="s">
        <v>90</v>
      </c>
      <c r="E207" s="5" t="s">
        <v>183</v>
      </c>
      <c r="F207" s="5" t="s">
        <v>5</v>
      </c>
      <c r="G207">
        <v>1</v>
      </c>
      <c r="H207" s="5">
        <f>VLOOKUP(Query1[[#This Row],[name]],[1]!Query1[[name]:[Count]], 6, FALSE)</f>
        <v>11</v>
      </c>
      <c r="I207" s="5">
        <f>VLOOKUP(Query1[[#This Row],[name]],[1]!Query3[[name]:[Count]], 6, FALSE)</f>
        <v>6</v>
      </c>
      <c r="J207" s="5">
        <f>VLOOKUP(Query1[[#This Row],[name]],[1]!Query2[[name]:[Count]], 6, FALSE)</f>
        <v>5</v>
      </c>
      <c r="K207" s="1">
        <f>Query1[[#This Row],[Count]]/Query1[[#This Row],[Team Total]]</f>
        <v>9.0909090909090912E-2</v>
      </c>
      <c r="L207" s="1">
        <f>Query1[[#This Row],[Count]]/Query1[[#This Row],[Team FG2]]</f>
        <v>0.16666666666666666</v>
      </c>
      <c r="M207" s="1">
        <f>Query1[[#This Row],[Count]]/Query1[[#This Row],[Team FG3]]</f>
        <v>0.2</v>
      </c>
    </row>
    <row r="208" spans="1:13" hidden="1" x14ac:dyDescent="0.25">
      <c r="A208">
        <v>2024</v>
      </c>
      <c r="B208" s="5" t="s">
        <v>87</v>
      </c>
      <c r="C208">
        <v>1610612747</v>
      </c>
      <c r="D208" s="5" t="s">
        <v>200</v>
      </c>
      <c r="E208" s="5" t="s">
        <v>183</v>
      </c>
      <c r="F208" s="5" t="s">
        <v>5</v>
      </c>
      <c r="G208">
        <v>3</v>
      </c>
      <c r="H208" s="5">
        <f>VLOOKUP(Query1[[#This Row],[name]],[1]!Query1[[name]:[Count]], 6, FALSE)</f>
        <v>11</v>
      </c>
      <c r="I208" s="5">
        <f>VLOOKUP(Query1[[#This Row],[name]],[1]!Query3[[name]:[Count]], 6, FALSE)</f>
        <v>6</v>
      </c>
      <c r="J208" s="5">
        <f>VLOOKUP(Query1[[#This Row],[name]],[1]!Query2[[name]:[Count]], 6, FALSE)</f>
        <v>5</v>
      </c>
      <c r="K208" s="1">
        <f>Query1[[#This Row],[Count]]/Query1[[#This Row],[Team Total]]</f>
        <v>0.27272727272727271</v>
      </c>
      <c r="L208" s="1">
        <f>Query1[[#This Row],[Count]]/Query1[[#This Row],[Team FG2]]</f>
        <v>0.5</v>
      </c>
      <c r="M208" s="1">
        <f>Query1[[#This Row],[Count]]/Query1[[#This Row],[Team FG3]]</f>
        <v>0.6</v>
      </c>
    </row>
    <row r="209" spans="1:13" hidden="1" x14ac:dyDescent="0.25">
      <c r="A209">
        <v>2024</v>
      </c>
      <c r="B209" s="5" t="s">
        <v>91</v>
      </c>
      <c r="C209">
        <v>1610612753</v>
      </c>
      <c r="D209" s="5" t="s">
        <v>92</v>
      </c>
      <c r="E209" s="5" t="s">
        <v>183</v>
      </c>
      <c r="F209" s="5" t="s">
        <v>5</v>
      </c>
      <c r="G209">
        <v>2</v>
      </c>
      <c r="H209" s="5">
        <f>VLOOKUP(Query1[[#This Row],[name]],[1]!Query1[[name]:[Count]], 6, FALSE)</f>
        <v>14</v>
      </c>
      <c r="I209" s="5">
        <f>VLOOKUP(Query1[[#This Row],[name]],[1]!Query3[[name]:[Count]], 6, FALSE)</f>
        <v>9</v>
      </c>
      <c r="J209" s="5">
        <f>VLOOKUP(Query1[[#This Row],[name]],[1]!Query2[[name]:[Count]], 6, FALSE)</f>
        <v>5</v>
      </c>
      <c r="K209" s="1">
        <f>Query1[[#This Row],[Count]]/Query1[[#This Row],[Team Total]]</f>
        <v>0.14285714285714285</v>
      </c>
      <c r="L209" s="1">
        <f>Query1[[#This Row],[Count]]/Query1[[#This Row],[Team FG2]]</f>
        <v>0.22222222222222221</v>
      </c>
      <c r="M209" s="1">
        <f>Query1[[#This Row],[Count]]/Query1[[#This Row],[Team FG3]]</f>
        <v>0.4</v>
      </c>
    </row>
    <row r="210" spans="1:13" hidden="1" x14ac:dyDescent="0.25">
      <c r="A210">
        <v>2024</v>
      </c>
      <c r="B210" s="5" t="s">
        <v>91</v>
      </c>
      <c r="C210">
        <v>1610612753</v>
      </c>
      <c r="D210" s="5" t="s">
        <v>94</v>
      </c>
      <c r="E210" s="5" t="s">
        <v>183</v>
      </c>
      <c r="F210" s="5" t="s">
        <v>5</v>
      </c>
      <c r="G210">
        <v>1</v>
      </c>
      <c r="H210" s="5">
        <f>VLOOKUP(Query1[[#This Row],[name]],[1]!Query1[[name]:[Count]], 6, FALSE)</f>
        <v>14</v>
      </c>
      <c r="I210" s="5">
        <f>VLOOKUP(Query1[[#This Row],[name]],[1]!Query3[[name]:[Count]], 6, FALSE)</f>
        <v>9</v>
      </c>
      <c r="J210" s="5">
        <f>VLOOKUP(Query1[[#This Row],[name]],[1]!Query2[[name]:[Count]], 6, FALSE)</f>
        <v>5</v>
      </c>
      <c r="K210" s="1">
        <f>Query1[[#This Row],[Count]]/Query1[[#This Row],[Team Total]]</f>
        <v>7.1428571428571425E-2</v>
      </c>
      <c r="L210" s="1">
        <f>Query1[[#This Row],[Count]]/Query1[[#This Row],[Team FG2]]</f>
        <v>0.1111111111111111</v>
      </c>
      <c r="M210" s="1">
        <f>Query1[[#This Row],[Count]]/Query1[[#This Row],[Team FG3]]</f>
        <v>0.2</v>
      </c>
    </row>
    <row r="211" spans="1:13" hidden="1" x14ac:dyDescent="0.25">
      <c r="A211">
        <v>2024</v>
      </c>
      <c r="B211" s="5" t="s">
        <v>91</v>
      </c>
      <c r="C211">
        <v>1610612753</v>
      </c>
      <c r="D211" s="5" t="s">
        <v>201</v>
      </c>
      <c r="E211" s="5" t="s">
        <v>183</v>
      </c>
      <c r="F211" s="5" t="s">
        <v>5</v>
      </c>
      <c r="G211">
        <v>2</v>
      </c>
      <c r="H211" s="5">
        <f>VLOOKUP(Query1[[#This Row],[name]],[1]!Query1[[name]:[Count]], 6, FALSE)</f>
        <v>14</v>
      </c>
      <c r="I211" s="5">
        <f>VLOOKUP(Query1[[#This Row],[name]],[1]!Query3[[name]:[Count]], 6, FALSE)</f>
        <v>9</v>
      </c>
      <c r="J211" s="5">
        <f>VLOOKUP(Query1[[#This Row],[name]],[1]!Query2[[name]:[Count]], 6, FALSE)</f>
        <v>5</v>
      </c>
      <c r="K211" s="1">
        <f>Query1[[#This Row],[Count]]/Query1[[#This Row],[Team Total]]</f>
        <v>0.14285714285714285</v>
      </c>
      <c r="L211" s="1">
        <f>Query1[[#This Row],[Count]]/Query1[[#This Row],[Team FG2]]</f>
        <v>0.22222222222222221</v>
      </c>
      <c r="M211" s="1">
        <f>Query1[[#This Row],[Count]]/Query1[[#This Row],[Team FG3]]</f>
        <v>0.4</v>
      </c>
    </row>
    <row r="212" spans="1:13" hidden="1" x14ac:dyDescent="0.25">
      <c r="A212">
        <v>2024</v>
      </c>
      <c r="B212" s="5" t="s">
        <v>97</v>
      </c>
      <c r="C212">
        <v>1610612742</v>
      </c>
      <c r="D212" s="5" t="s">
        <v>99</v>
      </c>
      <c r="E212" s="5" t="s">
        <v>183</v>
      </c>
      <c r="F212" s="5" t="s">
        <v>5</v>
      </c>
      <c r="G212">
        <v>1</v>
      </c>
      <c r="H212" s="5">
        <f>VLOOKUP(Query1[[#This Row],[name]],[1]!Query1[[name]:[Count]], 6, FALSE)</f>
        <v>13</v>
      </c>
      <c r="I212" s="5">
        <f>VLOOKUP(Query1[[#This Row],[name]],[1]!Query3[[name]:[Count]], 6, FALSE)</f>
        <v>11</v>
      </c>
      <c r="J212" s="5">
        <f>VLOOKUP(Query1[[#This Row],[name]],[1]!Query2[[name]:[Count]], 6, FALSE)</f>
        <v>2</v>
      </c>
      <c r="K212" s="1">
        <f>Query1[[#This Row],[Count]]/Query1[[#This Row],[Team Total]]</f>
        <v>7.6923076923076927E-2</v>
      </c>
      <c r="L212" s="1">
        <f>Query1[[#This Row],[Count]]/Query1[[#This Row],[Team FG2]]</f>
        <v>9.0909090909090912E-2</v>
      </c>
      <c r="M212" s="1">
        <f>Query1[[#This Row],[Count]]/Query1[[#This Row],[Team FG3]]</f>
        <v>0.5</v>
      </c>
    </row>
    <row r="213" spans="1:13" hidden="1" x14ac:dyDescent="0.25">
      <c r="A213">
        <v>2024</v>
      </c>
      <c r="B213" s="5" t="s">
        <v>97</v>
      </c>
      <c r="C213">
        <v>1610612742</v>
      </c>
      <c r="D213" s="5" t="s">
        <v>100</v>
      </c>
      <c r="E213" s="5" t="s">
        <v>183</v>
      </c>
      <c r="F213" s="5" t="s">
        <v>5</v>
      </c>
      <c r="G213">
        <v>1</v>
      </c>
      <c r="H213" s="5">
        <f>VLOOKUP(Query1[[#This Row],[name]],[1]!Query1[[name]:[Count]], 6, FALSE)</f>
        <v>13</v>
      </c>
      <c r="I213" s="5">
        <f>VLOOKUP(Query1[[#This Row],[name]],[1]!Query3[[name]:[Count]], 6, FALSE)</f>
        <v>11</v>
      </c>
      <c r="J213" s="5">
        <f>VLOOKUP(Query1[[#This Row],[name]],[1]!Query2[[name]:[Count]], 6, FALSE)</f>
        <v>2</v>
      </c>
      <c r="K213" s="1">
        <f>Query1[[#This Row],[Count]]/Query1[[#This Row],[Team Total]]</f>
        <v>7.6923076923076927E-2</v>
      </c>
      <c r="L213" s="1">
        <f>Query1[[#This Row],[Count]]/Query1[[#This Row],[Team FG2]]</f>
        <v>9.0909090909090912E-2</v>
      </c>
      <c r="M213" s="1">
        <f>Query1[[#This Row],[Count]]/Query1[[#This Row],[Team FG3]]</f>
        <v>0.5</v>
      </c>
    </row>
    <row r="214" spans="1:13" hidden="1" x14ac:dyDescent="0.25">
      <c r="A214">
        <v>2024</v>
      </c>
      <c r="B214" s="5" t="s">
        <v>103</v>
      </c>
      <c r="C214">
        <v>1610612751</v>
      </c>
      <c r="D214" s="5" t="s">
        <v>202</v>
      </c>
      <c r="E214" s="5" t="s">
        <v>183</v>
      </c>
      <c r="F214" s="5" t="s">
        <v>5</v>
      </c>
      <c r="G214">
        <v>1</v>
      </c>
      <c r="H214" s="5">
        <f>VLOOKUP(Query1[[#This Row],[name]],[1]!Query1[[name]:[Count]], 6, FALSE)</f>
        <v>12</v>
      </c>
      <c r="I214" s="5">
        <f>VLOOKUP(Query1[[#This Row],[name]],[1]!Query3[[name]:[Count]], 6, FALSE)</f>
        <v>9</v>
      </c>
      <c r="J214" s="5">
        <f>VLOOKUP(Query1[[#This Row],[name]],[1]!Query2[[name]:[Count]], 6, FALSE)</f>
        <v>3</v>
      </c>
      <c r="K214" s="1">
        <f>Query1[[#This Row],[Count]]/Query1[[#This Row],[Team Total]]</f>
        <v>8.3333333333333329E-2</v>
      </c>
      <c r="L214" s="1">
        <f>Query1[[#This Row],[Count]]/Query1[[#This Row],[Team FG2]]</f>
        <v>0.1111111111111111</v>
      </c>
      <c r="M214" s="1">
        <f>Query1[[#This Row],[Count]]/Query1[[#This Row],[Team FG3]]</f>
        <v>0.33333333333333331</v>
      </c>
    </row>
    <row r="215" spans="1:13" hidden="1" x14ac:dyDescent="0.25">
      <c r="A215">
        <v>2024</v>
      </c>
      <c r="B215" s="5" t="s">
        <v>103</v>
      </c>
      <c r="C215">
        <v>1610612751</v>
      </c>
      <c r="D215" s="5" t="s">
        <v>106</v>
      </c>
      <c r="E215" s="5" t="s">
        <v>183</v>
      </c>
      <c r="F215" s="5" t="s">
        <v>5</v>
      </c>
      <c r="G215">
        <v>2</v>
      </c>
      <c r="H215" s="5">
        <f>VLOOKUP(Query1[[#This Row],[name]],[1]!Query1[[name]:[Count]], 6, FALSE)</f>
        <v>12</v>
      </c>
      <c r="I215" s="5">
        <f>VLOOKUP(Query1[[#This Row],[name]],[1]!Query3[[name]:[Count]], 6, FALSE)</f>
        <v>9</v>
      </c>
      <c r="J215" s="5">
        <f>VLOOKUP(Query1[[#This Row],[name]],[1]!Query2[[name]:[Count]], 6, FALSE)</f>
        <v>3</v>
      </c>
      <c r="K215" s="1">
        <f>Query1[[#This Row],[Count]]/Query1[[#This Row],[Team Total]]</f>
        <v>0.16666666666666666</v>
      </c>
      <c r="L215" s="1">
        <f>Query1[[#This Row],[Count]]/Query1[[#This Row],[Team FG2]]</f>
        <v>0.22222222222222221</v>
      </c>
      <c r="M215" s="1">
        <f>Query1[[#This Row],[Count]]/Query1[[#This Row],[Team FG3]]</f>
        <v>0.66666666666666663</v>
      </c>
    </row>
    <row r="216" spans="1:13" hidden="1" x14ac:dyDescent="0.25">
      <c r="A216">
        <v>2024</v>
      </c>
      <c r="B216" s="5" t="s">
        <v>109</v>
      </c>
      <c r="C216">
        <v>1610612743</v>
      </c>
      <c r="D216" s="5" t="s">
        <v>110</v>
      </c>
      <c r="E216" s="5" t="s">
        <v>183</v>
      </c>
      <c r="F216" s="5" t="s">
        <v>5</v>
      </c>
      <c r="G216">
        <v>1</v>
      </c>
      <c r="H216" s="5">
        <f>VLOOKUP(Query1[[#This Row],[name]],[1]!Query1[[name]:[Count]], 6, FALSE)</f>
        <v>13</v>
      </c>
      <c r="I216" s="5">
        <f>VLOOKUP(Query1[[#This Row],[name]],[1]!Query3[[name]:[Count]], 6, FALSE)</f>
        <v>6</v>
      </c>
      <c r="J216" s="5">
        <f>VLOOKUP(Query1[[#This Row],[name]],[1]!Query2[[name]:[Count]], 6, FALSE)</f>
        <v>7</v>
      </c>
      <c r="K216" s="1">
        <f>Query1[[#This Row],[Count]]/Query1[[#This Row],[Team Total]]</f>
        <v>7.6923076923076927E-2</v>
      </c>
      <c r="L216" s="1">
        <f>Query1[[#This Row],[Count]]/Query1[[#This Row],[Team FG2]]</f>
        <v>0.16666666666666666</v>
      </c>
      <c r="M216" s="1">
        <f>Query1[[#This Row],[Count]]/Query1[[#This Row],[Team FG3]]</f>
        <v>0.14285714285714285</v>
      </c>
    </row>
    <row r="217" spans="1:13" hidden="1" x14ac:dyDescent="0.25">
      <c r="A217">
        <v>2024</v>
      </c>
      <c r="B217" s="5" t="s">
        <v>109</v>
      </c>
      <c r="C217">
        <v>1610612743</v>
      </c>
      <c r="D217" s="5" t="s">
        <v>203</v>
      </c>
      <c r="E217" s="5" t="s">
        <v>183</v>
      </c>
      <c r="F217" s="5" t="s">
        <v>5</v>
      </c>
      <c r="G217">
        <v>1</v>
      </c>
      <c r="H217" s="5">
        <f>VLOOKUP(Query1[[#This Row],[name]],[1]!Query1[[name]:[Count]], 6, FALSE)</f>
        <v>13</v>
      </c>
      <c r="I217" s="5">
        <f>VLOOKUP(Query1[[#This Row],[name]],[1]!Query3[[name]:[Count]], 6, FALSE)</f>
        <v>6</v>
      </c>
      <c r="J217" s="5">
        <f>VLOOKUP(Query1[[#This Row],[name]],[1]!Query2[[name]:[Count]], 6, FALSE)</f>
        <v>7</v>
      </c>
      <c r="K217" s="1">
        <f>Query1[[#This Row],[Count]]/Query1[[#This Row],[Team Total]]</f>
        <v>7.6923076923076927E-2</v>
      </c>
      <c r="L217" s="1">
        <f>Query1[[#This Row],[Count]]/Query1[[#This Row],[Team FG2]]</f>
        <v>0.16666666666666666</v>
      </c>
      <c r="M217" s="1">
        <f>Query1[[#This Row],[Count]]/Query1[[#This Row],[Team FG3]]</f>
        <v>0.14285714285714285</v>
      </c>
    </row>
    <row r="218" spans="1:13" hidden="1" x14ac:dyDescent="0.25">
      <c r="A218">
        <v>2024</v>
      </c>
      <c r="B218" s="5" t="s">
        <v>109</v>
      </c>
      <c r="C218">
        <v>1610612743</v>
      </c>
      <c r="D218" s="5" t="s">
        <v>112</v>
      </c>
      <c r="E218" s="5" t="s">
        <v>183</v>
      </c>
      <c r="F218" s="5" t="s">
        <v>5</v>
      </c>
      <c r="G218">
        <v>3</v>
      </c>
      <c r="H218" s="5">
        <f>VLOOKUP(Query1[[#This Row],[name]],[1]!Query1[[name]:[Count]], 6, FALSE)</f>
        <v>13</v>
      </c>
      <c r="I218" s="5">
        <f>VLOOKUP(Query1[[#This Row],[name]],[1]!Query3[[name]:[Count]], 6, FALSE)</f>
        <v>6</v>
      </c>
      <c r="J218" s="5">
        <f>VLOOKUP(Query1[[#This Row],[name]],[1]!Query2[[name]:[Count]], 6, FALSE)</f>
        <v>7</v>
      </c>
      <c r="K218" s="1">
        <f>Query1[[#This Row],[Count]]/Query1[[#This Row],[Team Total]]</f>
        <v>0.23076923076923078</v>
      </c>
      <c r="L218" s="1">
        <f>Query1[[#This Row],[Count]]/Query1[[#This Row],[Team FG2]]</f>
        <v>0.5</v>
      </c>
      <c r="M218" s="1">
        <f>Query1[[#This Row],[Count]]/Query1[[#This Row],[Team FG3]]</f>
        <v>0.42857142857142855</v>
      </c>
    </row>
    <row r="219" spans="1:13" hidden="1" x14ac:dyDescent="0.25">
      <c r="A219">
        <v>2024</v>
      </c>
      <c r="B219" s="5" t="s">
        <v>109</v>
      </c>
      <c r="C219">
        <v>1610612743</v>
      </c>
      <c r="D219" s="5" t="s">
        <v>204</v>
      </c>
      <c r="E219" s="5" t="s">
        <v>183</v>
      </c>
      <c r="F219" s="5" t="s">
        <v>5</v>
      </c>
      <c r="G219">
        <v>1</v>
      </c>
      <c r="H219" s="5">
        <f>VLOOKUP(Query1[[#This Row],[name]],[1]!Query1[[name]:[Count]], 6, FALSE)</f>
        <v>13</v>
      </c>
      <c r="I219" s="5">
        <f>VLOOKUP(Query1[[#This Row],[name]],[1]!Query3[[name]:[Count]], 6, FALSE)</f>
        <v>6</v>
      </c>
      <c r="J219" s="5">
        <f>VLOOKUP(Query1[[#This Row],[name]],[1]!Query2[[name]:[Count]], 6, FALSE)</f>
        <v>7</v>
      </c>
      <c r="K219" s="1">
        <f>Query1[[#This Row],[Count]]/Query1[[#This Row],[Team Total]]</f>
        <v>7.6923076923076927E-2</v>
      </c>
      <c r="L219" s="1">
        <f>Query1[[#This Row],[Count]]/Query1[[#This Row],[Team FG2]]</f>
        <v>0.16666666666666666</v>
      </c>
      <c r="M219" s="1">
        <f>Query1[[#This Row],[Count]]/Query1[[#This Row],[Team FG3]]</f>
        <v>0.14285714285714285</v>
      </c>
    </row>
    <row r="220" spans="1:13" hidden="1" x14ac:dyDescent="0.25">
      <c r="A220">
        <v>2024</v>
      </c>
      <c r="B220" s="5" t="s">
        <v>109</v>
      </c>
      <c r="C220">
        <v>1610612743</v>
      </c>
      <c r="D220" s="5" t="s">
        <v>205</v>
      </c>
      <c r="E220" s="5" t="s">
        <v>183</v>
      </c>
      <c r="F220" s="5" t="s">
        <v>5</v>
      </c>
      <c r="G220">
        <v>1</v>
      </c>
      <c r="H220" s="5">
        <f>VLOOKUP(Query1[[#This Row],[name]],[1]!Query1[[name]:[Count]], 6, FALSE)</f>
        <v>13</v>
      </c>
      <c r="I220" s="5">
        <f>VLOOKUP(Query1[[#This Row],[name]],[1]!Query3[[name]:[Count]], 6, FALSE)</f>
        <v>6</v>
      </c>
      <c r="J220" s="5">
        <f>VLOOKUP(Query1[[#This Row],[name]],[1]!Query2[[name]:[Count]], 6, FALSE)</f>
        <v>7</v>
      </c>
      <c r="K220" s="1">
        <f>Query1[[#This Row],[Count]]/Query1[[#This Row],[Team Total]]</f>
        <v>7.6923076923076927E-2</v>
      </c>
      <c r="L220" s="1">
        <f>Query1[[#This Row],[Count]]/Query1[[#This Row],[Team FG2]]</f>
        <v>0.16666666666666666</v>
      </c>
      <c r="M220" s="1">
        <f>Query1[[#This Row],[Count]]/Query1[[#This Row],[Team FG3]]</f>
        <v>0.14285714285714285</v>
      </c>
    </row>
    <row r="221" spans="1:13" hidden="1" x14ac:dyDescent="0.25">
      <c r="A221">
        <v>2024</v>
      </c>
      <c r="B221" s="5" t="s">
        <v>114</v>
      </c>
      <c r="C221">
        <v>1610612754</v>
      </c>
      <c r="D221" s="5" t="s">
        <v>115</v>
      </c>
      <c r="E221" s="5" t="s">
        <v>183</v>
      </c>
      <c r="F221" s="5" t="s">
        <v>5</v>
      </c>
      <c r="G221">
        <v>1</v>
      </c>
      <c r="H221" s="5">
        <f>VLOOKUP(Query1[[#This Row],[name]],[1]!Query1[[name]:[Count]], 6, FALSE)</f>
        <v>20</v>
      </c>
      <c r="I221" s="5">
        <f>VLOOKUP(Query1[[#This Row],[name]],[1]!Query3[[name]:[Count]], 6, FALSE)</f>
        <v>11</v>
      </c>
      <c r="J221" s="5">
        <f>VLOOKUP(Query1[[#This Row],[name]],[1]!Query2[[name]:[Count]], 6, FALSE)</f>
        <v>9</v>
      </c>
      <c r="K221" s="1">
        <f>Query1[[#This Row],[Count]]/Query1[[#This Row],[Team Total]]</f>
        <v>0.05</v>
      </c>
      <c r="L221" s="1">
        <f>Query1[[#This Row],[Count]]/Query1[[#This Row],[Team FG2]]</f>
        <v>9.0909090909090912E-2</v>
      </c>
      <c r="M221" s="1">
        <f>Query1[[#This Row],[Count]]/Query1[[#This Row],[Team FG3]]</f>
        <v>0.1111111111111111</v>
      </c>
    </row>
    <row r="222" spans="1:13" hidden="1" x14ac:dyDescent="0.25">
      <c r="A222">
        <v>2024</v>
      </c>
      <c r="B222" s="5" t="s">
        <v>114</v>
      </c>
      <c r="C222">
        <v>1610612754</v>
      </c>
      <c r="D222" s="5" t="s">
        <v>116</v>
      </c>
      <c r="E222" s="5" t="s">
        <v>183</v>
      </c>
      <c r="F222" s="5" t="s">
        <v>5</v>
      </c>
      <c r="G222">
        <v>2</v>
      </c>
      <c r="H222" s="5">
        <f>VLOOKUP(Query1[[#This Row],[name]],[1]!Query1[[name]:[Count]], 6, FALSE)</f>
        <v>20</v>
      </c>
      <c r="I222" s="5">
        <f>VLOOKUP(Query1[[#This Row],[name]],[1]!Query3[[name]:[Count]], 6, FALSE)</f>
        <v>11</v>
      </c>
      <c r="J222" s="5">
        <f>VLOOKUP(Query1[[#This Row],[name]],[1]!Query2[[name]:[Count]], 6, FALSE)</f>
        <v>9</v>
      </c>
      <c r="K222" s="1">
        <f>Query1[[#This Row],[Count]]/Query1[[#This Row],[Team Total]]</f>
        <v>0.1</v>
      </c>
      <c r="L222" s="1">
        <f>Query1[[#This Row],[Count]]/Query1[[#This Row],[Team FG2]]</f>
        <v>0.18181818181818182</v>
      </c>
      <c r="M222" s="1">
        <f>Query1[[#This Row],[Count]]/Query1[[#This Row],[Team FG3]]</f>
        <v>0.22222222222222221</v>
      </c>
    </row>
    <row r="223" spans="1:13" hidden="1" x14ac:dyDescent="0.25">
      <c r="A223">
        <v>2024</v>
      </c>
      <c r="B223" s="5" t="s">
        <v>114</v>
      </c>
      <c r="C223">
        <v>1610612754</v>
      </c>
      <c r="D223" s="5" t="s">
        <v>206</v>
      </c>
      <c r="E223" s="5" t="s">
        <v>183</v>
      </c>
      <c r="F223" s="5" t="s">
        <v>5</v>
      </c>
      <c r="G223">
        <v>2</v>
      </c>
      <c r="H223" s="5">
        <f>VLOOKUP(Query1[[#This Row],[name]],[1]!Query1[[name]:[Count]], 6, FALSE)</f>
        <v>20</v>
      </c>
      <c r="I223" s="5">
        <f>VLOOKUP(Query1[[#This Row],[name]],[1]!Query3[[name]:[Count]], 6, FALSE)</f>
        <v>11</v>
      </c>
      <c r="J223" s="5">
        <f>VLOOKUP(Query1[[#This Row],[name]],[1]!Query2[[name]:[Count]], 6, FALSE)</f>
        <v>9</v>
      </c>
      <c r="K223" s="1">
        <f>Query1[[#This Row],[Count]]/Query1[[#This Row],[Team Total]]</f>
        <v>0.1</v>
      </c>
      <c r="L223" s="1">
        <f>Query1[[#This Row],[Count]]/Query1[[#This Row],[Team FG2]]</f>
        <v>0.18181818181818182</v>
      </c>
      <c r="M223" s="1">
        <f>Query1[[#This Row],[Count]]/Query1[[#This Row],[Team FG3]]</f>
        <v>0.22222222222222221</v>
      </c>
    </row>
    <row r="224" spans="1:13" hidden="1" x14ac:dyDescent="0.25">
      <c r="A224">
        <v>2024</v>
      </c>
      <c r="B224" s="5" t="s">
        <v>114</v>
      </c>
      <c r="C224">
        <v>1610612754</v>
      </c>
      <c r="D224" s="5" t="s">
        <v>207</v>
      </c>
      <c r="E224" s="5" t="s">
        <v>183</v>
      </c>
      <c r="F224" s="5" t="s">
        <v>5</v>
      </c>
      <c r="G224">
        <v>1</v>
      </c>
      <c r="H224" s="5">
        <f>VLOOKUP(Query1[[#This Row],[name]],[1]!Query1[[name]:[Count]], 6, FALSE)</f>
        <v>20</v>
      </c>
      <c r="I224" s="5">
        <f>VLOOKUP(Query1[[#This Row],[name]],[1]!Query3[[name]:[Count]], 6, FALSE)</f>
        <v>11</v>
      </c>
      <c r="J224" s="5">
        <f>VLOOKUP(Query1[[#This Row],[name]],[1]!Query2[[name]:[Count]], 6, FALSE)</f>
        <v>9</v>
      </c>
      <c r="K224" s="1">
        <f>Query1[[#This Row],[Count]]/Query1[[#This Row],[Team Total]]</f>
        <v>0.05</v>
      </c>
      <c r="L224" s="1">
        <f>Query1[[#This Row],[Count]]/Query1[[#This Row],[Team FG2]]</f>
        <v>9.0909090909090912E-2</v>
      </c>
      <c r="M224" s="1">
        <f>Query1[[#This Row],[Count]]/Query1[[#This Row],[Team FG3]]</f>
        <v>0.1111111111111111</v>
      </c>
    </row>
    <row r="225" spans="1:13" hidden="1" x14ac:dyDescent="0.25">
      <c r="A225">
        <v>2024</v>
      </c>
      <c r="B225" s="5" t="s">
        <v>114</v>
      </c>
      <c r="C225">
        <v>1610612754</v>
      </c>
      <c r="D225" s="5" t="s">
        <v>118</v>
      </c>
      <c r="E225" s="5" t="s">
        <v>183</v>
      </c>
      <c r="F225" s="5" t="s">
        <v>5</v>
      </c>
      <c r="G225">
        <v>3</v>
      </c>
      <c r="H225" s="5">
        <f>VLOOKUP(Query1[[#This Row],[name]],[1]!Query1[[name]:[Count]], 6, FALSE)</f>
        <v>20</v>
      </c>
      <c r="I225" s="5">
        <f>VLOOKUP(Query1[[#This Row],[name]],[1]!Query3[[name]:[Count]], 6, FALSE)</f>
        <v>11</v>
      </c>
      <c r="J225" s="5">
        <f>VLOOKUP(Query1[[#This Row],[name]],[1]!Query2[[name]:[Count]], 6, FALSE)</f>
        <v>9</v>
      </c>
      <c r="K225" s="1">
        <f>Query1[[#This Row],[Count]]/Query1[[#This Row],[Team Total]]</f>
        <v>0.15</v>
      </c>
      <c r="L225" s="1">
        <f>Query1[[#This Row],[Count]]/Query1[[#This Row],[Team FG2]]</f>
        <v>0.27272727272727271</v>
      </c>
      <c r="M225" s="1">
        <f>Query1[[#This Row],[Count]]/Query1[[#This Row],[Team FG3]]</f>
        <v>0.33333333333333331</v>
      </c>
    </row>
    <row r="226" spans="1:13" hidden="1" x14ac:dyDescent="0.25">
      <c r="A226">
        <v>2024</v>
      </c>
      <c r="B226" s="5" t="s">
        <v>119</v>
      </c>
      <c r="C226">
        <v>1610612740</v>
      </c>
      <c r="D226" s="5" t="s">
        <v>121</v>
      </c>
      <c r="E226" s="5" t="s">
        <v>183</v>
      </c>
      <c r="F226" s="5" t="s">
        <v>5</v>
      </c>
      <c r="G226">
        <v>3</v>
      </c>
      <c r="H226" s="5">
        <f>VLOOKUP(Query1[[#This Row],[name]],[1]!Query1[[name]:[Count]], 6, FALSE)</f>
        <v>14</v>
      </c>
      <c r="I226" s="5">
        <f>VLOOKUP(Query1[[#This Row],[name]],[1]!Query3[[name]:[Count]], 6, FALSE)</f>
        <v>8</v>
      </c>
      <c r="J226" s="5">
        <f>VLOOKUP(Query1[[#This Row],[name]],[1]!Query2[[name]:[Count]], 6, FALSE)</f>
        <v>6</v>
      </c>
      <c r="K226" s="1">
        <f>Query1[[#This Row],[Count]]/Query1[[#This Row],[Team Total]]</f>
        <v>0.21428571428571427</v>
      </c>
      <c r="L226" s="1">
        <f>Query1[[#This Row],[Count]]/Query1[[#This Row],[Team FG2]]</f>
        <v>0.375</v>
      </c>
      <c r="M226" s="1">
        <f>Query1[[#This Row],[Count]]/Query1[[#This Row],[Team FG3]]</f>
        <v>0.5</v>
      </c>
    </row>
    <row r="227" spans="1:13" hidden="1" x14ac:dyDescent="0.25">
      <c r="A227">
        <v>2024</v>
      </c>
      <c r="B227" s="5" t="s">
        <v>119</v>
      </c>
      <c r="C227">
        <v>1610612740</v>
      </c>
      <c r="D227" s="5" t="s">
        <v>208</v>
      </c>
      <c r="E227" s="5" t="s">
        <v>183</v>
      </c>
      <c r="F227" s="5" t="s">
        <v>5</v>
      </c>
      <c r="G227">
        <v>1</v>
      </c>
      <c r="H227" s="5">
        <f>VLOOKUP(Query1[[#This Row],[name]],[1]!Query1[[name]:[Count]], 6, FALSE)</f>
        <v>14</v>
      </c>
      <c r="I227" s="5">
        <f>VLOOKUP(Query1[[#This Row],[name]],[1]!Query3[[name]:[Count]], 6, FALSE)</f>
        <v>8</v>
      </c>
      <c r="J227" s="5">
        <f>VLOOKUP(Query1[[#This Row],[name]],[1]!Query2[[name]:[Count]], 6, FALSE)</f>
        <v>6</v>
      </c>
      <c r="K227" s="1">
        <f>Query1[[#This Row],[Count]]/Query1[[#This Row],[Team Total]]</f>
        <v>7.1428571428571425E-2</v>
      </c>
      <c r="L227" s="1">
        <f>Query1[[#This Row],[Count]]/Query1[[#This Row],[Team FG2]]</f>
        <v>0.125</v>
      </c>
      <c r="M227" s="1">
        <f>Query1[[#This Row],[Count]]/Query1[[#This Row],[Team FG3]]</f>
        <v>0.16666666666666666</v>
      </c>
    </row>
    <row r="228" spans="1:13" hidden="1" x14ac:dyDescent="0.25">
      <c r="A228">
        <v>2024</v>
      </c>
      <c r="B228" s="5" t="s">
        <v>119</v>
      </c>
      <c r="C228">
        <v>1610612740</v>
      </c>
      <c r="D228" s="5" t="s">
        <v>209</v>
      </c>
      <c r="E228" s="5" t="s">
        <v>183</v>
      </c>
      <c r="F228" s="5" t="s">
        <v>5</v>
      </c>
      <c r="G228">
        <v>1</v>
      </c>
      <c r="H228" s="5">
        <f>VLOOKUP(Query1[[#This Row],[name]],[1]!Query1[[name]:[Count]], 6, FALSE)</f>
        <v>14</v>
      </c>
      <c r="I228" s="5">
        <f>VLOOKUP(Query1[[#This Row],[name]],[1]!Query3[[name]:[Count]], 6, FALSE)</f>
        <v>8</v>
      </c>
      <c r="J228" s="5">
        <f>VLOOKUP(Query1[[#This Row],[name]],[1]!Query2[[name]:[Count]], 6, FALSE)</f>
        <v>6</v>
      </c>
      <c r="K228" s="1">
        <f>Query1[[#This Row],[Count]]/Query1[[#This Row],[Team Total]]</f>
        <v>7.1428571428571425E-2</v>
      </c>
      <c r="L228" s="1">
        <f>Query1[[#This Row],[Count]]/Query1[[#This Row],[Team FG2]]</f>
        <v>0.125</v>
      </c>
      <c r="M228" s="1">
        <f>Query1[[#This Row],[Count]]/Query1[[#This Row],[Team FG3]]</f>
        <v>0.16666666666666666</v>
      </c>
    </row>
    <row r="229" spans="1:13" hidden="1" x14ac:dyDescent="0.25">
      <c r="A229">
        <v>2024</v>
      </c>
      <c r="B229" s="5" t="s">
        <v>119</v>
      </c>
      <c r="C229">
        <v>1610612740</v>
      </c>
      <c r="D229" s="5" t="s">
        <v>123</v>
      </c>
      <c r="E229" s="5" t="s">
        <v>183</v>
      </c>
      <c r="F229" s="5" t="s">
        <v>5</v>
      </c>
      <c r="G229">
        <v>1</v>
      </c>
      <c r="H229" s="5">
        <f>VLOOKUP(Query1[[#This Row],[name]],[1]!Query1[[name]:[Count]], 6, FALSE)</f>
        <v>14</v>
      </c>
      <c r="I229" s="5">
        <f>VLOOKUP(Query1[[#This Row],[name]],[1]!Query3[[name]:[Count]], 6, FALSE)</f>
        <v>8</v>
      </c>
      <c r="J229" s="5">
        <f>VLOOKUP(Query1[[#This Row],[name]],[1]!Query2[[name]:[Count]], 6, FALSE)</f>
        <v>6</v>
      </c>
      <c r="K229" s="1">
        <f>Query1[[#This Row],[Count]]/Query1[[#This Row],[Team Total]]</f>
        <v>7.1428571428571425E-2</v>
      </c>
      <c r="L229" s="1">
        <f>Query1[[#This Row],[Count]]/Query1[[#This Row],[Team FG2]]</f>
        <v>0.125</v>
      </c>
      <c r="M229" s="1">
        <f>Query1[[#This Row],[Count]]/Query1[[#This Row],[Team FG3]]</f>
        <v>0.16666666666666666</v>
      </c>
    </row>
    <row r="230" spans="1:13" hidden="1" x14ac:dyDescent="0.25">
      <c r="A230">
        <v>2024</v>
      </c>
      <c r="B230" s="5" t="s">
        <v>125</v>
      </c>
      <c r="C230">
        <v>1610612765</v>
      </c>
      <c r="D230" s="5" t="s">
        <v>128</v>
      </c>
      <c r="E230" s="5" t="s">
        <v>183</v>
      </c>
      <c r="F230" s="5" t="s">
        <v>5</v>
      </c>
      <c r="G230">
        <v>1</v>
      </c>
      <c r="H230" s="5">
        <f>VLOOKUP(Query1[[#This Row],[name]],[1]!Query1[[name]:[Count]], 6, FALSE)</f>
        <v>21</v>
      </c>
      <c r="I230" s="5">
        <f>VLOOKUP(Query1[[#This Row],[name]],[1]!Query3[[name]:[Count]], 6, FALSE)</f>
        <v>15</v>
      </c>
      <c r="J230" s="5">
        <f>VLOOKUP(Query1[[#This Row],[name]],[1]!Query2[[name]:[Count]], 6, FALSE)</f>
        <v>6</v>
      </c>
      <c r="K230" s="1">
        <f>Query1[[#This Row],[Count]]/Query1[[#This Row],[Team Total]]</f>
        <v>4.7619047619047616E-2</v>
      </c>
      <c r="L230" s="1">
        <f>Query1[[#This Row],[Count]]/Query1[[#This Row],[Team FG2]]</f>
        <v>6.6666666666666666E-2</v>
      </c>
      <c r="M230" s="1">
        <f>Query1[[#This Row],[Count]]/Query1[[#This Row],[Team FG3]]</f>
        <v>0.16666666666666666</v>
      </c>
    </row>
    <row r="231" spans="1:13" hidden="1" x14ac:dyDescent="0.25">
      <c r="A231">
        <v>2024</v>
      </c>
      <c r="B231" s="5" t="s">
        <v>125</v>
      </c>
      <c r="C231">
        <v>1610612765</v>
      </c>
      <c r="D231" s="5" t="s">
        <v>130</v>
      </c>
      <c r="E231" s="5" t="s">
        <v>183</v>
      </c>
      <c r="F231" s="5" t="s">
        <v>5</v>
      </c>
      <c r="G231">
        <v>1</v>
      </c>
      <c r="H231" s="5">
        <f>VLOOKUP(Query1[[#This Row],[name]],[1]!Query1[[name]:[Count]], 6, FALSE)</f>
        <v>21</v>
      </c>
      <c r="I231" s="5">
        <f>VLOOKUP(Query1[[#This Row],[name]],[1]!Query3[[name]:[Count]], 6, FALSE)</f>
        <v>15</v>
      </c>
      <c r="J231" s="5">
        <f>VLOOKUP(Query1[[#This Row],[name]],[1]!Query2[[name]:[Count]], 6, FALSE)</f>
        <v>6</v>
      </c>
      <c r="K231" s="1">
        <f>Query1[[#This Row],[Count]]/Query1[[#This Row],[Team Total]]</f>
        <v>4.7619047619047616E-2</v>
      </c>
      <c r="L231" s="1">
        <f>Query1[[#This Row],[Count]]/Query1[[#This Row],[Team FG2]]</f>
        <v>6.6666666666666666E-2</v>
      </c>
      <c r="M231" s="1">
        <f>Query1[[#This Row],[Count]]/Query1[[#This Row],[Team FG3]]</f>
        <v>0.16666666666666666</v>
      </c>
    </row>
    <row r="232" spans="1:13" hidden="1" x14ac:dyDescent="0.25">
      <c r="A232">
        <v>2024</v>
      </c>
      <c r="B232" s="5" t="s">
        <v>125</v>
      </c>
      <c r="C232">
        <v>1610612765</v>
      </c>
      <c r="D232" s="5" t="s">
        <v>131</v>
      </c>
      <c r="E232" s="5" t="s">
        <v>183</v>
      </c>
      <c r="F232" s="5" t="s">
        <v>5</v>
      </c>
      <c r="G232">
        <v>2</v>
      </c>
      <c r="H232" s="5">
        <f>VLOOKUP(Query1[[#This Row],[name]],[1]!Query1[[name]:[Count]], 6, FALSE)</f>
        <v>21</v>
      </c>
      <c r="I232" s="5">
        <f>VLOOKUP(Query1[[#This Row],[name]],[1]!Query3[[name]:[Count]], 6, FALSE)</f>
        <v>15</v>
      </c>
      <c r="J232" s="5">
        <f>VLOOKUP(Query1[[#This Row],[name]],[1]!Query2[[name]:[Count]], 6, FALSE)</f>
        <v>6</v>
      </c>
      <c r="K232" s="1">
        <f>Query1[[#This Row],[Count]]/Query1[[#This Row],[Team Total]]</f>
        <v>9.5238095238095233E-2</v>
      </c>
      <c r="L232" s="1">
        <f>Query1[[#This Row],[Count]]/Query1[[#This Row],[Team FG2]]</f>
        <v>0.13333333333333333</v>
      </c>
      <c r="M232" s="1">
        <f>Query1[[#This Row],[Count]]/Query1[[#This Row],[Team FG3]]</f>
        <v>0.33333333333333331</v>
      </c>
    </row>
    <row r="233" spans="1:13" hidden="1" x14ac:dyDescent="0.25">
      <c r="A233">
        <v>2024</v>
      </c>
      <c r="B233" s="5" t="s">
        <v>125</v>
      </c>
      <c r="C233">
        <v>1610612765</v>
      </c>
      <c r="D233" s="5" t="s">
        <v>132</v>
      </c>
      <c r="E233" s="5" t="s">
        <v>183</v>
      </c>
      <c r="F233" s="5" t="s">
        <v>5</v>
      </c>
      <c r="G233">
        <v>2</v>
      </c>
      <c r="H233" s="5">
        <f>VLOOKUP(Query1[[#This Row],[name]],[1]!Query1[[name]:[Count]], 6, FALSE)</f>
        <v>21</v>
      </c>
      <c r="I233" s="5">
        <f>VLOOKUP(Query1[[#This Row],[name]],[1]!Query3[[name]:[Count]], 6, FALSE)</f>
        <v>15</v>
      </c>
      <c r="J233" s="5">
        <f>VLOOKUP(Query1[[#This Row],[name]],[1]!Query2[[name]:[Count]], 6, FALSE)</f>
        <v>6</v>
      </c>
      <c r="K233" s="1">
        <f>Query1[[#This Row],[Count]]/Query1[[#This Row],[Team Total]]</f>
        <v>9.5238095238095233E-2</v>
      </c>
      <c r="L233" s="1">
        <f>Query1[[#This Row],[Count]]/Query1[[#This Row],[Team FG2]]</f>
        <v>0.13333333333333333</v>
      </c>
      <c r="M233" s="1">
        <f>Query1[[#This Row],[Count]]/Query1[[#This Row],[Team FG3]]</f>
        <v>0.33333333333333331</v>
      </c>
    </row>
    <row r="234" spans="1:13" hidden="1" x14ac:dyDescent="0.25">
      <c r="A234">
        <v>2024</v>
      </c>
      <c r="B234" s="5" t="s">
        <v>133</v>
      </c>
      <c r="C234">
        <v>1610612761</v>
      </c>
      <c r="D234" s="5" t="s">
        <v>237</v>
      </c>
      <c r="E234" s="5" t="s">
        <v>183</v>
      </c>
      <c r="F234" s="5" t="s">
        <v>5</v>
      </c>
      <c r="G234">
        <v>1</v>
      </c>
      <c r="H234" s="5">
        <f>VLOOKUP(Query1[[#This Row],[name]],[1]!Query1[[name]:[Count]], 6, FALSE)</f>
        <v>13</v>
      </c>
      <c r="I234" s="5">
        <f>VLOOKUP(Query1[[#This Row],[name]],[1]!Query3[[name]:[Count]], 6, FALSE)</f>
        <v>9</v>
      </c>
      <c r="J234" s="5">
        <f>VLOOKUP(Query1[[#This Row],[name]],[1]!Query2[[name]:[Count]], 6, FALSE)</f>
        <v>4</v>
      </c>
      <c r="K234" s="1">
        <f>Query1[[#This Row],[Count]]/Query1[[#This Row],[Team Total]]</f>
        <v>7.6923076923076927E-2</v>
      </c>
      <c r="L234" s="1">
        <f>Query1[[#This Row],[Count]]/Query1[[#This Row],[Team FG2]]</f>
        <v>0.1111111111111111</v>
      </c>
      <c r="M234" s="1">
        <f>Query1[[#This Row],[Count]]/Query1[[#This Row],[Team FG3]]</f>
        <v>0.25</v>
      </c>
    </row>
    <row r="235" spans="1:13" hidden="1" x14ac:dyDescent="0.25">
      <c r="A235">
        <v>2024</v>
      </c>
      <c r="B235" s="5" t="s">
        <v>133</v>
      </c>
      <c r="C235">
        <v>1610612761</v>
      </c>
      <c r="D235" s="5" t="s">
        <v>136</v>
      </c>
      <c r="E235" s="5" t="s">
        <v>183</v>
      </c>
      <c r="F235" s="5" t="s">
        <v>5</v>
      </c>
      <c r="G235">
        <v>2</v>
      </c>
      <c r="H235" s="5">
        <f>VLOOKUP(Query1[[#This Row],[name]],[1]!Query1[[name]:[Count]], 6, FALSE)</f>
        <v>13</v>
      </c>
      <c r="I235" s="5">
        <f>VLOOKUP(Query1[[#This Row],[name]],[1]!Query3[[name]:[Count]], 6, FALSE)</f>
        <v>9</v>
      </c>
      <c r="J235" s="5">
        <f>VLOOKUP(Query1[[#This Row],[name]],[1]!Query2[[name]:[Count]], 6, FALSE)</f>
        <v>4</v>
      </c>
      <c r="K235" s="1">
        <f>Query1[[#This Row],[Count]]/Query1[[#This Row],[Team Total]]</f>
        <v>0.15384615384615385</v>
      </c>
      <c r="L235" s="1">
        <f>Query1[[#This Row],[Count]]/Query1[[#This Row],[Team FG2]]</f>
        <v>0.22222222222222221</v>
      </c>
      <c r="M235" s="1">
        <f>Query1[[#This Row],[Count]]/Query1[[#This Row],[Team FG3]]</f>
        <v>0.5</v>
      </c>
    </row>
    <row r="236" spans="1:13" hidden="1" x14ac:dyDescent="0.25">
      <c r="A236">
        <v>2024</v>
      </c>
      <c r="B236" s="5" t="s">
        <v>133</v>
      </c>
      <c r="C236">
        <v>1610612761</v>
      </c>
      <c r="D236" s="5" t="s">
        <v>137</v>
      </c>
      <c r="E236" s="5" t="s">
        <v>183</v>
      </c>
      <c r="F236" s="5" t="s">
        <v>5</v>
      </c>
      <c r="G236">
        <v>1</v>
      </c>
      <c r="H236" s="5">
        <f>VLOOKUP(Query1[[#This Row],[name]],[1]!Query1[[name]:[Count]], 6, FALSE)</f>
        <v>13</v>
      </c>
      <c r="I236" s="5">
        <f>VLOOKUP(Query1[[#This Row],[name]],[1]!Query3[[name]:[Count]], 6, FALSE)</f>
        <v>9</v>
      </c>
      <c r="J236" s="5">
        <f>VLOOKUP(Query1[[#This Row],[name]],[1]!Query2[[name]:[Count]], 6, FALSE)</f>
        <v>4</v>
      </c>
      <c r="K236" s="1">
        <f>Query1[[#This Row],[Count]]/Query1[[#This Row],[Team Total]]</f>
        <v>7.6923076923076927E-2</v>
      </c>
      <c r="L236" s="1">
        <f>Query1[[#This Row],[Count]]/Query1[[#This Row],[Team FG2]]</f>
        <v>0.1111111111111111</v>
      </c>
      <c r="M236" s="1">
        <f>Query1[[#This Row],[Count]]/Query1[[#This Row],[Team FG3]]</f>
        <v>0.25</v>
      </c>
    </row>
    <row r="237" spans="1:13" hidden="1" x14ac:dyDescent="0.25">
      <c r="A237">
        <v>2024</v>
      </c>
      <c r="B237" s="5" t="s">
        <v>138</v>
      </c>
      <c r="C237">
        <v>1610612745</v>
      </c>
      <c r="D237" s="5" t="s">
        <v>140</v>
      </c>
      <c r="E237" s="5" t="s">
        <v>183</v>
      </c>
      <c r="F237" s="5" t="s">
        <v>5</v>
      </c>
      <c r="G237">
        <v>3</v>
      </c>
      <c r="H237" s="5">
        <f>VLOOKUP(Query1[[#This Row],[name]],[1]!Query1[[name]:[Count]], 6, FALSE)</f>
        <v>26</v>
      </c>
      <c r="I237" s="5">
        <f>VLOOKUP(Query1[[#This Row],[name]],[1]!Query3[[name]:[Count]], 6, FALSE)</f>
        <v>16</v>
      </c>
      <c r="J237" s="5">
        <f>VLOOKUP(Query1[[#This Row],[name]],[1]!Query2[[name]:[Count]], 6, FALSE)</f>
        <v>10</v>
      </c>
      <c r="K237" s="1">
        <f>Query1[[#This Row],[Count]]/Query1[[#This Row],[Team Total]]</f>
        <v>0.11538461538461539</v>
      </c>
      <c r="L237" s="1">
        <f>Query1[[#This Row],[Count]]/Query1[[#This Row],[Team FG2]]</f>
        <v>0.1875</v>
      </c>
      <c r="M237" s="1">
        <f>Query1[[#This Row],[Count]]/Query1[[#This Row],[Team FG3]]</f>
        <v>0.3</v>
      </c>
    </row>
    <row r="238" spans="1:13" hidden="1" x14ac:dyDescent="0.25">
      <c r="A238">
        <v>2024</v>
      </c>
      <c r="B238" s="5" t="s">
        <v>138</v>
      </c>
      <c r="C238">
        <v>1610612745</v>
      </c>
      <c r="D238" s="5" t="s">
        <v>141</v>
      </c>
      <c r="E238" s="5" t="s">
        <v>183</v>
      </c>
      <c r="F238" s="5" t="s">
        <v>5</v>
      </c>
      <c r="G238">
        <v>2</v>
      </c>
      <c r="H238" s="5">
        <f>VLOOKUP(Query1[[#This Row],[name]],[1]!Query1[[name]:[Count]], 6, FALSE)</f>
        <v>26</v>
      </c>
      <c r="I238" s="5">
        <f>VLOOKUP(Query1[[#This Row],[name]],[1]!Query3[[name]:[Count]], 6, FALSE)</f>
        <v>16</v>
      </c>
      <c r="J238" s="5">
        <f>VLOOKUP(Query1[[#This Row],[name]],[1]!Query2[[name]:[Count]], 6, FALSE)</f>
        <v>10</v>
      </c>
      <c r="K238" s="1">
        <f>Query1[[#This Row],[Count]]/Query1[[#This Row],[Team Total]]</f>
        <v>7.6923076923076927E-2</v>
      </c>
      <c r="L238" s="1">
        <f>Query1[[#This Row],[Count]]/Query1[[#This Row],[Team FG2]]</f>
        <v>0.125</v>
      </c>
      <c r="M238" s="1">
        <f>Query1[[#This Row],[Count]]/Query1[[#This Row],[Team FG3]]</f>
        <v>0.2</v>
      </c>
    </row>
    <row r="239" spans="1:13" hidden="1" x14ac:dyDescent="0.25">
      <c r="A239">
        <v>2024</v>
      </c>
      <c r="B239" s="5" t="s">
        <v>138</v>
      </c>
      <c r="C239">
        <v>1610612745</v>
      </c>
      <c r="D239" s="5" t="s">
        <v>142</v>
      </c>
      <c r="E239" s="5" t="s">
        <v>183</v>
      </c>
      <c r="F239" s="5" t="s">
        <v>5</v>
      </c>
      <c r="G239">
        <v>3</v>
      </c>
      <c r="H239" s="5">
        <f>VLOOKUP(Query1[[#This Row],[name]],[1]!Query1[[name]:[Count]], 6, FALSE)</f>
        <v>26</v>
      </c>
      <c r="I239" s="5">
        <f>VLOOKUP(Query1[[#This Row],[name]],[1]!Query3[[name]:[Count]], 6, FALSE)</f>
        <v>16</v>
      </c>
      <c r="J239" s="5">
        <f>VLOOKUP(Query1[[#This Row],[name]],[1]!Query2[[name]:[Count]], 6, FALSE)</f>
        <v>10</v>
      </c>
      <c r="K239" s="1">
        <f>Query1[[#This Row],[Count]]/Query1[[#This Row],[Team Total]]</f>
        <v>0.11538461538461539</v>
      </c>
      <c r="L239" s="1">
        <f>Query1[[#This Row],[Count]]/Query1[[#This Row],[Team FG2]]</f>
        <v>0.1875</v>
      </c>
      <c r="M239" s="1">
        <f>Query1[[#This Row],[Count]]/Query1[[#This Row],[Team FG3]]</f>
        <v>0.3</v>
      </c>
    </row>
    <row r="240" spans="1:13" hidden="1" x14ac:dyDescent="0.25">
      <c r="A240">
        <v>2024</v>
      </c>
      <c r="B240" s="5" t="s">
        <v>138</v>
      </c>
      <c r="C240">
        <v>1610612745</v>
      </c>
      <c r="D240" s="5" t="s">
        <v>143</v>
      </c>
      <c r="E240" s="5" t="s">
        <v>183</v>
      </c>
      <c r="F240" s="5" t="s">
        <v>5</v>
      </c>
      <c r="G240">
        <v>2</v>
      </c>
      <c r="H240" s="5">
        <f>VLOOKUP(Query1[[#This Row],[name]],[1]!Query1[[name]:[Count]], 6, FALSE)</f>
        <v>26</v>
      </c>
      <c r="I240" s="5">
        <f>VLOOKUP(Query1[[#This Row],[name]],[1]!Query3[[name]:[Count]], 6, FALSE)</f>
        <v>16</v>
      </c>
      <c r="J240" s="5">
        <f>VLOOKUP(Query1[[#This Row],[name]],[1]!Query2[[name]:[Count]], 6, FALSE)</f>
        <v>10</v>
      </c>
      <c r="K240" s="1">
        <f>Query1[[#This Row],[Count]]/Query1[[#This Row],[Team Total]]</f>
        <v>7.6923076923076927E-2</v>
      </c>
      <c r="L240" s="1">
        <f>Query1[[#This Row],[Count]]/Query1[[#This Row],[Team FG2]]</f>
        <v>0.125</v>
      </c>
      <c r="M240" s="1">
        <f>Query1[[#This Row],[Count]]/Query1[[#This Row],[Team FG3]]</f>
        <v>0.2</v>
      </c>
    </row>
    <row r="241" spans="1:13" hidden="1" x14ac:dyDescent="0.25">
      <c r="A241">
        <v>2024</v>
      </c>
      <c r="B241" s="5" t="s">
        <v>144</v>
      </c>
      <c r="C241">
        <v>1610612759</v>
      </c>
      <c r="D241" s="5" t="s">
        <v>210</v>
      </c>
      <c r="E241" s="5" t="s">
        <v>183</v>
      </c>
      <c r="F241" s="5" t="s">
        <v>5</v>
      </c>
      <c r="G241">
        <v>1</v>
      </c>
      <c r="H241" s="5">
        <f>VLOOKUP(Query1[[#This Row],[name]],[1]!Query1[[name]:[Count]], 6, FALSE)</f>
        <v>18</v>
      </c>
      <c r="I241" s="5">
        <f>VLOOKUP(Query1[[#This Row],[name]],[1]!Query3[[name]:[Count]], 6, FALSE)</f>
        <v>10</v>
      </c>
      <c r="J241" s="5">
        <f>VLOOKUP(Query1[[#This Row],[name]],[1]!Query2[[name]:[Count]], 6, FALSE)</f>
        <v>8</v>
      </c>
      <c r="K241" s="1">
        <f>Query1[[#This Row],[Count]]/Query1[[#This Row],[Team Total]]</f>
        <v>5.5555555555555552E-2</v>
      </c>
      <c r="L241" s="1">
        <f>Query1[[#This Row],[Count]]/Query1[[#This Row],[Team FG2]]</f>
        <v>0.1</v>
      </c>
      <c r="M241" s="1">
        <f>Query1[[#This Row],[Count]]/Query1[[#This Row],[Team FG3]]</f>
        <v>0.125</v>
      </c>
    </row>
    <row r="242" spans="1:13" hidden="1" x14ac:dyDescent="0.25">
      <c r="A242">
        <v>2024</v>
      </c>
      <c r="B242" s="5" t="s">
        <v>144</v>
      </c>
      <c r="C242">
        <v>1610612759</v>
      </c>
      <c r="D242" s="5" t="s">
        <v>145</v>
      </c>
      <c r="E242" s="5" t="s">
        <v>183</v>
      </c>
      <c r="F242" s="5" t="s">
        <v>5</v>
      </c>
      <c r="G242">
        <v>1</v>
      </c>
      <c r="H242" s="5">
        <f>VLOOKUP(Query1[[#This Row],[name]],[1]!Query1[[name]:[Count]], 6, FALSE)</f>
        <v>18</v>
      </c>
      <c r="I242" s="5">
        <f>VLOOKUP(Query1[[#This Row],[name]],[1]!Query3[[name]:[Count]], 6, FALSE)</f>
        <v>10</v>
      </c>
      <c r="J242" s="5">
        <f>VLOOKUP(Query1[[#This Row],[name]],[1]!Query2[[name]:[Count]], 6, FALSE)</f>
        <v>8</v>
      </c>
      <c r="K242" s="1">
        <f>Query1[[#This Row],[Count]]/Query1[[#This Row],[Team Total]]</f>
        <v>5.5555555555555552E-2</v>
      </c>
      <c r="L242" s="1">
        <f>Query1[[#This Row],[Count]]/Query1[[#This Row],[Team FG2]]</f>
        <v>0.1</v>
      </c>
      <c r="M242" s="1">
        <f>Query1[[#This Row],[Count]]/Query1[[#This Row],[Team FG3]]</f>
        <v>0.125</v>
      </c>
    </row>
    <row r="243" spans="1:13" hidden="1" x14ac:dyDescent="0.25">
      <c r="A243">
        <v>2024</v>
      </c>
      <c r="B243" s="5" t="s">
        <v>144</v>
      </c>
      <c r="C243">
        <v>1610612759</v>
      </c>
      <c r="D243" s="5" t="s">
        <v>147</v>
      </c>
      <c r="E243" s="5" t="s">
        <v>183</v>
      </c>
      <c r="F243" s="5" t="s">
        <v>5</v>
      </c>
      <c r="G243">
        <v>6</v>
      </c>
      <c r="H243" s="5">
        <f>VLOOKUP(Query1[[#This Row],[name]],[1]!Query1[[name]:[Count]], 6, FALSE)</f>
        <v>18</v>
      </c>
      <c r="I243" s="5">
        <f>VLOOKUP(Query1[[#This Row],[name]],[1]!Query3[[name]:[Count]], 6, FALSE)</f>
        <v>10</v>
      </c>
      <c r="J243" s="5">
        <f>VLOOKUP(Query1[[#This Row],[name]],[1]!Query2[[name]:[Count]], 6, FALSE)</f>
        <v>8</v>
      </c>
      <c r="K243" s="1">
        <f>Query1[[#This Row],[Count]]/Query1[[#This Row],[Team Total]]</f>
        <v>0.33333333333333331</v>
      </c>
      <c r="L243" s="1">
        <f>Query1[[#This Row],[Count]]/Query1[[#This Row],[Team FG2]]</f>
        <v>0.6</v>
      </c>
      <c r="M243" s="1">
        <f>Query1[[#This Row],[Count]]/Query1[[#This Row],[Team FG3]]</f>
        <v>0.75</v>
      </c>
    </row>
    <row r="244" spans="1:13" hidden="1" x14ac:dyDescent="0.25">
      <c r="A244">
        <v>2024</v>
      </c>
      <c r="B244" s="5" t="s">
        <v>150</v>
      </c>
      <c r="C244">
        <v>1610612756</v>
      </c>
      <c r="D244" s="5" t="s">
        <v>151</v>
      </c>
      <c r="E244" s="5" t="s">
        <v>183</v>
      </c>
      <c r="F244" s="5" t="s">
        <v>5</v>
      </c>
      <c r="G244">
        <v>2</v>
      </c>
      <c r="H244" s="5">
        <f>VLOOKUP(Query1[[#This Row],[name]],[1]!Query1[[name]:[Count]], 6, FALSE)</f>
        <v>17</v>
      </c>
      <c r="I244" s="5">
        <f>VLOOKUP(Query1[[#This Row],[name]],[1]!Query3[[name]:[Count]], 6, FALSE)</f>
        <v>7</v>
      </c>
      <c r="J244" s="5">
        <f>VLOOKUP(Query1[[#This Row],[name]],[1]!Query2[[name]:[Count]], 6, FALSE)</f>
        <v>10</v>
      </c>
      <c r="K244" s="1">
        <f>Query1[[#This Row],[Count]]/Query1[[#This Row],[Team Total]]</f>
        <v>0.11764705882352941</v>
      </c>
      <c r="L244" s="1">
        <f>Query1[[#This Row],[Count]]/Query1[[#This Row],[Team FG2]]</f>
        <v>0.2857142857142857</v>
      </c>
      <c r="M244" s="1">
        <f>Query1[[#This Row],[Count]]/Query1[[#This Row],[Team FG3]]</f>
        <v>0.2</v>
      </c>
    </row>
    <row r="245" spans="1:13" hidden="1" x14ac:dyDescent="0.25">
      <c r="A245">
        <v>2024</v>
      </c>
      <c r="B245" s="5" t="s">
        <v>150</v>
      </c>
      <c r="C245">
        <v>1610612756</v>
      </c>
      <c r="D245" s="5" t="s">
        <v>153</v>
      </c>
      <c r="E245" s="5" t="s">
        <v>183</v>
      </c>
      <c r="F245" s="5" t="s">
        <v>5</v>
      </c>
      <c r="G245">
        <v>1</v>
      </c>
      <c r="H245" s="5">
        <f>VLOOKUP(Query1[[#This Row],[name]],[1]!Query1[[name]:[Count]], 6, FALSE)</f>
        <v>17</v>
      </c>
      <c r="I245" s="5">
        <f>VLOOKUP(Query1[[#This Row],[name]],[1]!Query3[[name]:[Count]], 6, FALSE)</f>
        <v>7</v>
      </c>
      <c r="J245" s="5">
        <f>VLOOKUP(Query1[[#This Row],[name]],[1]!Query2[[name]:[Count]], 6, FALSE)</f>
        <v>10</v>
      </c>
      <c r="K245" s="1">
        <f>Query1[[#This Row],[Count]]/Query1[[#This Row],[Team Total]]</f>
        <v>5.8823529411764705E-2</v>
      </c>
      <c r="L245" s="1">
        <f>Query1[[#This Row],[Count]]/Query1[[#This Row],[Team FG2]]</f>
        <v>0.14285714285714285</v>
      </c>
      <c r="M245" s="1">
        <f>Query1[[#This Row],[Count]]/Query1[[#This Row],[Team FG3]]</f>
        <v>0.1</v>
      </c>
    </row>
    <row r="246" spans="1:13" hidden="1" x14ac:dyDescent="0.25">
      <c r="A246">
        <v>2024</v>
      </c>
      <c r="B246" s="5" t="s">
        <v>150</v>
      </c>
      <c r="C246">
        <v>1610612756</v>
      </c>
      <c r="D246" s="5" t="s">
        <v>154</v>
      </c>
      <c r="E246" s="5" t="s">
        <v>183</v>
      </c>
      <c r="F246" s="5" t="s">
        <v>5</v>
      </c>
      <c r="G246">
        <v>4</v>
      </c>
      <c r="H246" s="5">
        <f>VLOOKUP(Query1[[#This Row],[name]],[1]!Query1[[name]:[Count]], 6, FALSE)</f>
        <v>17</v>
      </c>
      <c r="I246" s="5">
        <f>VLOOKUP(Query1[[#This Row],[name]],[1]!Query3[[name]:[Count]], 6, FALSE)</f>
        <v>7</v>
      </c>
      <c r="J246" s="5">
        <f>VLOOKUP(Query1[[#This Row],[name]],[1]!Query2[[name]:[Count]], 6, FALSE)</f>
        <v>10</v>
      </c>
      <c r="K246" s="1">
        <f>Query1[[#This Row],[Count]]/Query1[[#This Row],[Team Total]]</f>
        <v>0.23529411764705882</v>
      </c>
      <c r="L246" s="1">
        <f>Query1[[#This Row],[Count]]/Query1[[#This Row],[Team FG2]]</f>
        <v>0.5714285714285714</v>
      </c>
      <c r="M246" s="1">
        <f>Query1[[#This Row],[Count]]/Query1[[#This Row],[Team FG3]]</f>
        <v>0.4</v>
      </c>
    </row>
    <row r="247" spans="1:13" hidden="1" x14ac:dyDescent="0.25">
      <c r="A247">
        <v>2024</v>
      </c>
      <c r="B247" s="5" t="s">
        <v>150</v>
      </c>
      <c r="C247">
        <v>1610612756</v>
      </c>
      <c r="D247" s="5" t="s">
        <v>211</v>
      </c>
      <c r="E247" s="5" t="s">
        <v>183</v>
      </c>
      <c r="F247" s="5" t="s">
        <v>5</v>
      </c>
      <c r="G247">
        <v>1</v>
      </c>
      <c r="H247" s="5">
        <f>VLOOKUP(Query1[[#This Row],[name]],[1]!Query1[[name]:[Count]], 6, FALSE)</f>
        <v>17</v>
      </c>
      <c r="I247" s="5">
        <f>VLOOKUP(Query1[[#This Row],[name]],[1]!Query3[[name]:[Count]], 6, FALSE)</f>
        <v>7</v>
      </c>
      <c r="J247" s="5">
        <f>VLOOKUP(Query1[[#This Row],[name]],[1]!Query2[[name]:[Count]], 6, FALSE)</f>
        <v>10</v>
      </c>
      <c r="K247" s="1">
        <f>Query1[[#This Row],[Count]]/Query1[[#This Row],[Team Total]]</f>
        <v>5.8823529411764705E-2</v>
      </c>
      <c r="L247" s="1">
        <f>Query1[[#This Row],[Count]]/Query1[[#This Row],[Team FG2]]</f>
        <v>0.14285714285714285</v>
      </c>
      <c r="M247" s="1">
        <f>Query1[[#This Row],[Count]]/Query1[[#This Row],[Team FG3]]</f>
        <v>0.1</v>
      </c>
    </row>
    <row r="248" spans="1:13" hidden="1" x14ac:dyDescent="0.25">
      <c r="A248">
        <v>2024</v>
      </c>
      <c r="B248" s="5" t="s">
        <v>150</v>
      </c>
      <c r="C248">
        <v>1610612756</v>
      </c>
      <c r="D248" s="5" t="s">
        <v>155</v>
      </c>
      <c r="E248" s="5" t="s">
        <v>183</v>
      </c>
      <c r="F248" s="5" t="s">
        <v>5</v>
      </c>
      <c r="G248">
        <v>1</v>
      </c>
      <c r="H248" s="5">
        <f>VLOOKUP(Query1[[#This Row],[name]],[1]!Query1[[name]:[Count]], 6, FALSE)</f>
        <v>17</v>
      </c>
      <c r="I248" s="5">
        <f>VLOOKUP(Query1[[#This Row],[name]],[1]!Query3[[name]:[Count]], 6, FALSE)</f>
        <v>7</v>
      </c>
      <c r="J248" s="5">
        <f>VLOOKUP(Query1[[#This Row],[name]],[1]!Query2[[name]:[Count]], 6, FALSE)</f>
        <v>10</v>
      </c>
      <c r="K248" s="1">
        <f>Query1[[#This Row],[Count]]/Query1[[#This Row],[Team Total]]</f>
        <v>5.8823529411764705E-2</v>
      </c>
      <c r="L248" s="1">
        <f>Query1[[#This Row],[Count]]/Query1[[#This Row],[Team FG2]]</f>
        <v>0.14285714285714285</v>
      </c>
      <c r="M248" s="1">
        <f>Query1[[#This Row],[Count]]/Query1[[#This Row],[Team FG3]]</f>
        <v>0.1</v>
      </c>
    </row>
    <row r="249" spans="1:13" hidden="1" x14ac:dyDescent="0.25">
      <c r="A249">
        <v>2024</v>
      </c>
      <c r="B249" s="5" t="s">
        <v>150</v>
      </c>
      <c r="C249">
        <v>1610612756</v>
      </c>
      <c r="D249" s="5" t="s">
        <v>212</v>
      </c>
      <c r="E249" s="5" t="s">
        <v>183</v>
      </c>
      <c r="F249" s="5" t="s">
        <v>5</v>
      </c>
      <c r="G249">
        <v>1</v>
      </c>
      <c r="H249" s="5">
        <f>VLOOKUP(Query1[[#This Row],[name]],[1]!Query1[[name]:[Count]], 6, FALSE)</f>
        <v>17</v>
      </c>
      <c r="I249" s="5">
        <f>VLOOKUP(Query1[[#This Row],[name]],[1]!Query3[[name]:[Count]], 6, FALSE)</f>
        <v>7</v>
      </c>
      <c r="J249" s="5">
        <f>VLOOKUP(Query1[[#This Row],[name]],[1]!Query2[[name]:[Count]], 6, FALSE)</f>
        <v>10</v>
      </c>
      <c r="K249" s="1">
        <f>Query1[[#This Row],[Count]]/Query1[[#This Row],[Team Total]]</f>
        <v>5.8823529411764705E-2</v>
      </c>
      <c r="L249" s="1">
        <f>Query1[[#This Row],[Count]]/Query1[[#This Row],[Team FG2]]</f>
        <v>0.14285714285714285</v>
      </c>
      <c r="M249" s="1">
        <f>Query1[[#This Row],[Count]]/Query1[[#This Row],[Team FG3]]</f>
        <v>0.1</v>
      </c>
    </row>
    <row r="250" spans="1:13" hidden="1" x14ac:dyDescent="0.25">
      <c r="A250">
        <v>2024</v>
      </c>
      <c r="B250" s="5" t="s">
        <v>156</v>
      </c>
      <c r="C250">
        <v>1610612760</v>
      </c>
      <c r="D250" s="5" t="s">
        <v>159</v>
      </c>
      <c r="E250" s="5" t="s">
        <v>183</v>
      </c>
      <c r="F250" s="5" t="s">
        <v>5</v>
      </c>
      <c r="G250">
        <v>1</v>
      </c>
      <c r="H250" s="5">
        <f>VLOOKUP(Query1[[#This Row],[name]],[1]!Query1[[name]:[Count]], 6, FALSE)</f>
        <v>13</v>
      </c>
      <c r="I250" s="5">
        <f>VLOOKUP(Query1[[#This Row],[name]],[1]!Query3[[name]:[Count]], 6, FALSE)</f>
        <v>10</v>
      </c>
      <c r="J250" s="5">
        <f>VLOOKUP(Query1[[#This Row],[name]],[1]!Query2[[name]:[Count]], 6, FALSE)</f>
        <v>3</v>
      </c>
      <c r="K250" s="1">
        <f>Query1[[#This Row],[Count]]/Query1[[#This Row],[Team Total]]</f>
        <v>7.6923076923076927E-2</v>
      </c>
      <c r="L250" s="1">
        <f>Query1[[#This Row],[Count]]/Query1[[#This Row],[Team FG2]]</f>
        <v>0.1</v>
      </c>
      <c r="M250" s="1">
        <f>Query1[[#This Row],[Count]]/Query1[[#This Row],[Team FG3]]</f>
        <v>0.33333333333333331</v>
      </c>
    </row>
    <row r="251" spans="1:13" hidden="1" x14ac:dyDescent="0.25">
      <c r="A251">
        <v>2024</v>
      </c>
      <c r="B251" s="5" t="s">
        <v>156</v>
      </c>
      <c r="C251">
        <v>1610612760</v>
      </c>
      <c r="D251" s="5" t="s">
        <v>213</v>
      </c>
      <c r="E251" s="5" t="s">
        <v>183</v>
      </c>
      <c r="F251" s="5" t="s">
        <v>5</v>
      </c>
      <c r="G251">
        <v>1</v>
      </c>
      <c r="H251" s="5">
        <f>VLOOKUP(Query1[[#This Row],[name]],[1]!Query1[[name]:[Count]], 6, FALSE)</f>
        <v>13</v>
      </c>
      <c r="I251" s="5">
        <f>VLOOKUP(Query1[[#This Row],[name]],[1]!Query3[[name]:[Count]], 6, FALSE)</f>
        <v>10</v>
      </c>
      <c r="J251" s="5">
        <f>VLOOKUP(Query1[[#This Row],[name]],[1]!Query2[[name]:[Count]], 6, FALSE)</f>
        <v>3</v>
      </c>
      <c r="K251" s="1">
        <f>Query1[[#This Row],[Count]]/Query1[[#This Row],[Team Total]]</f>
        <v>7.6923076923076927E-2</v>
      </c>
      <c r="L251" s="1">
        <f>Query1[[#This Row],[Count]]/Query1[[#This Row],[Team FG2]]</f>
        <v>0.1</v>
      </c>
      <c r="M251" s="1">
        <f>Query1[[#This Row],[Count]]/Query1[[#This Row],[Team FG3]]</f>
        <v>0.33333333333333331</v>
      </c>
    </row>
    <row r="252" spans="1:13" hidden="1" x14ac:dyDescent="0.25">
      <c r="A252">
        <v>2024</v>
      </c>
      <c r="B252" s="5" t="s">
        <v>156</v>
      </c>
      <c r="C252">
        <v>1610612760</v>
      </c>
      <c r="D252" s="5" t="s">
        <v>161</v>
      </c>
      <c r="E252" s="5" t="s">
        <v>183</v>
      </c>
      <c r="F252" s="5" t="s">
        <v>5</v>
      </c>
      <c r="G252">
        <v>1</v>
      </c>
      <c r="H252" s="5">
        <f>VLOOKUP(Query1[[#This Row],[name]],[1]!Query1[[name]:[Count]], 6, FALSE)</f>
        <v>13</v>
      </c>
      <c r="I252" s="5">
        <f>VLOOKUP(Query1[[#This Row],[name]],[1]!Query3[[name]:[Count]], 6, FALSE)</f>
        <v>10</v>
      </c>
      <c r="J252" s="5">
        <f>VLOOKUP(Query1[[#This Row],[name]],[1]!Query2[[name]:[Count]], 6, FALSE)</f>
        <v>3</v>
      </c>
      <c r="K252" s="1">
        <f>Query1[[#This Row],[Count]]/Query1[[#This Row],[Team Total]]</f>
        <v>7.6923076923076927E-2</v>
      </c>
      <c r="L252" s="1">
        <f>Query1[[#This Row],[Count]]/Query1[[#This Row],[Team FG2]]</f>
        <v>0.1</v>
      </c>
      <c r="M252" s="1">
        <f>Query1[[#This Row],[Count]]/Query1[[#This Row],[Team FG3]]</f>
        <v>0.33333333333333331</v>
      </c>
    </row>
    <row r="253" spans="1:13" hidden="1" x14ac:dyDescent="0.25">
      <c r="A253">
        <v>2024</v>
      </c>
      <c r="B253" s="5" t="s">
        <v>162</v>
      </c>
      <c r="C253">
        <v>1610612750</v>
      </c>
      <c r="D253" s="5" t="s">
        <v>163</v>
      </c>
      <c r="E253" s="5" t="s">
        <v>183</v>
      </c>
      <c r="F253" s="5" t="s">
        <v>5</v>
      </c>
      <c r="G253">
        <v>4</v>
      </c>
      <c r="H253" s="5">
        <f>VLOOKUP(Query1[[#This Row],[name]],[1]!Query1[[name]:[Count]], 6, FALSE)</f>
        <v>22</v>
      </c>
      <c r="I253" s="5">
        <f>VLOOKUP(Query1[[#This Row],[name]],[1]!Query3[[name]:[Count]], 6, FALSE)</f>
        <v>11</v>
      </c>
      <c r="J253" s="5">
        <f>VLOOKUP(Query1[[#This Row],[name]],[1]!Query2[[name]:[Count]], 6, FALSE)</f>
        <v>11</v>
      </c>
      <c r="K253" s="1">
        <f>Query1[[#This Row],[Count]]/Query1[[#This Row],[Team Total]]</f>
        <v>0.18181818181818182</v>
      </c>
      <c r="L253" s="1">
        <f>Query1[[#This Row],[Count]]/Query1[[#This Row],[Team FG2]]</f>
        <v>0.36363636363636365</v>
      </c>
      <c r="M253" s="1">
        <f>Query1[[#This Row],[Count]]/Query1[[#This Row],[Team FG3]]</f>
        <v>0.36363636363636365</v>
      </c>
    </row>
    <row r="254" spans="1:13" hidden="1" x14ac:dyDescent="0.25">
      <c r="A254">
        <v>2024</v>
      </c>
      <c r="B254" s="5" t="s">
        <v>162</v>
      </c>
      <c r="C254">
        <v>1610612750</v>
      </c>
      <c r="D254" s="5" t="s">
        <v>164</v>
      </c>
      <c r="E254" s="5" t="s">
        <v>183</v>
      </c>
      <c r="F254" s="5" t="s">
        <v>5</v>
      </c>
      <c r="G254">
        <v>3</v>
      </c>
      <c r="H254" s="5">
        <f>VLOOKUP(Query1[[#This Row],[name]],[1]!Query1[[name]:[Count]], 6, FALSE)</f>
        <v>22</v>
      </c>
      <c r="I254" s="5">
        <f>VLOOKUP(Query1[[#This Row],[name]],[1]!Query3[[name]:[Count]], 6, FALSE)</f>
        <v>11</v>
      </c>
      <c r="J254" s="5">
        <f>VLOOKUP(Query1[[#This Row],[name]],[1]!Query2[[name]:[Count]], 6, FALSE)</f>
        <v>11</v>
      </c>
      <c r="K254" s="1">
        <f>Query1[[#This Row],[Count]]/Query1[[#This Row],[Team Total]]</f>
        <v>0.13636363636363635</v>
      </c>
      <c r="L254" s="1">
        <f>Query1[[#This Row],[Count]]/Query1[[#This Row],[Team FG2]]</f>
        <v>0.27272727272727271</v>
      </c>
      <c r="M254" s="1">
        <f>Query1[[#This Row],[Count]]/Query1[[#This Row],[Team FG3]]</f>
        <v>0.27272727272727271</v>
      </c>
    </row>
    <row r="255" spans="1:13" hidden="1" x14ac:dyDescent="0.25">
      <c r="A255">
        <v>2024</v>
      </c>
      <c r="B255" s="5" t="s">
        <v>162</v>
      </c>
      <c r="C255">
        <v>1610612750</v>
      </c>
      <c r="D255" s="5" t="s">
        <v>165</v>
      </c>
      <c r="E255" s="5" t="s">
        <v>183</v>
      </c>
      <c r="F255" s="5" t="s">
        <v>5</v>
      </c>
      <c r="G255">
        <v>3</v>
      </c>
      <c r="H255" s="5">
        <f>VLOOKUP(Query1[[#This Row],[name]],[1]!Query1[[name]:[Count]], 6, FALSE)</f>
        <v>22</v>
      </c>
      <c r="I255" s="5">
        <f>VLOOKUP(Query1[[#This Row],[name]],[1]!Query3[[name]:[Count]], 6, FALSE)</f>
        <v>11</v>
      </c>
      <c r="J255" s="5">
        <f>VLOOKUP(Query1[[#This Row],[name]],[1]!Query2[[name]:[Count]], 6, FALSE)</f>
        <v>11</v>
      </c>
      <c r="K255" s="1">
        <f>Query1[[#This Row],[Count]]/Query1[[#This Row],[Team Total]]</f>
        <v>0.13636363636363635</v>
      </c>
      <c r="L255" s="1">
        <f>Query1[[#This Row],[Count]]/Query1[[#This Row],[Team FG2]]</f>
        <v>0.27272727272727271</v>
      </c>
      <c r="M255" s="1">
        <f>Query1[[#This Row],[Count]]/Query1[[#This Row],[Team FG3]]</f>
        <v>0.27272727272727271</v>
      </c>
    </row>
    <row r="256" spans="1:13" hidden="1" x14ac:dyDescent="0.25">
      <c r="A256">
        <v>2024</v>
      </c>
      <c r="B256" s="5" t="s">
        <v>162</v>
      </c>
      <c r="C256">
        <v>1610612750</v>
      </c>
      <c r="D256" s="5" t="s">
        <v>166</v>
      </c>
      <c r="E256" s="5" t="s">
        <v>183</v>
      </c>
      <c r="F256" s="5" t="s">
        <v>5</v>
      </c>
      <c r="G256">
        <v>1</v>
      </c>
      <c r="H256" s="5">
        <f>VLOOKUP(Query1[[#This Row],[name]],[1]!Query1[[name]:[Count]], 6, FALSE)</f>
        <v>22</v>
      </c>
      <c r="I256" s="5">
        <f>VLOOKUP(Query1[[#This Row],[name]],[1]!Query3[[name]:[Count]], 6, FALSE)</f>
        <v>11</v>
      </c>
      <c r="J256" s="5">
        <f>VLOOKUP(Query1[[#This Row],[name]],[1]!Query2[[name]:[Count]], 6, FALSE)</f>
        <v>11</v>
      </c>
      <c r="K256" s="1">
        <f>Query1[[#This Row],[Count]]/Query1[[#This Row],[Team Total]]</f>
        <v>4.5454545454545456E-2</v>
      </c>
      <c r="L256" s="1">
        <f>Query1[[#This Row],[Count]]/Query1[[#This Row],[Team FG2]]</f>
        <v>9.0909090909090912E-2</v>
      </c>
      <c r="M256" s="1">
        <f>Query1[[#This Row],[Count]]/Query1[[#This Row],[Team FG3]]</f>
        <v>9.0909090909090912E-2</v>
      </c>
    </row>
    <row r="257" spans="1:13" hidden="1" x14ac:dyDescent="0.25">
      <c r="A257">
        <v>2024</v>
      </c>
      <c r="B257" s="5" t="s">
        <v>168</v>
      </c>
      <c r="C257">
        <v>1610612757</v>
      </c>
      <c r="D257" s="5" t="s">
        <v>169</v>
      </c>
      <c r="E257" s="5" t="s">
        <v>183</v>
      </c>
      <c r="F257" s="5" t="s">
        <v>5</v>
      </c>
      <c r="G257">
        <v>4</v>
      </c>
      <c r="H257" s="5">
        <f>VLOOKUP(Query1[[#This Row],[name]],[1]!Query1[[name]:[Count]], 6, FALSE)</f>
        <v>16</v>
      </c>
      <c r="I257" s="5">
        <f>VLOOKUP(Query1[[#This Row],[name]],[1]!Query3[[name]:[Count]], 6, FALSE)</f>
        <v>8</v>
      </c>
      <c r="J257" s="5">
        <f>VLOOKUP(Query1[[#This Row],[name]],[1]!Query2[[name]:[Count]], 6, FALSE)</f>
        <v>8</v>
      </c>
      <c r="K257" s="1">
        <f>Query1[[#This Row],[Count]]/Query1[[#This Row],[Team Total]]</f>
        <v>0.25</v>
      </c>
      <c r="L257" s="1">
        <f>Query1[[#This Row],[Count]]/Query1[[#This Row],[Team FG2]]</f>
        <v>0.5</v>
      </c>
      <c r="M257" s="1">
        <f>Query1[[#This Row],[Count]]/Query1[[#This Row],[Team FG3]]</f>
        <v>0.5</v>
      </c>
    </row>
    <row r="258" spans="1:13" hidden="1" x14ac:dyDescent="0.25">
      <c r="A258">
        <v>2024</v>
      </c>
      <c r="B258" s="5" t="s">
        <v>168</v>
      </c>
      <c r="C258">
        <v>1610612757</v>
      </c>
      <c r="D258" s="5" t="s">
        <v>214</v>
      </c>
      <c r="E258" s="5" t="s">
        <v>183</v>
      </c>
      <c r="F258" s="5" t="s">
        <v>5</v>
      </c>
      <c r="G258">
        <v>1</v>
      </c>
      <c r="H258" s="5">
        <f>VLOOKUP(Query1[[#This Row],[name]],[1]!Query1[[name]:[Count]], 6, FALSE)</f>
        <v>16</v>
      </c>
      <c r="I258" s="5">
        <f>VLOOKUP(Query1[[#This Row],[name]],[1]!Query3[[name]:[Count]], 6, FALSE)</f>
        <v>8</v>
      </c>
      <c r="J258" s="5">
        <f>VLOOKUP(Query1[[#This Row],[name]],[1]!Query2[[name]:[Count]], 6, FALSE)</f>
        <v>8</v>
      </c>
      <c r="K258" s="1">
        <f>Query1[[#This Row],[Count]]/Query1[[#This Row],[Team Total]]</f>
        <v>6.25E-2</v>
      </c>
      <c r="L258" s="1">
        <f>Query1[[#This Row],[Count]]/Query1[[#This Row],[Team FG2]]</f>
        <v>0.125</v>
      </c>
      <c r="M258" s="1">
        <f>Query1[[#This Row],[Count]]/Query1[[#This Row],[Team FG3]]</f>
        <v>0.125</v>
      </c>
    </row>
    <row r="259" spans="1:13" hidden="1" x14ac:dyDescent="0.25">
      <c r="A259">
        <v>2024</v>
      </c>
      <c r="B259" s="5" t="s">
        <v>168</v>
      </c>
      <c r="C259">
        <v>1610612757</v>
      </c>
      <c r="D259" s="5" t="s">
        <v>173</v>
      </c>
      <c r="E259" s="5" t="s">
        <v>183</v>
      </c>
      <c r="F259" s="5" t="s">
        <v>5</v>
      </c>
      <c r="G259">
        <v>1</v>
      </c>
      <c r="H259" s="5">
        <f>VLOOKUP(Query1[[#This Row],[name]],[1]!Query1[[name]:[Count]], 6, FALSE)</f>
        <v>16</v>
      </c>
      <c r="I259" s="5">
        <f>VLOOKUP(Query1[[#This Row],[name]],[1]!Query3[[name]:[Count]], 6, FALSE)</f>
        <v>8</v>
      </c>
      <c r="J259" s="5">
        <f>VLOOKUP(Query1[[#This Row],[name]],[1]!Query2[[name]:[Count]], 6, FALSE)</f>
        <v>8</v>
      </c>
      <c r="K259" s="1">
        <f>Query1[[#This Row],[Count]]/Query1[[#This Row],[Team Total]]</f>
        <v>6.25E-2</v>
      </c>
      <c r="L259" s="1">
        <f>Query1[[#This Row],[Count]]/Query1[[#This Row],[Team FG2]]</f>
        <v>0.125</v>
      </c>
      <c r="M259" s="1">
        <f>Query1[[#This Row],[Count]]/Query1[[#This Row],[Team FG3]]</f>
        <v>0.125</v>
      </c>
    </row>
    <row r="260" spans="1:13" hidden="1" x14ac:dyDescent="0.25">
      <c r="A260">
        <v>2024</v>
      </c>
      <c r="B260" s="5" t="s">
        <v>168</v>
      </c>
      <c r="C260">
        <v>1610612757</v>
      </c>
      <c r="D260" s="5" t="s">
        <v>174</v>
      </c>
      <c r="E260" s="5" t="s">
        <v>183</v>
      </c>
      <c r="F260" s="5" t="s">
        <v>5</v>
      </c>
      <c r="G260">
        <v>2</v>
      </c>
      <c r="H260" s="5">
        <f>VLOOKUP(Query1[[#This Row],[name]],[1]!Query1[[name]:[Count]], 6, FALSE)</f>
        <v>16</v>
      </c>
      <c r="I260" s="5">
        <f>VLOOKUP(Query1[[#This Row],[name]],[1]!Query3[[name]:[Count]], 6, FALSE)</f>
        <v>8</v>
      </c>
      <c r="J260" s="5">
        <f>VLOOKUP(Query1[[#This Row],[name]],[1]!Query2[[name]:[Count]], 6, FALSE)</f>
        <v>8</v>
      </c>
      <c r="K260" s="1">
        <f>Query1[[#This Row],[Count]]/Query1[[#This Row],[Team Total]]</f>
        <v>0.125</v>
      </c>
      <c r="L260" s="1">
        <f>Query1[[#This Row],[Count]]/Query1[[#This Row],[Team FG2]]</f>
        <v>0.25</v>
      </c>
      <c r="M260" s="1">
        <f>Query1[[#This Row],[Count]]/Query1[[#This Row],[Team FG3]]</f>
        <v>0.25</v>
      </c>
    </row>
    <row r="261" spans="1:13" hidden="1" x14ac:dyDescent="0.25">
      <c r="A261">
        <v>2024</v>
      </c>
      <c r="B261" s="5" t="s">
        <v>175</v>
      </c>
      <c r="C261">
        <v>1610612744</v>
      </c>
      <c r="D261" s="5" t="s">
        <v>215</v>
      </c>
      <c r="E261" s="5" t="s">
        <v>183</v>
      </c>
      <c r="F261" s="5" t="s">
        <v>5</v>
      </c>
      <c r="G261">
        <v>1</v>
      </c>
      <c r="H261" s="5">
        <f>VLOOKUP(Query1[[#This Row],[name]],[1]!Query1[[name]:[Count]], 6, FALSE)</f>
        <v>8</v>
      </c>
      <c r="I261" s="5">
        <f>VLOOKUP(Query1[[#This Row],[name]],[1]!Query3[[name]:[Count]], 6, FALSE)</f>
        <v>2</v>
      </c>
      <c r="J261" s="5">
        <f>VLOOKUP(Query1[[#This Row],[name]],[1]!Query2[[name]:[Count]], 6, FALSE)</f>
        <v>6</v>
      </c>
      <c r="K261" s="1">
        <f>Query1[[#This Row],[Count]]/Query1[[#This Row],[Team Total]]</f>
        <v>0.125</v>
      </c>
      <c r="L261" s="1">
        <f>Query1[[#This Row],[Count]]/Query1[[#This Row],[Team FG2]]</f>
        <v>0.5</v>
      </c>
      <c r="M261" s="1">
        <f>Query1[[#This Row],[Count]]/Query1[[#This Row],[Team FG3]]</f>
        <v>0.16666666666666666</v>
      </c>
    </row>
    <row r="262" spans="1:13" hidden="1" x14ac:dyDescent="0.25">
      <c r="A262">
        <v>2024</v>
      </c>
      <c r="B262" s="5" t="s">
        <v>175</v>
      </c>
      <c r="C262">
        <v>1610612744</v>
      </c>
      <c r="D262" s="5" t="s">
        <v>176</v>
      </c>
      <c r="E262" s="5" t="s">
        <v>183</v>
      </c>
      <c r="F262" s="5" t="s">
        <v>5</v>
      </c>
      <c r="G262">
        <v>1</v>
      </c>
      <c r="H262" s="5">
        <f>VLOOKUP(Query1[[#This Row],[name]],[1]!Query1[[name]:[Count]], 6, FALSE)</f>
        <v>8</v>
      </c>
      <c r="I262" s="5">
        <f>VLOOKUP(Query1[[#This Row],[name]],[1]!Query3[[name]:[Count]], 6, FALSE)</f>
        <v>2</v>
      </c>
      <c r="J262" s="5">
        <f>VLOOKUP(Query1[[#This Row],[name]],[1]!Query2[[name]:[Count]], 6, FALSE)</f>
        <v>6</v>
      </c>
      <c r="K262" s="1">
        <f>Query1[[#This Row],[Count]]/Query1[[#This Row],[Team Total]]</f>
        <v>0.125</v>
      </c>
      <c r="L262" s="1">
        <f>Query1[[#This Row],[Count]]/Query1[[#This Row],[Team FG2]]</f>
        <v>0.5</v>
      </c>
      <c r="M262" s="1">
        <f>Query1[[#This Row],[Count]]/Query1[[#This Row],[Team FG3]]</f>
        <v>0.16666666666666666</v>
      </c>
    </row>
    <row r="263" spans="1:13" hidden="1" x14ac:dyDescent="0.25">
      <c r="A263">
        <v>2024</v>
      </c>
      <c r="B263" s="5" t="s">
        <v>175</v>
      </c>
      <c r="C263">
        <v>1610612744</v>
      </c>
      <c r="D263" s="5" t="s">
        <v>216</v>
      </c>
      <c r="E263" s="5" t="s">
        <v>183</v>
      </c>
      <c r="F263" s="5" t="s">
        <v>5</v>
      </c>
      <c r="G263">
        <v>2</v>
      </c>
      <c r="H263" s="5">
        <f>VLOOKUP(Query1[[#This Row],[name]],[1]!Query1[[name]:[Count]], 6, FALSE)</f>
        <v>8</v>
      </c>
      <c r="I263" s="5">
        <f>VLOOKUP(Query1[[#This Row],[name]],[1]!Query3[[name]:[Count]], 6, FALSE)</f>
        <v>2</v>
      </c>
      <c r="J263" s="5">
        <f>VLOOKUP(Query1[[#This Row],[name]],[1]!Query2[[name]:[Count]], 6, FALSE)</f>
        <v>6</v>
      </c>
      <c r="K263" s="1">
        <f>Query1[[#This Row],[Count]]/Query1[[#This Row],[Team Total]]</f>
        <v>0.25</v>
      </c>
      <c r="L263" s="1">
        <f>Query1[[#This Row],[Count]]/Query1[[#This Row],[Team FG2]]</f>
        <v>1</v>
      </c>
      <c r="M263" s="1">
        <f>Query1[[#This Row],[Count]]/Query1[[#This Row],[Team FG3]]</f>
        <v>0.33333333333333331</v>
      </c>
    </row>
    <row r="264" spans="1:13" hidden="1" x14ac:dyDescent="0.25">
      <c r="A264">
        <v>2024</v>
      </c>
      <c r="B264" s="5" t="s">
        <v>175</v>
      </c>
      <c r="C264">
        <v>1610612744</v>
      </c>
      <c r="D264" s="5" t="s">
        <v>217</v>
      </c>
      <c r="E264" s="5" t="s">
        <v>183</v>
      </c>
      <c r="F264" s="5" t="s">
        <v>5</v>
      </c>
      <c r="G264">
        <v>2</v>
      </c>
      <c r="H264" s="5">
        <f>VLOOKUP(Query1[[#This Row],[name]],[1]!Query1[[name]:[Count]], 6, FALSE)</f>
        <v>8</v>
      </c>
      <c r="I264" s="5">
        <f>VLOOKUP(Query1[[#This Row],[name]],[1]!Query3[[name]:[Count]], 6, FALSE)</f>
        <v>2</v>
      </c>
      <c r="J264" s="5">
        <f>VLOOKUP(Query1[[#This Row],[name]],[1]!Query2[[name]:[Count]], 6, FALSE)</f>
        <v>6</v>
      </c>
      <c r="K264" s="1">
        <f>Query1[[#This Row],[Count]]/Query1[[#This Row],[Team Total]]</f>
        <v>0.25</v>
      </c>
      <c r="L264" s="1">
        <f>Query1[[#This Row],[Count]]/Query1[[#This Row],[Team FG2]]</f>
        <v>1</v>
      </c>
      <c r="M264" s="1">
        <f>Query1[[#This Row],[Count]]/Query1[[#This Row],[Team FG3]]</f>
        <v>0.33333333333333331</v>
      </c>
    </row>
    <row r="265" spans="1:13" hidden="1" x14ac:dyDescent="0.25">
      <c r="A265">
        <v>2024</v>
      </c>
      <c r="B265" s="5" t="s">
        <v>178</v>
      </c>
      <c r="C265">
        <v>1610612764</v>
      </c>
      <c r="D265" s="5" t="s">
        <v>179</v>
      </c>
      <c r="E265" s="5" t="s">
        <v>183</v>
      </c>
      <c r="F265" s="5" t="s">
        <v>5</v>
      </c>
      <c r="G265">
        <v>1</v>
      </c>
      <c r="H265" s="5">
        <f>VLOOKUP(Query1[[#This Row],[name]],[1]!Query1[[name]:[Count]], 6, FALSE)</f>
        <v>12</v>
      </c>
      <c r="I265" s="5">
        <f>VLOOKUP(Query1[[#This Row],[name]],[1]!Query3[[name]:[Count]], 6, FALSE)</f>
        <v>8</v>
      </c>
      <c r="J265" s="5">
        <f>VLOOKUP(Query1[[#This Row],[name]],[1]!Query2[[name]:[Count]], 6, FALSE)</f>
        <v>4</v>
      </c>
      <c r="K265" s="1">
        <f>Query1[[#This Row],[Count]]/Query1[[#This Row],[Team Total]]</f>
        <v>8.3333333333333329E-2</v>
      </c>
      <c r="L265" s="1">
        <f>Query1[[#This Row],[Count]]/Query1[[#This Row],[Team FG2]]</f>
        <v>0.125</v>
      </c>
      <c r="M265" s="1">
        <f>Query1[[#This Row],[Count]]/Query1[[#This Row],[Team FG3]]</f>
        <v>0.25</v>
      </c>
    </row>
    <row r="266" spans="1:13" hidden="1" x14ac:dyDescent="0.25">
      <c r="A266">
        <v>2024</v>
      </c>
      <c r="B266" s="5" t="s">
        <v>178</v>
      </c>
      <c r="C266">
        <v>1610612764</v>
      </c>
      <c r="D266" s="5" t="s">
        <v>180</v>
      </c>
      <c r="E266" s="5" t="s">
        <v>183</v>
      </c>
      <c r="F266" s="5" t="s">
        <v>5</v>
      </c>
      <c r="G266">
        <v>1</v>
      </c>
      <c r="H266" s="5">
        <f>VLOOKUP(Query1[[#This Row],[name]],[1]!Query1[[name]:[Count]], 6, FALSE)</f>
        <v>12</v>
      </c>
      <c r="I266" s="5">
        <f>VLOOKUP(Query1[[#This Row],[name]],[1]!Query3[[name]:[Count]], 6, FALSE)</f>
        <v>8</v>
      </c>
      <c r="J266" s="5">
        <f>VLOOKUP(Query1[[#This Row],[name]],[1]!Query2[[name]:[Count]], 6, FALSE)</f>
        <v>4</v>
      </c>
      <c r="K266" s="1">
        <f>Query1[[#This Row],[Count]]/Query1[[#This Row],[Team Total]]</f>
        <v>8.3333333333333329E-2</v>
      </c>
      <c r="L266" s="1">
        <f>Query1[[#This Row],[Count]]/Query1[[#This Row],[Team FG2]]</f>
        <v>0.125</v>
      </c>
      <c r="M266" s="1">
        <f>Query1[[#This Row],[Count]]/Query1[[#This Row],[Team FG3]]</f>
        <v>0.25</v>
      </c>
    </row>
    <row r="267" spans="1:13" hidden="1" x14ac:dyDescent="0.25">
      <c r="A267">
        <v>2024</v>
      </c>
      <c r="B267" s="5" t="s">
        <v>178</v>
      </c>
      <c r="C267">
        <v>1610612764</v>
      </c>
      <c r="D267" s="5" t="s">
        <v>218</v>
      </c>
      <c r="E267" s="5" t="s">
        <v>183</v>
      </c>
      <c r="F267" s="5" t="s">
        <v>5</v>
      </c>
      <c r="G267">
        <v>1</v>
      </c>
      <c r="H267" s="5">
        <f>VLOOKUP(Query1[[#This Row],[name]],[1]!Query1[[name]:[Count]], 6, FALSE)</f>
        <v>12</v>
      </c>
      <c r="I267" s="5">
        <f>VLOOKUP(Query1[[#This Row],[name]],[1]!Query3[[name]:[Count]], 6, FALSE)</f>
        <v>8</v>
      </c>
      <c r="J267" s="5">
        <f>VLOOKUP(Query1[[#This Row],[name]],[1]!Query2[[name]:[Count]], 6, FALSE)</f>
        <v>4</v>
      </c>
      <c r="K267" s="1">
        <f>Query1[[#This Row],[Count]]/Query1[[#This Row],[Team Total]]</f>
        <v>8.3333333333333329E-2</v>
      </c>
      <c r="L267" s="1">
        <f>Query1[[#This Row],[Count]]/Query1[[#This Row],[Team FG2]]</f>
        <v>0.125</v>
      </c>
      <c r="M267" s="1">
        <f>Query1[[#This Row],[Count]]/Query1[[#This Row],[Team FG3]]</f>
        <v>0.25</v>
      </c>
    </row>
    <row r="268" spans="1:13" hidden="1" x14ac:dyDescent="0.25">
      <c r="A268">
        <v>2024</v>
      </c>
      <c r="B268" s="5" t="s">
        <v>178</v>
      </c>
      <c r="C268">
        <v>1610612764</v>
      </c>
      <c r="D268" s="5" t="s">
        <v>219</v>
      </c>
      <c r="E268" s="5" t="s">
        <v>183</v>
      </c>
      <c r="F268" s="5" t="s">
        <v>5</v>
      </c>
      <c r="G268">
        <v>1</v>
      </c>
      <c r="H268" s="5">
        <f>VLOOKUP(Query1[[#This Row],[name]],[1]!Query1[[name]:[Count]], 6, FALSE)</f>
        <v>12</v>
      </c>
      <c r="I268" s="5">
        <f>VLOOKUP(Query1[[#This Row],[name]],[1]!Query3[[name]:[Count]], 6, FALSE)</f>
        <v>8</v>
      </c>
      <c r="J268" s="5">
        <f>VLOOKUP(Query1[[#This Row],[name]],[1]!Query2[[name]:[Count]], 6, FALSE)</f>
        <v>4</v>
      </c>
      <c r="K268" s="1">
        <f>Query1[[#This Row],[Count]]/Query1[[#This Row],[Team Total]]</f>
        <v>8.3333333333333329E-2</v>
      </c>
      <c r="L268" s="1">
        <f>Query1[[#This Row],[Count]]/Query1[[#This Row],[Team FG2]]</f>
        <v>0.125</v>
      </c>
      <c r="M268" s="1">
        <f>Query1[[#This Row],[Count]]/Query1[[#This Row],[Team FG3]]</f>
        <v>0.25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D81A-DB04-4549-802E-E773C733C3B8}">
  <sheetPr codeName="Sheet4"/>
  <dimension ref="A1:M185"/>
  <sheetViews>
    <sheetView topLeftCell="B1" zoomScaleNormal="100" workbookViewId="0">
      <selection activeCell="E5" sqref="E5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1" bestFit="1" customWidth="1"/>
    <col min="4" max="4" width="24.28515625" bestFit="1" customWidth="1"/>
    <col min="5" max="5" width="7.7109375" bestFit="1" customWidth="1"/>
    <col min="6" max="6" width="8.7109375" bestFit="1" customWidth="1"/>
    <col min="7" max="7" width="8.85546875" bestFit="1" customWidth="1"/>
    <col min="8" max="8" width="13" bestFit="1" customWidth="1"/>
    <col min="9" max="10" width="12" bestFit="1" customWidth="1"/>
    <col min="11" max="11" width="16.28515625" bestFit="1" customWidth="1"/>
    <col min="12" max="13" width="15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234</v>
      </c>
      <c r="G1" t="s">
        <v>6</v>
      </c>
      <c r="H1" t="s">
        <v>223</v>
      </c>
      <c r="I1" t="s">
        <v>224</v>
      </c>
      <c r="J1" t="s">
        <v>225</v>
      </c>
      <c r="K1" s="1" t="s">
        <v>231</v>
      </c>
      <c r="L1" s="1" t="s">
        <v>232</v>
      </c>
      <c r="M1" s="1" t="s">
        <v>233</v>
      </c>
    </row>
    <row r="2" spans="1:13" x14ac:dyDescent="0.25">
      <c r="A2">
        <v>2024</v>
      </c>
      <c r="B2" s="5" t="s">
        <v>7</v>
      </c>
      <c r="C2">
        <v>1610612755</v>
      </c>
      <c r="D2" s="5" t="s">
        <v>8</v>
      </c>
      <c r="E2" s="5" t="s">
        <v>5</v>
      </c>
      <c r="F2" s="5" t="s">
        <v>5</v>
      </c>
      <c r="G2">
        <v>2</v>
      </c>
      <c r="H2" s="5">
        <f>VLOOKUP(Query4[[#This Row],[name]],[1]!Query1[[name]:[Count]],6, FALSE)</f>
        <v>16</v>
      </c>
      <c r="I2" s="5">
        <f>VLOOKUP(Query4[[#This Row],[name]],[1]!Query3[[name]:[Count]], 6, FALSE)</f>
        <v>9</v>
      </c>
      <c r="J2" s="5">
        <f>VLOOKUP(Query4[[#This Row],[name]],[1]!Query2[[name]:[Count]], 6, FALSE)</f>
        <v>7</v>
      </c>
      <c r="K2" s="1">
        <f>Query4[[#This Row],[Count]]/Query4[[#This Row],[Team Total]]</f>
        <v>0.125</v>
      </c>
      <c r="L2" s="4">
        <f>Query4[[#This Row],[Count]]/Query4[[#This Row],[Team FG2]]</f>
        <v>0.22222222222222221</v>
      </c>
      <c r="M2" s="4">
        <f>Query4[[#This Row],[Count]]/Query4[[#This Row],[Team FG3]]</f>
        <v>0.2857142857142857</v>
      </c>
    </row>
    <row r="3" spans="1:13" x14ac:dyDescent="0.25">
      <c r="A3">
        <v>2024</v>
      </c>
      <c r="B3" s="5" t="s">
        <v>7</v>
      </c>
      <c r="C3">
        <v>1610612755</v>
      </c>
      <c r="D3" s="5" t="s">
        <v>184</v>
      </c>
      <c r="E3" s="5" t="s">
        <v>5</v>
      </c>
      <c r="F3" s="5" t="s">
        <v>5</v>
      </c>
      <c r="G3">
        <v>1</v>
      </c>
      <c r="H3" s="5">
        <f>VLOOKUP(Query4[[#This Row],[name]],[1]!Query1[[name]:[Count]],6, FALSE)</f>
        <v>16</v>
      </c>
      <c r="I3" s="5">
        <f>VLOOKUP(Query4[[#This Row],[name]],[1]!Query3[[name]:[Count]], 6, FALSE)</f>
        <v>9</v>
      </c>
      <c r="J3" s="5">
        <f>VLOOKUP(Query4[[#This Row],[name]],[1]!Query2[[name]:[Count]], 6, FALSE)</f>
        <v>7</v>
      </c>
      <c r="K3" s="1">
        <f>Query4[[#This Row],[Count]]/Query4[[#This Row],[Team Total]]</f>
        <v>6.25E-2</v>
      </c>
      <c r="L3" s="4">
        <f>Query4[[#This Row],[Count]]/Query4[[#This Row],[Team FG2]]</f>
        <v>0.1111111111111111</v>
      </c>
      <c r="M3" s="4">
        <f>Query4[[#This Row],[Count]]/Query4[[#This Row],[Team FG3]]</f>
        <v>0.14285714285714285</v>
      </c>
    </row>
    <row r="4" spans="1:13" x14ac:dyDescent="0.25">
      <c r="A4">
        <v>2024</v>
      </c>
      <c r="B4" s="5" t="s">
        <v>7</v>
      </c>
      <c r="C4">
        <v>1610612755</v>
      </c>
      <c r="D4" s="5" t="s">
        <v>235</v>
      </c>
      <c r="E4" s="5" t="s">
        <v>5</v>
      </c>
      <c r="F4" s="5" t="s">
        <v>5</v>
      </c>
      <c r="G4">
        <v>1</v>
      </c>
      <c r="H4" s="5">
        <f>VLOOKUP(Query4[[#This Row],[name]],[1]!Query1[[name]:[Count]],6, FALSE)</f>
        <v>16</v>
      </c>
      <c r="I4" s="5">
        <f>VLOOKUP(Query4[[#This Row],[name]],[1]!Query3[[name]:[Count]], 6, FALSE)</f>
        <v>9</v>
      </c>
      <c r="J4" s="5">
        <f>VLOOKUP(Query4[[#This Row],[name]],[1]!Query2[[name]:[Count]], 6, FALSE)</f>
        <v>7</v>
      </c>
      <c r="K4" s="1">
        <f>Query4[[#This Row],[Count]]/Query4[[#This Row],[Team Total]]</f>
        <v>6.25E-2</v>
      </c>
      <c r="L4" s="4">
        <f>Query4[[#This Row],[Count]]/Query4[[#This Row],[Team FG2]]</f>
        <v>0.1111111111111111</v>
      </c>
      <c r="M4" s="4">
        <f>Query4[[#This Row],[Count]]/Query4[[#This Row],[Team FG3]]</f>
        <v>0.14285714285714285</v>
      </c>
    </row>
    <row r="5" spans="1:13" x14ac:dyDescent="0.25">
      <c r="A5">
        <v>2024</v>
      </c>
      <c r="B5" s="5" t="s">
        <v>7</v>
      </c>
      <c r="C5">
        <v>1610612755</v>
      </c>
      <c r="D5" s="5" t="s">
        <v>10</v>
      </c>
      <c r="E5" s="5" t="s">
        <v>5</v>
      </c>
      <c r="F5" s="5" t="s">
        <v>5</v>
      </c>
      <c r="G5">
        <v>4</v>
      </c>
      <c r="H5" s="5">
        <f>VLOOKUP(Query4[[#This Row],[name]],[1]!Query1[[name]:[Count]],6, FALSE)</f>
        <v>16</v>
      </c>
      <c r="I5" s="5">
        <f>VLOOKUP(Query4[[#This Row],[name]],[1]!Query3[[name]:[Count]], 6, FALSE)</f>
        <v>9</v>
      </c>
      <c r="J5" s="5">
        <f>VLOOKUP(Query4[[#This Row],[name]],[1]!Query2[[name]:[Count]], 6, FALSE)</f>
        <v>7</v>
      </c>
      <c r="K5" s="1">
        <f>Query4[[#This Row],[Count]]/Query4[[#This Row],[Team Total]]</f>
        <v>0.25</v>
      </c>
      <c r="L5" s="4">
        <f>Query4[[#This Row],[Count]]/Query4[[#This Row],[Team FG2]]</f>
        <v>0.44444444444444442</v>
      </c>
      <c r="M5" s="4">
        <f>Query4[[#This Row],[Count]]/Query4[[#This Row],[Team FG3]]</f>
        <v>0.5714285714285714</v>
      </c>
    </row>
    <row r="6" spans="1:13" x14ac:dyDescent="0.25">
      <c r="A6">
        <v>2024</v>
      </c>
      <c r="B6" s="5" t="s">
        <v>7</v>
      </c>
      <c r="C6">
        <v>1610612755</v>
      </c>
      <c r="D6" s="5" t="s">
        <v>11</v>
      </c>
      <c r="E6" s="5" t="s">
        <v>5</v>
      </c>
      <c r="F6" s="5" t="s">
        <v>5</v>
      </c>
      <c r="G6">
        <v>4</v>
      </c>
      <c r="H6" s="5">
        <f>VLOOKUP(Query4[[#This Row],[name]],[1]!Query1[[name]:[Count]],6, FALSE)</f>
        <v>16</v>
      </c>
      <c r="I6" s="5">
        <f>VLOOKUP(Query4[[#This Row],[name]],[1]!Query3[[name]:[Count]], 6, FALSE)</f>
        <v>9</v>
      </c>
      <c r="J6" s="5">
        <f>VLOOKUP(Query4[[#This Row],[name]],[1]!Query2[[name]:[Count]], 6, FALSE)</f>
        <v>7</v>
      </c>
      <c r="K6" s="1">
        <f>Query4[[#This Row],[Count]]/Query4[[#This Row],[Team Total]]</f>
        <v>0.25</v>
      </c>
      <c r="L6" s="4">
        <f>Query4[[#This Row],[Count]]/Query4[[#This Row],[Team FG2]]</f>
        <v>0.44444444444444442</v>
      </c>
      <c r="M6" s="4">
        <f>Query4[[#This Row],[Count]]/Query4[[#This Row],[Team FG3]]</f>
        <v>0.5714285714285714</v>
      </c>
    </row>
    <row r="7" spans="1:13" x14ac:dyDescent="0.25">
      <c r="A7">
        <v>2024</v>
      </c>
      <c r="B7" s="5" t="s">
        <v>7</v>
      </c>
      <c r="C7">
        <v>1610612755</v>
      </c>
      <c r="D7" s="5" t="s">
        <v>12</v>
      </c>
      <c r="E7" s="5" t="s">
        <v>5</v>
      </c>
      <c r="F7" s="5" t="s">
        <v>5</v>
      </c>
      <c r="G7">
        <v>4</v>
      </c>
      <c r="H7" s="5">
        <f>VLOOKUP(Query4[[#This Row],[name]],[1]!Query1[[name]:[Count]],6, FALSE)</f>
        <v>16</v>
      </c>
      <c r="I7" s="5">
        <f>VLOOKUP(Query4[[#This Row],[name]],[1]!Query3[[name]:[Count]], 6, FALSE)</f>
        <v>9</v>
      </c>
      <c r="J7" s="5">
        <f>VLOOKUP(Query4[[#This Row],[name]],[1]!Query2[[name]:[Count]], 6, FALSE)</f>
        <v>7</v>
      </c>
      <c r="K7" s="1">
        <f>Query4[[#This Row],[Count]]/Query4[[#This Row],[Team Total]]</f>
        <v>0.25</v>
      </c>
      <c r="L7" s="4">
        <f>Query4[[#This Row],[Count]]/Query4[[#This Row],[Team FG2]]</f>
        <v>0.44444444444444442</v>
      </c>
      <c r="M7" s="4">
        <f>Query4[[#This Row],[Count]]/Query4[[#This Row],[Team FG3]]</f>
        <v>0.5714285714285714</v>
      </c>
    </row>
    <row r="8" spans="1:13" x14ac:dyDescent="0.25">
      <c r="A8">
        <v>2024</v>
      </c>
      <c r="B8" s="5" t="s">
        <v>13</v>
      </c>
      <c r="C8">
        <v>1610612749</v>
      </c>
      <c r="D8" s="5" t="s">
        <v>185</v>
      </c>
      <c r="E8" s="5" t="s">
        <v>5</v>
      </c>
      <c r="F8" s="5" t="s">
        <v>5</v>
      </c>
      <c r="G8">
        <v>1</v>
      </c>
      <c r="H8" s="5">
        <f>VLOOKUP(Query4[[#This Row],[name]],[1]!Query1[[name]:[Count]],6, FALSE)</f>
        <v>25</v>
      </c>
      <c r="I8" s="5">
        <f>VLOOKUP(Query4[[#This Row],[name]],[1]!Query3[[name]:[Count]], 6, FALSE)</f>
        <v>8</v>
      </c>
      <c r="J8" s="5">
        <f>VLOOKUP(Query4[[#This Row],[name]],[1]!Query2[[name]:[Count]], 6, FALSE)</f>
        <v>17</v>
      </c>
      <c r="K8" s="1">
        <f>Query4[[#This Row],[Count]]/Query4[[#This Row],[Team Total]]</f>
        <v>0.04</v>
      </c>
      <c r="L8" s="4">
        <f>Query4[[#This Row],[Count]]/Query4[[#This Row],[Team FG2]]</f>
        <v>0.125</v>
      </c>
      <c r="M8" s="4">
        <f>Query4[[#This Row],[Count]]/Query4[[#This Row],[Team FG3]]</f>
        <v>5.8823529411764705E-2</v>
      </c>
    </row>
    <row r="9" spans="1:13" x14ac:dyDescent="0.25">
      <c r="A9">
        <v>2024</v>
      </c>
      <c r="B9" s="5" t="s">
        <v>13</v>
      </c>
      <c r="C9">
        <v>1610612749</v>
      </c>
      <c r="D9" s="5" t="s">
        <v>186</v>
      </c>
      <c r="E9" s="5" t="s">
        <v>5</v>
      </c>
      <c r="F9" s="5" t="s">
        <v>5</v>
      </c>
      <c r="G9">
        <v>1</v>
      </c>
      <c r="H9" s="5">
        <f>VLOOKUP(Query4[[#This Row],[name]],[1]!Query1[[name]:[Count]],6, FALSE)</f>
        <v>25</v>
      </c>
      <c r="I9" s="5">
        <f>VLOOKUP(Query4[[#This Row],[name]],[1]!Query3[[name]:[Count]], 6, FALSE)</f>
        <v>8</v>
      </c>
      <c r="J9" s="5">
        <f>VLOOKUP(Query4[[#This Row],[name]],[1]!Query2[[name]:[Count]], 6, FALSE)</f>
        <v>17</v>
      </c>
      <c r="K9" s="1">
        <f>Query4[[#This Row],[Count]]/Query4[[#This Row],[Team Total]]</f>
        <v>0.04</v>
      </c>
      <c r="L9" s="4">
        <f>Query4[[#This Row],[Count]]/Query4[[#This Row],[Team FG2]]</f>
        <v>0.125</v>
      </c>
      <c r="M9" s="4">
        <f>Query4[[#This Row],[Count]]/Query4[[#This Row],[Team FG3]]</f>
        <v>5.8823529411764705E-2</v>
      </c>
    </row>
    <row r="10" spans="1:13" x14ac:dyDescent="0.25">
      <c r="A10">
        <v>2024</v>
      </c>
      <c r="B10" s="5" t="s">
        <v>13</v>
      </c>
      <c r="C10">
        <v>1610612749</v>
      </c>
      <c r="D10" s="5" t="s">
        <v>14</v>
      </c>
      <c r="E10" s="5" t="s">
        <v>5</v>
      </c>
      <c r="F10" s="5" t="s">
        <v>5</v>
      </c>
      <c r="G10">
        <v>1</v>
      </c>
      <c r="H10" s="5">
        <f>VLOOKUP(Query4[[#This Row],[name]],[1]!Query1[[name]:[Count]],6, FALSE)</f>
        <v>25</v>
      </c>
      <c r="I10" s="5">
        <f>VLOOKUP(Query4[[#This Row],[name]],[1]!Query3[[name]:[Count]], 6, FALSE)</f>
        <v>8</v>
      </c>
      <c r="J10" s="5">
        <f>VLOOKUP(Query4[[#This Row],[name]],[1]!Query2[[name]:[Count]], 6, FALSE)</f>
        <v>17</v>
      </c>
      <c r="K10" s="1">
        <f>Query4[[#This Row],[Count]]/Query4[[#This Row],[Team Total]]</f>
        <v>0.04</v>
      </c>
      <c r="L10" s="4">
        <f>Query4[[#This Row],[Count]]/Query4[[#This Row],[Team FG2]]</f>
        <v>0.125</v>
      </c>
      <c r="M10" s="4">
        <f>Query4[[#This Row],[Count]]/Query4[[#This Row],[Team FG3]]</f>
        <v>5.8823529411764705E-2</v>
      </c>
    </row>
    <row r="11" spans="1:13" x14ac:dyDescent="0.25">
      <c r="A11">
        <v>2024</v>
      </c>
      <c r="B11" s="5" t="s">
        <v>13</v>
      </c>
      <c r="C11">
        <v>1610612749</v>
      </c>
      <c r="D11" s="5" t="s">
        <v>15</v>
      </c>
      <c r="E11" s="5" t="s">
        <v>5</v>
      </c>
      <c r="F11" s="5" t="s">
        <v>5</v>
      </c>
      <c r="G11">
        <v>7</v>
      </c>
      <c r="H11" s="5">
        <f>VLOOKUP(Query4[[#This Row],[name]],[1]!Query1[[name]:[Count]],6, FALSE)</f>
        <v>25</v>
      </c>
      <c r="I11" s="5">
        <f>VLOOKUP(Query4[[#This Row],[name]],[1]!Query3[[name]:[Count]], 6, FALSE)</f>
        <v>8</v>
      </c>
      <c r="J11" s="5">
        <f>VLOOKUP(Query4[[#This Row],[name]],[1]!Query2[[name]:[Count]], 6, FALSE)</f>
        <v>17</v>
      </c>
      <c r="K11" s="1">
        <f>Query4[[#This Row],[Count]]/Query4[[#This Row],[Team Total]]</f>
        <v>0.28000000000000003</v>
      </c>
      <c r="L11" s="4">
        <f>Query4[[#This Row],[Count]]/Query4[[#This Row],[Team FG2]]</f>
        <v>0.875</v>
      </c>
      <c r="M11" s="4">
        <f>Query4[[#This Row],[Count]]/Query4[[#This Row],[Team FG3]]</f>
        <v>0.41176470588235292</v>
      </c>
    </row>
    <row r="12" spans="1:13" x14ac:dyDescent="0.25">
      <c r="A12">
        <v>2024</v>
      </c>
      <c r="B12" s="5" t="s">
        <v>13</v>
      </c>
      <c r="C12">
        <v>1610612749</v>
      </c>
      <c r="D12" s="5" t="s">
        <v>16</v>
      </c>
      <c r="E12" s="5" t="s">
        <v>5</v>
      </c>
      <c r="F12" s="5" t="s">
        <v>5</v>
      </c>
      <c r="G12">
        <v>6</v>
      </c>
      <c r="H12" s="5">
        <f>VLOOKUP(Query4[[#This Row],[name]],[1]!Query1[[name]:[Count]],6, FALSE)</f>
        <v>25</v>
      </c>
      <c r="I12" s="5">
        <f>VLOOKUP(Query4[[#This Row],[name]],[1]!Query3[[name]:[Count]], 6, FALSE)</f>
        <v>8</v>
      </c>
      <c r="J12" s="5">
        <f>VLOOKUP(Query4[[#This Row],[name]],[1]!Query2[[name]:[Count]], 6, FALSE)</f>
        <v>17</v>
      </c>
      <c r="K12" s="1">
        <f>Query4[[#This Row],[Count]]/Query4[[#This Row],[Team Total]]</f>
        <v>0.24</v>
      </c>
      <c r="L12" s="4">
        <f>Query4[[#This Row],[Count]]/Query4[[#This Row],[Team FG2]]</f>
        <v>0.75</v>
      </c>
      <c r="M12" s="4">
        <f>Query4[[#This Row],[Count]]/Query4[[#This Row],[Team FG3]]</f>
        <v>0.35294117647058826</v>
      </c>
    </row>
    <row r="13" spans="1:13" x14ac:dyDescent="0.25">
      <c r="A13">
        <v>2024</v>
      </c>
      <c r="B13" s="5" t="s">
        <v>13</v>
      </c>
      <c r="C13">
        <v>1610612749</v>
      </c>
      <c r="D13" s="5" t="s">
        <v>187</v>
      </c>
      <c r="E13" s="5" t="s">
        <v>5</v>
      </c>
      <c r="F13" s="5" t="s">
        <v>5</v>
      </c>
      <c r="G13">
        <v>2</v>
      </c>
      <c r="H13" s="5">
        <f>VLOOKUP(Query4[[#This Row],[name]],[1]!Query1[[name]:[Count]],6, FALSE)</f>
        <v>25</v>
      </c>
      <c r="I13" s="5">
        <f>VLOOKUP(Query4[[#This Row],[name]],[1]!Query3[[name]:[Count]], 6, FALSE)</f>
        <v>8</v>
      </c>
      <c r="J13" s="5">
        <f>VLOOKUP(Query4[[#This Row],[name]],[1]!Query2[[name]:[Count]], 6, FALSE)</f>
        <v>17</v>
      </c>
      <c r="K13" s="1">
        <f>Query4[[#This Row],[Count]]/Query4[[#This Row],[Team Total]]</f>
        <v>0.08</v>
      </c>
      <c r="L13" s="4">
        <f>Query4[[#This Row],[Count]]/Query4[[#This Row],[Team FG2]]</f>
        <v>0.25</v>
      </c>
      <c r="M13" s="4">
        <f>Query4[[#This Row],[Count]]/Query4[[#This Row],[Team FG3]]</f>
        <v>0.11764705882352941</v>
      </c>
    </row>
    <row r="14" spans="1:13" x14ac:dyDescent="0.25">
      <c r="A14">
        <v>2024</v>
      </c>
      <c r="B14" s="5" t="s">
        <v>13</v>
      </c>
      <c r="C14">
        <v>1610612749</v>
      </c>
      <c r="D14" s="5" t="s">
        <v>17</v>
      </c>
      <c r="E14" s="5" t="s">
        <v>5</v>
      </c>
      <c r="F14" s="5" t="s">
        <v>5</v>
      </c>
      <c r="G14">
        <v>2</v>
      </c>
      <c r="H14" s="5">
        <f>VLOOKUP(Query4[[#This Row],[name]],[1]!Query1[[name]:[Count]],6, FALSE)</f>
        <v>25</v>
      </c>
      <c r="I14" s="5">
        <f>VLOOKUP(Query4[[#This Row],[name]],[1]!Query3[[name]:[Count]], 6, FALSE)</f>
        <v>8</v>
      </c>
      <c r="J14" s="5">
        <f>VLOOKUP(Query4[[#This Row],[name]],[1]!Query2[[name]:[Count]], 6, FALSE)</f>
        <v>17</v>
      </c>
      <c r="K14" s="1">
        <f>Query4[[#This Row],[Count]]/Query4[[#This Row],[Team Total]]</f>
        <v>0.08</v>
      </c>
      <c r="L14" s="4">
        <f>Query4[[#This Row],[Count]]/Query4[[#This Row],[Team FG2]]</f>
        <v>0.25</v>
      </c>
      <c r="M14" s="4">
        <f>Query4[[#This Row],[Count]]/Query4[[#This Row],[Team FG3]]</f>
        <v>0.11764705882352941</v>
      </c>
    </row>
    <row r="15" spans="1:13" x14ac:dyDescent="0.25">
      <c r="A15">
        <v>2024</v>
      </c>
      <c r="B15" s="5" t="s">
        <v>13</v>
      </c>
      <c r="C15">
        <v>1610612749</v>
      </c>
      <c r="D15" s="5" t="s">
        <v>188</v>
      </c>
      <c r="E15" s="5" t="s">
        <v>5</v>
      </c>
      <c r="F15" s="5" t="s">
        <v>5</v>
      </c>
      <c r="G15">
        <v>5</v>
      </c>
      <c r="H15" s="5">
        <f>VLOOKUP(Query4[[#This Row],[name]],[1]!Query1[[name]:[Count]],6, FALSE)</f>
        <v>25</v>
      </c>
      <c r="I15" s="5">
        <f>VLOOKUP(Query4[[#This Row],[name]],[1]!Query3[[name]:[Count]], 6, FALSE)</f>
        <v>8</v>
      </c>
      <c r="J15" s="5">
        <f>VLOOKUP(Query4[[#This Row],[name]],[1]!Query2[[name]:[Count]], 6, FALSE)</f>
        <v>17</v>
      </c>
      <c r="K15" s="1">
        <f>Query4[[#This Row],[Count]]/Query4[[#This Row],[Team Total]]</f>
        <v>0.2</v>
      </c>
      <c r="L15" s="4">
        <f>Query4[[#This Row],[Count]]/Query4[[#This Row],[Team FG2]]</f>
        <v>0.625</v>
      </c>
      <c r="M15" s="4">
        <f>Query4[[#This Row],[Count]]/Query4[[#This Row],[Team FG3]]</f>
        <v>0.29411764705882354</v>
      </c>
    </row>
    <row r="16" spans="1:13" x14ac:dyDescent="0.25">
      <c r="A16">
        <v>2024</v>
      </c>
      <c r="B16" s="5" t="s">
        <v>18</v>
      </c>
      <c r="C16">
        <v>1610612741</v>
      </c>
      <c r="D16" s="5" t="s">
        <v>19</v>
      </c>
      <c r="E16" s="5" t="s">
        <v>5</v>
      </c>
      <c r="F16" s="5" t="s">
        <v>5</v>
      </c>
      <c r="G16">
        <v>3</v>
      </c>
      <c r="H16" s="5">
        <f>VLOOKUP(Query4[[#This Row],[name]],[1]!Query1[[name]:[Count]],6, FALSE)</f>
        <v>12</v>
      </c>
      <c r="I16" s="5">
        <f>VLOOKUP(Query4[[#This Row],[name]],[1]!Query3[[name]:[Count]], 6, FALSE)</f>
        <v>7</v>
      </c>
      <c r="J16" s="5">
        <f>VLOOKUP(Query4[[#This Row],[name]],[1]!Query2[[name]:[Count]], 6, FALSE)</f>
        <v>5</v>
      </c>
      <c r="K16" s="1">
        <f>Query4[[#This Row],[Count]]/Query4[[#This Row],[Team Total]]</f>
        <v>0.25</v>
      </c>
      <c r="L16" s="4">
        <f>Query4[[#This Row],[Count]]/Query4[[#This Row],[Team FG2]]</f>
        <v>0.42857142857142855</v>
      </c>
      <c r="M16" s="4">
        <f>Query4[[#This Row],[Count]]/Query4[[#This Row],[Team FG3]]</f>
        <v>0.6</v>
      </c>
    </row>
    <row r="17" spans="1:13" x14ac:dyDescent="0.25">
      <c r="A17">
        <v>2024</v>
      </c>
      <c r="B17" s="5" t="s">
        <v>18</v>
      </c>
      <c r="C17">
        <v>1610612741</v>
      </c>
      <c r="D17" s="5" t="s">
        <v>20</v>
      </c>
      <c r="E17" s="5" t="s">
        <v>5</v>
      </c>
      <c r="F17" s="5" t="s">
        <v>5</v>
      </c>
      <c r="G17">
        <v>5</v>
      </c>
      <c r="H17" s="5">
        <f>VLOOKUP(Query4[[#This Row],[name]],[1]!Query1[[name]:[Count]],6, FALSE)</f>
        <v>12</v>
      </c>
      <c r="I17" s="5">
        <f>VLOOKUP(Query4[[#This Row],[name]],[1]!Query3[[name]:[Count]], 6, FALSE)</f>
        <v>7</v>
      </c>
      <c r="J17" s="5">
        <f>VLOOKUP(Query4[[#This Row],[name]],[1]!Query2[[name]:[Count]], 6, FALSE)</f>
        <v>5</v>
      </c>
      <c r="K17" s="1">
        <f>Query4[[#This Row],[Count]]/Query4[[#This Row],[Team Total]]</f>
        <v>0.41666666666666669</v>
      </c>
      <c r="L17" s="4">
        <f>Query4[[#This Row],[Count]]/Query4[[#This Row],[Team FG2]]</f>
        <v>0.7142857142857143</v>
      </c>
      <c r="M17" s="4">
        <f>Query4[[#This Row],[Count]]/Query4[[#This Row],[Team FG3]]</f>
        <v>1</v>
      </c>
    </row>
    <row r="18" spans="1:13" x14ac:dyDescent="0.25">
      <c r="A18">
        <v>2024</v>
      </c>
      <c r="B18" s="5" t="s">
        <v>18</v>
      </c>
      <c r="C18">
        <v>1610612741</v>
      </c>
      <c r="D18" s="5" t="s">
        <v>21</v>
      </c>
      <c r="E18" s="5" t="s">
        <v>5</v>
      </c>
      <c r="F18" s="5" t="s">
        <v>5</v>
      </c>
      <c r="G18">
        <v>3</v>
      </c>
      <c r="H18" s="5">
        <f>VLOOKUP(Query4[[#This Row],[name]],[1]!Query1[[name]:[Count]],6, FALSE)</f>
        <v>12</v>
      </c>
      <c r="I18" s="5">
        <f>VLOOKUP(Query4[[#This Row],[name]],[1]!Query3[[name]:[Count]], 6, FALSE)</f>
        <v>7</v>
      </c>
      <c r="J18" s="5">
        <f>VLOOKUP(Query4[[#This Row],[name]],[1]!Query2[[name]:[Count]], 6, FALSE)</f>
        <v>5</v>
      </c>
      <c r="K18" s="1">
        <f>Query4[[#This Row],[Count]]/Query4[[#This Row],[Team Total]]</f>
        <v>0.25</v>
      </c>
      <c r="L18" s="4">
        <f>Query4[[#This Row],[Count]]/Query4[[#This Row],[Team FG2]]</f>
        <v>0.42857142857142855</v>
      </c>
      <c r="M18" s="4">
        <f>Query4[[#This Row],[Count]]/Query4[[#This Row],[Team FG3]]</f>
        <v>0.6</v>
      </c>
    </row>
    <row r="19" spans="1:13" x14ac:dyDescent="0.25">
      <c r="A19">
        <v>2024</v>
      </c>
      <c r="B19" s="5" t="s">
        <v>18</v>
      </c>
      <c r="C19">
        <v>1610612741</v>
      </c>
      <c r="D19" s="5" t="s">
        <v>189</v>
      </c>
      <c r="E19" s="5" t="s">
        <v>5</v>
      </c>
      <c r="F19" s="5" t="s">
        <v>5</v>
      </c>
      <c r="G19">
        <v>1</v>
      </c>
      <c r="H19" s="5">
        <f>VLOOKUP(Query4[[#This Row],[name]],[1]!Query1[[name]:[Count]],6, FALSE)</f>
        <v>12</v>
      </c>
      <c r="I19" s="5">
        <f>VLOOKUP(Query4[[#This Row],[name]],[1]!Query3[[name]:[Count]], 6, FALSE)</f>
        <v>7</v>
      </c>
      <c r="J19" s="5">
        <f>VLOOKUP(Query4[[#This Row],[name]],[1]!Query2[[name]:[Count]], 6, FALSE)</f>
        <v>5</v>
      </c>
      <c r="K19" s="1">
        <f>Query4[[#This Row],[Count]]/Query4[[#This Row],[Team Total]]</f>
        <v>8.3333333333333329E-2</v>
      </c>
      <c r="L19" s="4">
        <f>Query4[[#This Row],[Count]]/Query4[[#This Row],[Team FG2]]</f>
        <v>0.14285714285714285</v>
      </c>
      <c r="M19" s="4">
        <f>Query4[[#This Row],[Count]]/Query4[[#This Row],[Team FG3]]</f>
        <v>0.2</v>
      </c>
    </row>
    <row r="20" spans="1:13" x14ac:dyDescent="0.25">
      <c r="A20">
        <v>2024</v>
      </c>
      <c r="B20" s="5" t="s">
        <v>22</v>
      </c>
      <c r="C20">
        <v>1610612739</v>
      </c>
      <c r="D20" s="5" t="s">
        <v>23</v>
      </c>
      <c r="E20" s="5" t="s">
        <v>5</v>
      </c>
      <c r="F20" s="5" t="s">
        <v>5</v>
      </c>
      <c r="G20">
        <v>5</v>
      </c>
      <c r="H20" s="5">
        <f>VLOOKUP(Query4[[#This Row],[name]],[1]!Query1[[name]:[Count]],6, FALSE)</f>
        <v>19</v>
      </c>
      <c r="I20" s="5">
        <f>VLOOKUP(Query4[[#This Row],[name]],[1]!Query3[[name]:[Count]], 6, FALSE)</f>
        <v>16</v>
      </c>
      <c r="J20" s="5">
        <f>VLOOKUP(Query4[[#This Row],[name]],[1]!Query2[[name]:[Count]], 6, FALSE)</f>
        <v>3</v>
      </c>
      <c r="K20" s="1">
        <f>Query4[[#This Row],[Count]]/Query4[[#This Row],[Team Total]]</f>
        <v>0.26315789473684209</v>
      </c>
      <c r="L20" s="4">
        <f>Query4[[#This Row],[Count]]/Query4[[#This Row],[Team FG2]]</f>
        <v>0.3125</v>
      </c>
      <c r="M20" s="4">
        <f>Query4[[#This Row],[Count]]/Query4[[#This Row],[Team FG3]]</f>
        <v>1.6666666666666667</v>
      </c>
    </row>
    <row r="21" spans="1:13" x14ac:dyDescent="0.25">
      <c r="A21">
        <v>2024</v>
      </c>
      <c r="B21" s="5" t="s">
        <v>22</v>
      </c>
      <c r="C21">
        <v>1610612739</v>
      </c>
      <c r="D21" s="5" t="s">
        <v>24</v>
      </c>
      <c r="E21" s="5" t="s">
        <v>5</v>
      </c>
      <c r="F21" s="5" t="s">
        <v>5</v>
      </c>
      <c r="G21">
        <v>6</v>
      </c>
      <c r="H21" s="5">
        <f>VLOOKUP(Query4[[#This Row],[name]],[1]!Query1[[name]:[Count]],6, FALSE)</f>
        <v>19</v>
      </c>
      <c r="I21" s="5">
        <f>VLOOKUP(Query4[[#This Row],[name]],[1]!Query3[[name]:[Count]], 6, FALSE)</f>
        <v>16</v>
      </c>
      <c r="J21" s="5">
        <f>VLOOKUP(Query4[[#This Row],[name]],[1]!Query2[[name]:[Count]], 6, FALSE)</f>
        <v>3</v>
      </c>
      <c r="K21" s="1">
        <f>Query4[[#This Row],[Count]]/Query4[[#This Row],[Team Total]]</f>
        <v>0.31578947368421051</v>
      </c>
      <c r="L21" s="4">
        <f>Query4[[#This Row],[Count]]/Query4[[#This Row],[Team FG2]]</f>
        <v>0.375</v>
      </c>
      <c r="M21" s="4">
        <f>Query4[[#This Row],[Count]]/Query4[[#This Row],[Team FG3]]</f>
        <v>2</v>
      </c>
    </row>
    <row r="22" spans="1:13" x14ac:dyDescent="0.25">
      <c r="A22">
        <v>2024</v>
      </c>
      <c r="B22" s="5" t="s">
        <v>22</v>
      </c>
      <c r="C22">
        <v>1610612739</v>
      </c>
      <c r="D22" s="5" t="s">
        <v>25</v>
      </c>
      <c r="E22" s="5" t="s">
        <v>5</v>
      </c>
      <c r="F22" s="5" t="s">
        <v>5</v>
      </c>
      <c r="G22">
        <v>6</v>
      </c>
      <c r="H22" s="5">
        <f>VLOOKUP(Query4[[#This Row],[name]],[1]!Query1[[name]:[Count]],6, FALSE)</f>
        <v>19</v>
      </c>
      <c r="I22" s="5">
        <f>VLOOKUP(Query4[[#This Row],[name]],[1]!Query3[[name]:[Count]], 6, FALSE)</f>
        <v>16</v>
      </c>
      <c r="J22" s="5">
        <f>VLOOKUP(Query4[[#This Row],[name]],[1]!Query2[[name]:[Count]], 6, FALSE)</f>
        <v>3</v>
      </c>
      <c r="K22" s="1">
        <f>Query4[[#This Row],[Count]]/Query4[[#This Row],[Team Total]]</f>
        <v>0.31578947368421051</v>
      </c>
      <c r="L22" s="4">
        <f>Query4[[#This Row],[Count]]/Query4[[#This Row],[Team FG2]]</f>
        <v>0.375</v>
      </c>
      <c r="M22" s="4">
        <f>Query4[[#This Row],[Count]]/Query4[[#This Row],[Team FG3]]</f>
        <v>2</v>
      </c>
    </row>
    <row r="23" spans="1:13" x14ac:dyDescent="0.25">
      <c r="A23">
        <v>2024</v>
      </c>
      <c r="B23" s="5" t="s">
        <v>22</v>
      </c>
      <c r="C23">
        <v>1610612739</v>
      </c>
      <c r="D23" s="5" t="s">
        <v>26</v>
      </c>
      <c r="E23" s="5" t="s">
        <v>5</v>
      </c>
      <c r="F23" s="5" t="s">
        <v>5</v>
      </c>
      <c r="G23">
        <v>1</v>
      </c>
      <c r="H23" s="5">
        <f>VLOOKUP(Query4[[#This Row],[name]],[1]!Query1[[name]:[Count]],6, FALSE)</f>
        <v>19</v>
      </c>
      <c r="I23" s="5">
        <f>VLOOKUP(Query4[[#This Row],[name]],[1]!Query3[[name]:[Count]], 6, FALSE)</f>
        <v>16</v>
      </c>
      <c r="J23" s="5">
        <f>VLOOKUP(Query4[[#This Row],[name]],[1]!Query2[[name]:[Count]], 6, FALSE)</f>
        <v>3</v>
      </c>
      <c r="K23" s="1">
        <f>Query4[[#This Row],[Count]]/Query4[[#This Row],[Team Total]]</f>
        <v>5.2631578947368418E-2</v>
      </c>
      <c r="L23" s="1">
        <f>Query4[[#This Row],[Count]]/Query4[[#This Row],[Team FG2]]</f>
        <v>6.25E-2</v>
      </c>
      <c r="M23" s="1">
        <f>Query4[[#This Row],[Count]]/Query4[[#This Row],[Team FG3]]</f>
        <v>0.33333333333333331</v>
      </c>
    </row>
    <row r="24" spans="1:13" x14ac:dyDescent="0.25">
      <c r="A24">
        <v>2024</v>
      </c>
      <c r="B24" s="5" t="s">
        <v>22</v>
      </c>
      <c r="C24">
        <v>1610612739</v>
      </c>
      <c r="D24" s="5" t="s">
        <v>27</v>
      </c>
      <c r="E24" s="5" t="s">
        <v>5</v>
      </c>
      <c r="F24" s="5" t="s">
        <v>5</v>
      </c>
      <c r="G24">
        <v>1</v>
      </c>
      <c r="H24" s="5">
        <f>VLOOKUP(Query4[[#This Row],[name]],[1]!Query1[[name]:[Count]],6, FALSE)</f>
        <v>19</v>
      </c>
      <c r="I24" s="5">
        <f>VLOOKUP(Query4[[#This Row],[name]],[1]!Query3[[name]:[Count]], 6, FALSE)</f>
        <v>16</v>
      </c>
      <c r="J24" s="5">
        <f>VLOOKUP(Query4[[#This Row],[name]],[1]!Query2[[name]:[Count]], 6, FALSE)</f>
        <v>3</v>
      </c>
      <c r="K24" s="1">
        <f>Query4[[#This Row],[Count]]/Query4[[#This Row],[Team Total]]</f>
        <v>5.2631578947368418E-2</v>
      </c>
      <c r="L24" s="4">
        <f>Query4[[#This Row],[Count]]/Query4[[#This Row],[Team FG2]]</f>
        <v>6.25E-2</v>
      </c>
      <c r="M24" s="4">
        <f>Query4[[#This Row],[Count]]/Query4[[#This Row],[Team FG3]]</f>
        <v>0.33333333333333331</v>
      </c>
    </row>
    <row r="25" spans="1:13" x14ac:dyDescent="0.25">
      <c r="A25">
        <v>2024</v>
      </c>
      <c r="B25" s="5" t="s">
        <v>28</v>
      </c>
      <c r="C25">
        <v>1610612738</v>
      </c>
      <c r="D25" s="5" t="s">
        <v>190</v>
      </c>
      <c r="E25" s="5" t="s">
        <v>5</v>
      </c>
      <c r="F25" s="5" t="s">
        <v>5</v>
      </c>
      <c r="G25">
        <v>1</v>
      </c>
      <c r="H25" s="5">
        <f>VLOOKUP(Query4[[#This Row],[name]],[1]!Query1[[name]:[Count]],6, FALSE)</f>
        <v>19</v>
      </c>
      <c r="I25" s="5">
        <f>VLOOKUP(Query4[[#This Row],[name]],[1]!Query3[[name]:[Count]], 6, FALSE)</f>
        <v>8</v>
      </c>
      <c r="J25" s="5">
        <f>VLOOKUP(Query4[[#This Row],[name]],[1]!Query2[[name]:[Count]], 6, FALSE)</f>
        <v>11</v>
      </c>
      <c r="K25" s="1">
        <f>Query4[[#This Row],[Count]]/Query4[[#This Row],[Team Total]]</f>
        <v>5.2631578947368418E-2</v>
      </c>
      <c r="L25" s="4">
        <f>Query4[[#This Row],[Count]]/Query4[[#This Row],[Team FG2]]</f>
        <v>0.125</v>
      </c>
      <c r="M25" s="4">
        <f>Query4[[#This Row],[Count]]/Query4[[#This Row],[Team FG3]]</f>
        <v>9.0909090909090912E-2</v>
      </c>
    </row>
    <row r="26" spans="1:13" x14ac:dyDescent="0.25">
      <c r="A26">
        <v>2024</v>
      </c>
      <c r="B26" s="5" t="s">
        <v>28</v>
      </c>
      <c r="C26">
        <v>1610612738</v>
      </c>
      <c r="D26" s="5" t="s">
        <v>29</v>
      </c>
      <c r="E26" s="5" t="s">
        <v>5</v>
      </c>
      <c r="F26" s="5" t="s">
        <v>5</v>
      </c>
      <c r="G26">
        <v>4</v>
      </c>
      <c r="H26" s="5">
        <f>VLOOKUP(Query4[[#This Row],[name]],[1]!Query1[[name]:[Count]],6, FALSE)</f>
        <v>19</v>
      </c>
      <c r="I26" s="5">
        <f>VLOOKUP(Query4[[#This Row],[name]],[1]!Query3[[name]:[Count]], 6, FALSE)</f>
        <v>8</v>
      </c>
      <c r="J26" s="5">
        <f>VLOOKUP(Query4[[#This Row],[name]],[1]!Query2[[name]:[Count]], 6, FALSE)</f>
        <v>11</v>
      </c>
      <c r="K26" s="1">
        <f>Query4[[#This Row],[Count]]/Query4[[#This Row],[Team Total]]</f>
        <v>0.21052631578947367</v>
      </c>
      <c r="L26" s="4">
        <f>Query4[[#This Row],[Count]]/Query4[[#This Row],[Team FG2]]</f>
        <v>0.5</v>
      </c>
      <c r="M26" s="4">
        <f>Query4[[#This Row],[Count]]/Query4[[#This Row],[Team FG3]]</f>
        <v>0.36363636363636365</v>
      </c>
    </row>
    <row r="27" spans="1:13" x14ac:dyDescent="0.25">
      <c r="A27">
        <v>2024</v>
      </c>
      <c r="B27" s="5" t="s">
        <v>28</v>
      </c>
      <c r="C27">
        <v>1610612738</v>
      </c>
      <c r="D27" s="5" t="s">
        <v>30</v>
      </c>
      <c r="E27" s="5" t="s">
        <v>5</v>
      </c>
      <c r="F27" s="5" t="s">
        <v>5</v>
      </c>
      <c r="G27">
        <v>6</v>
      </c>
      <c r="H27" s="5">
        <f>VLOOKUP(Query4[[#This Row],[name]],[1]!Query1[[name]:[Count]],6, FALSE)</f>
        <v>19</v>
      </c>
      <c r="I27" s="5">
        <f>VLOOKUP(Query4[[#This Row],[name]],[1]!Query3[[name]:[Count]], 6, FALSE)</f>
        <v>8</v>
      </c>
      <c r="J27" s="5">
        <f>VLOOKUP(Query4[[#This Row],[name]],[1]!Query2[[name]:[Count]], 6, FALSE)</f>
        <v>11</v>
      </c>
      <c r="K27" s="1">
        <f>Query4[[#This Row],[Count]]/Query4[[#This Row],[Team Total]]</f>
        <v>0.31578947368421051</v>
      </c>
      <c r="L27" s="4">
        <f>Query4[[#This Row],[Count]]/Query4[[#This Row],[Team FG2]]</f>
        <v>0.75</v>
      </c>
      <c r="M27" s="4">
        <f>Query4[[#This Row],[Count]]/Query4[[#This Row],[Team FG3]]</f>
        <v>0.54545454545454541</v>
      </c>
    </row>
    <row r="28" spans="1:13" x14ac:dyDescent="0.25">
      <c r="A28">
        <v>2024</v>
      </c>
      <c r="B28" s="5" t="s">
        <v>28</v>
      </c>
      <c r="C28">
        <v>1610612738</v>
      </c>
      <c r="D28" s="5" t="s">
        <v>31</v>
      </c>
      <c r="E28" s="5" t="s">
        <v>5</v>
      </c>
      <c r="F28" s="5" t="s">
        <v>5</v>
      </c>
      <c r="G28">
        <v>2</v>
      </c>
      <c r="H28" s="5">
        <f>VLOOKUP(Query4[[#This Row],[name]],[1]!Query1[[name]:[Count]],6, FALSE)</f>
        <v>19</v>
      </c>
      <c r="I28" s="5">
        <f>VLOOKUP(Query4[[#This Row],[name]],[1]!Query3[[name]:[Count]], 6, FALSE)</f>
        <v>8</v>
      </c>
      <c r="J28" s="5">
        <f>VLOOKUP(Query4[[#This Row],[name]],[1]!Query2[[name]:[Count]], 6, FALSE)</f>
        <v>11</v>
      </c>
      <c r="K28" s="1">
        <f>Query4[[#This Row],[Count]]/Query4[[#This Row],[Team Total]]</f>
        <v>0.10526315789473684</v>
      </c>
      <c r="L28" s="4">
        <f>Query4[[#This Row],[Count]]/Query4[[#This Row],[Team FG2]]</f>
        <v>0.25</v>
      </c>
      <c r="M28" s="4">
        <f>Query4[[#This Row],[Count]]/Query4[[#This Row],[Team FG3]]</f>
        <v>0.18181818181818182</v>
      </c>
    </row>
    <row r="29" spans="1:13" x14ac:dyDescent="0.25">
      <c r="A29">
        <v>2024</v>
      </c>
      <c r="B29" s="5" t="s">
        <v>28</v>
      </c>
      <c r="C29">
        <v>1610612738</v>
      </c>
      <c r="D29" s="5" t="s">
        <v>32</v>
      </c>
      <c r="E29" s="5" t="s">
        <v>5</v>
      </c>
      <c r="F29" s="5" t="s">
        <v>5</v>
      </c>
      <c r="G29">
        <v>5</v>
      </c>
      <c r="H29" s="5">
        <f>VLOOKUP(Query4[[#This Row],[name]],[1]!Query1[[name]:[Count]],6, FALSE)</f>
        <v>19</v>
      </c>
      <c r="I29" s="5">
        <f>VLOOKUP(Query4[[#This Row],[name]],[1]!Query3[[name]:[Count]], 6, FALSE)</f>
        <v>8</v>
      </c>
      <c r="J29" s="5">
        <f>VLOOKUP(Query4[[#This Row],[name]],[1]!Query2[[name]:[Count]], 6, FALSE)</f>
        <v>11</v>
      </c>
      <c r="K29" s="1">
        <f>Query4[[#This Row],[Count]]/Query4[[#This Row],[Team Total]]</f>
        <v>0.26315789473684209</v>
      </c>
      <c r="L29" s="4">
        <f>Query4[[#This Row],[Count]]/Query4[[#This Row],[Team FG2]]</f>
        <v>0.625</v>
      </c>
      <c r="M29" s="4">
        <f>Query4[[#This Row],[Count]]/Query4[[#This Row],[Team FG3]]</f>
        <v>0.45454545454545453</v>
      </c>
    </row>
    <row r="30" spans="1:13" x14ac:dyDescent="0.25">
      <c r="A30">
        <v>2024</v>
      </c>
      <c r="B30" s="5" t="s">
        <v>28</v>
      </c>
      <c r="C30">
        <v>1610612738</v>
      </c>
      <c r="D30" s="5" t="s">
        <v>33</v>
      </c>
      <c r="E30" s="5" t="s">
        <v>5</v>
      </c>
      <c r="F30" s="5" t="s">
        <v>5</v>
      </c>
      <c r="G30">
        <v>1</v>
      </c>
      <c r="H30" s="5">
        <f>VLOOKUP(Query4[[#This Row],[name]],[1]!Query1[[name]:[Count]],6, FALSE)</f>
        <v>19</v>
      </c>
      <c r="I30" s="5">
        <f>VLOOKUP(Query4[[#This Row],[name]],[1]!Query3[[name]:[Count]], 6, FALSE)</f>
        <v>8</v>
      </c>
      <c r="J30" s="5">
        <f>VLOOKUP(Query4[[#This Row],[name]],[1]!Query2[[name]:[Count]], 6, FALSE)</f>
        <v>11</v>
      </c>
      <c r="K30" s="1">
        <f>Query4[[#This Row],[Count]]/Query4[[#This Row],[Team Total]]</f>
        <v>5.2631578947368418E-2</v>
      </c>
      <c r="L30" s="4">
        <f>Query4[[#This Row],[Count]]/Query4[[#This Row],[Team FG2]]</f>
        <v>0.125</v>
      </c>
      <c r="M30" s="4">
        <f>Query4[[#This Row],[Count]]/Query4[[#This Row],[Team FG3]]</f>
        <v>9.0909090909090912E-2</v>
      </c>
    </row>
    <row r="31" spans="1:13" x14ac:dyDescent="0.25">
      <c r="A31">
        <v>2024</v>
      </c>
      <c r="B31" s="5" t="s">
        <v>34</v>
      </c>
      <c r="C31">
        <v>1610612746</v>
      </c>
      <c r="D31" s="5" t="s">
        <v>191</v>
      </c>
      <c r="E31" s="5" t="s">
        <v>5</v>
      </c>
      <c r="F31" s="5" t="s">
        <v>5</v>
      </c>
      <c r="G31">
        <v>1</v>
      </c>
      <c r="H31" s="5">
        <f>VLOOKUP(Query4[[#This Row],[name]],[1]!Query1[[name]:[Count]],6, FALSE)</f>
        <v>16</v>
      </c>
      <c r="I31" s="5">
        <f>VLOOKUP(Query4[[#This Row],[name]],[1]!Query3[[name]:[Count]], 6, FALSE)</f>
        <v>13</v>
      </c>
      <c r="J31" s="5">
        <f>VLOOKUP(Query4[[#This Row],[name]],[1]!Query2[[name]:[Count]], 6, FALSE)</f>
        <v>3</v>
      </c>
      <c r="K31" s="1">
        <f>Query4[[#This Row],[Count]]/Query4[[#This Row],[Team Total]]</f>
        <v>6.25E-2</v>
      </c>
      <c r="L31" s="4">
        <f>Query4[[#This Row],[Count]]/Query4[[#This Row],[Team FG2]]</f>
        <v>7.6923076923076927E-2</v>
      </c>
      <c r="M31" s="4">
        <f>Query4[[#This Row],[Count]]/Query4[[#This Row],[Team FG3]]</f>
        <v>0.33333333333333331</v>
      </c>
    </row>
    <row r="32" spans="1:13" x14ac:dyDescent="0.25">
      <c r="A32">
        <v>2024</v>
      </c>
      <c r="B32" s="5" t="s">
        <v>34</v>
      </c>
      <c r="C32">
        <v>1610612746</v>
      </c>
      <c r="D32" s="5" t="s">
        <v>35</v>
      </c>
      <c r="E32" s="5" t="s">
        <v>5</v>
      </c>
      <c r="F32" s="5" t="s">
        <v>5</v>
      </c>
      <c r="G32">
        <v>3</v>
      </c>
      <c r="H32" s="5">
        <f>VLOOKUP(Query4[[#This Row],[name]],[1]!Query1[[name]:[Count]],6, FALSE)</f>
        <v>16</v>
      </c>
      <c r="I32" s="5">
        <f>VLOOKUP(Query4[[#This Row],[name]],[1]!Query3[[name]:[Count]], 6, FALSE)</f>
        <v>13</v>
      </c>
      <c r="J32" s="5">
        <f>VLOOKUP(Query4[[#This Row],[name]],[1]!Query2[[name]:[Count]], 6, FALSE)</f>
        <v>3</v>
      </c>
      <c r="K32" s="1">
        <f>Query4[[#This Row],[Count]]/Query4[[#This Row],[Team Total]]</f>
        <v>0.1875</v>
      </c>
      <c r="L32" s="4">
        <f>Query4[[#This Row],[Count]]/Query4[[#This Row],[Team FG2]]</f>
        <v>0.23076923076923078</v>
      </c>
      <c r="M32" s="4">
        <f>Query4[[#This Row],[Count]]/Query4[[#This Row],[Team FG3]]</f>
        <v>1</v>
      </c>
    </row>
    <row r="33" spans="1:13" x14ac:dyDescent="0.25">
      <c r="A33">
        <v>2024</v>
      </c>
      <c r="B33" s="5" t="s">
        <v>34</v>
      </c>
      <c r="C33">
        <v>1610612746</v>
      </c>
      <c r="D33" s="5" t="s">
        <v>36</v>
      </c>
      <c r="E33" s="5" t="s">
        <v>5</v>
      </c>
      <c r="F33" s="5" t="s">
        <v>5</v>
      </c>
      <c r="G33">
        <v>3</v>
      </c>
      <c r="H33" s="5">
        <f>VLOOKUP(Query4[[#This Row],[name]],[1]!Query1[[name]:[Count]],6, FALSE)</f>
        <v>16</v>
      </c>
      <c r="I33" s="5">
        <f>VLOOKUP(Query4[[#This Row],[name]],[1]!Query3[[name]:[Count]], 6, FALSE)</f>
        <v>13</v>
      </c>
      <c r="J33" s="5">
        <f>VLOOKUP(Query4[[#This Row],[name]],[1]!Query2[[name]:[Count]], 6, FALSE)</f>
        <v>3</v>
      </c>
      <c r="K33" s="1">
        <f>Query4[[#This Row],[Count]]/Query4[[#This Row],[Team Total]]</f>
        <v>0.1875</v>
      </c>
      <c r="L33" s="4">
        <f>Query4[[#This Row],[Count]]/Query4[[#This Row],[Team FG2]]</f>
        <v>0.23076923076923078</v>
      </c>
      <c r="M33" s="4">
        <f>Query4[[#This Row],[Count]]/Query4[[#This Row],[Team FG3]]</f>
        <v>1</v>
      </c>
    </row>
    <row r="34" spans="1:13" x14ac:dyDescent="0.25">
      <c r="A34">
        <v>2024</v>
      </c>
      <c r="B34" s="5" t="s">
        <v>34</v>
      </c>
      <c r="C34">
        <v>1610612746</v>
      </c>
      <c r="D34" s="5" t="s">
        <v>37</v>
      </c>
      <c r="E34" s="5" t="s">
        <v>5</v>
      </c>
      <c r="F34" s="5" t="s">
        <v>5</v>
      </c>
      <c r="G34">
        <v>5</v>
      </c>
      <c r="H34" s="5">
        <f>VLOOKUP(Query4[[#This Row],[name]],[1]!Query1[[name]:[Count]],6, FALSE)</f>
        <v>16</v>
      </c>
      <c r="I34" s="5">
        <f>VLOOKUP(Query4[[#This Row],[name]],[1]!Query3[[name]:[Count]], 6, FALSE)</f>
        <v>13</v>
      </c>
      <c r="J34" s="5">
        <f>VLOOKUP(Query4[[#This Row],[name]],[1]!Query2[[name]:[Count]], 6, FALSE)</f>
        <v>3</v>
      </c>
      <c r="K34" s="1">
        <f>Query4[[#This Row],[Count]]/Query4[[#This Row],[Team Total]]</f>
        <v>0.3125</v>
      </c>
      <c r="L34" s="4">
        <f>Query4[[#This Row],[Count]]/Query4[[#This Row],[Team FG2]]</f>
        <v>0.38461538461538464</v>
      </c>
      <c r="M34" s="4">
        <f>Query4[[#This Row],[Count]]/Query4[[#This Row],[Team FG3]]</f>
        <v>1.6666666666666667</v>
      </c>
    </row>
    <row r="35" spans="1:13" x14ac:dyDescent="0.25">
      <c r="A35">
        <v>2024</v>
      </c>
      <c r="B35" s="5" t="s">
        <v>34</v>
      </c>
      <c r="C35">
        <v>1610612746</v>
      </c>
      <c r="D35" s="5" t="s">
        <v>38</v>
      </c>
      <c r="E35" s="5" t="s">
        <v>5</v>
      </c>
      <c r="F35" s="5" t="s">
        <v>5</v>
      </c>
      <c r="G35">
        <v>4</v>
      </c>
      <c r="H35" s="5">
        <f>VLOOKUP(Query4[[#This Row],[name]],[1]!Query1[[name]:[Count]],6, FALSE)</f>
        <v>16</v>
      </c>
      <c r="I35" s="5">
        <f>VLOOKUP(Query4[[#This Row],[name]],[1]!Query3[[name]:[Count]], 6, FALSE)</f>
        <v>13</v>
      </c>
      <c r="J35" s="5">
        <f>VLOOKUP(Query4[[#This Row],[name]],[1]!Query2[[name]:[Count]], 6, FALSE)</f>
        <v>3</v>
      </c>
      <c r="K35" s="1">
        <f>Query4[[#This Row],[Count]]/Query4[[#This Row],[Team Total]]</f>
        <v>0.25</v>
      </c>
      <c r="L35" s="4">
        <f>Query4[[#This Row],[Count]]/Query4[[#This Row],[Team FG2]]</f>
        <v>0.30769230769230771</v>
      </c>
      <c r="M35" s="4">
        <f>Query4[[#This Row],[Count]]/Query4[[#This Row],[Team FG3]]</f>
        <v>1.3333333333333333</v>
      </c>
    </row>
    <row r="36" spans="1:13" x14ac:dyDescent="0.25">
      <c r="A36">
        <v>2024</v>
      </c>
      <c r="B36" s="5" t="s">
        <v>39</v>
      </c>
      <c r="C36">
        <v>1610612763</v>
      </c>
      <c r="D36" s="5" t="s">
        <v>40</v>
      </c>
      <c r="E36" s="5" t="s">
        <v>5</v>
      </c>
      <c r="F36" s="5" t="s">
        <v>5</v>
      </c>
      <c r="G36">
        <v>3</v>
      </c>
      <c r="H36" s="5">
        <f>VLOOKUP(Query4[[#This Row],[name]],[1]!Query1[[name]:[Count]],6, FALSE)</f>
        <v>28</v>
      </c>
      <c r="I36" s="5">
        <f>VLOOKUP(Query4[[#This Row],[name]],[1]!Query3[[name]:[Count]], 6, FALSE)</f>
        <v>16</v>
      </c>
      <c r="J36" s="5">
        <f>VLOOKUP(Query4[[#This Row],[name]],[1]!Query2[[name]:[Count]], 6, FALSE)</f>
        <v>12</v>
      </c>
      <c r="K36" s="1">
        <f>Query4[[#This Row],[Count]]/Query4[[#This Row],[Team Total]]</f>
        <v>0.10714285714285714</v>
      </c>
      <c r="L36" s="4">
        <f>Query4[[#This Row],[Count]]/Query4[[#This Row],[Team FG2]]</f>
        <v>0.1875</v>
      </c>
      <c r="M36" s="4">
        <f>Query4[[#This Row],[Count]]/Query4[[#This Row],[Team FG3]]</f>
        <v>0.25</v>
      </c>
    </row>
    <row r="37" spans="1:13" x14ac:dyDescent="0.25">
      <c r="A37">
        <v>2024</v>
      </c>
      <c r="B37" s="5" t="s">
        <v>39</v>
      </c>
      <c r="C37">
        <v>1610612763</v>
      </c>
      <c r="D37" s="5" t="s">
        <v>41</v>
      </c>
      <c r="E37" s="5" t="s">
        <v>5</v>
      </c>
      <c r="F37" s="5" t="s">
        <v>5</v>
      </c>
      <c r="G37">
        <v>2</v>
      </c>
      <c r="H37" s="5">
        <f>VLOOKUP(Query4[[#This Row],[name]],[1]!Query1[[name]:[Count]],6, FALSE)</f>
        <v>28</v>
      </c>
      <c r="I37" s="5">
        <f>VLOOKUP(Query4[[#This Row],[name]],[1]!Query3[[name]:[Count]], 6, FALSE)</f>
        <v>16</v>
      </c>
      <c r="J37" s="5">
        <f>VLOOKUP(Query4[[#This Row],[name]],[1]!Query2[[name]:[Count]], 6, FALSE)</f>
        <v>12</v>
      </c>
      <c r="K37" s="1">
        <f>Query4[[#This Row],[Count]]/Query4[[#This Row],[Team Total]]</f>
        <v>7.1428571428571425E-2</v>
      </c>
      <c r="L37" s="4">
        <f>Query4[[#This Row],[Count]]/Query4[[#This Row],[Team FG2]]</f>
        <v>0.125</v>
      </c>
      <c r="M37" s="4">
        <f>Query4[[#This Row],[Count]]/Query4[[#This Row],[Team FG3]]</f>
        <v>0.16666666666666666</v>
      </c>
    </row>
    <row r="38" spans="1:13" x14ac:dyDescent="0.25">
      <c r="A38">
        <v>2024</v>
      </c>
      <c r="B38" s="5" t="s">
        <v>39</v>
      </c>
      <c r="C38">
        <v>1610612763</v>
      </c>
      <c r="D38" s="5" t="s">
        <v>42</v>
      </c>
      <c r="E38" s="5" t="s">
        <v>5</v>
      </c>
      <c r="F38" s="5" t="s">
        <v>5</v>
      </c>
      <c r="G38">
        <v>3</v>
      </c>
      <c r="H38" s="5">
        <f>VLOOKUP(Query4[[#This Row],[name]],[1]!Query1[[name]:[Count]],6, FALSE)</f>
        <v>28</v>
      </c>
      <c r="I38" s="5">
        <f>VLOOKUP(Query4[[#This Row],[name]],[1]!Query3[[name]:[Count]], 6, FALSE)</f>
        <v>16</v>
      </c>
      <c r="J38" s="5">
        <f>VLOOKUP(Query4[[#This Row],[name]],[1]!Query2[[name]:[Count]], 6, FALSE)</f>
        <v>12</v>
      </c>
      <c r="K38" s="1">
        <f>Query4[[#This Row],[Count]]/Query4[[#This Row],[Team Total]]</f>
        <v>0.10714285714285714</v>
      </c>
      <c r="L38" s="4">
        <f>Query4[[#This Row],[Count]]/Query4[[#This Row],[Team FG2]]</f>
        <v>0.1875</v>
      </c>
      <c r="M38" s="4">
        <f>Query4[[#This Row],[Count]]/Query4[[#This Row],[Team FG3]]</f>
        <v>0.25</v>
      </c>
    </row>
    <row r="39" spans="1:13" x14ac:dyDescent="0.25">
      <c r="A39">
        <v>2024</v>
      </c>
      <c r="B39" s="5" t="s">
        <v>39</v>
      </c>
      <c r="C39">
        <v>1610612763</v>
      </c>
      <c r="D39" s="5" t="s">
        <v>43</v>
      </c>
      <c r="E39" s="5" t="s">
        <v>5</v>
      </c>
      <c r="F39" s="5" t="s">
        <v>5</v>
      </c>
      <c r="G39">
        <v>7</v>
      </c>
      <c r="H39" s="5">
        <f>VLOOKUP(Query4[[#This Row],[name]],[1]!Query1[[name]:[Count]],6, FALSE)</f>
        <v>28</v>
      </c>
      <c r="I39" s="5">
        <f>VLOOKUP(Query4[[#This Row],[name]],[1]!Query3[[name]:[Count]], 6, FALSE)</f>
        <v>16</v>
      </c>
      <c r="J39" s="5">
        <f>VLOOKUP(Query4[[#This Row],[name]],[1]!Query2[[name]:[Count]], 6, FALSE)</f>
        <v>12</v>
      </c>
      <c r="K39" s="1">
        <f>Query4[[#This Row],[Count]]/Query4[[#This Row],[Team Total]]</f>
        <v>0.25</v>
      </c>
      <c r="L39" s="4">
        <f>Query4[[#This Row],[Count]]/Query4[[#This Row],[Team FG2]]</f>
        <v>0.4375</v>
      </c>
      <c r="M39" s="4">
        <f>Query4[[#This Row],[Count]]/Query4[[#This Row],[Team FG3]]</f>
        <v>0.58333333333333337</v>
      </c>
    </row>
    <row r="40" spans="1:13" x14ac:dyDescent="0.25">
      <c r="A40">
        <v>2024</v>
      </c>
      <c r="B40" s="5" t="s">
        <v>39</v>
      </c>
      <c r="C40">
        <v>1610612763</v>
      </c>
      <c r="D40" s="5" t="s">
        <v>44</v>
      </c>
      <c r="E40" s="5" t="s">
        <v>5</v>
      </c>
      <c r="F40" s="5" t="s">
        <v>5</v>
      </c>
      <c r="G40">
        <v>5</v>
      </c>
      <c r="H40" s="5">
        <f>VLOOKUP(Query4[[#This Row],[name]],[1]!Query1[[name]:[Count]],6, FALSE)</f>
        <v>28</v>
      </c>
      <c r="I40" s="5">
        <f>VLOOKUP(Query4[[#This Row],[name]],[1]!Query3[[name]:[Count]], 6, FALSE)</f>
        <v>16</v>
      </c>
      <c r="J40" s="5">
        <f>VLOOKUP(Query4[[#This Row],[name]],[1]!Query2[[name]:[Count]], 6, FALSE)</f>
        <v>12</v>
      </c>
      <c r="K40" s="1">
        <f>Query4[[#This Row],[Count]]/Query4[[#This Row],[Team Total]]</f>
        <v>0.17857142857142858</v>
      </c>
      <c r="L40" s="4">
        <f>Query4[[#This Row],[Count]]/Query4[[#This Row],[Team FG2]]</f>
        <v>0.3125</v>
      </c>
      <c r="M40" s="4">
        <f>Query4[[#This Row],[Count]]/Query4[[#This Row],[Team FG3]]</f>
        <v>0.41666666666666669</v>
      </c>
    </row>
    <row r="41" spans="1:13" x14ac:dyDescent="0.25">
      <c r="A41">
        <v>2024</v>
      </c>
      <c r="B41" s="5" t="s">
        <v>39</v>
      </c>
      <c r="C41">
        <v>1610612763</v>
      </c>
      <c r="D41" s="5" t="s">
        <v>45</v>
      </c>
      <c r="E41" s="5" t="s">
        <v>5</v>
      </c>
      <c r="F41" s="5" t="s">
        <v>5</v>
      </c>
      <c r="G41">
        <v>4</v>
      </c>
      <c r="H41" s="5">
        <f>VLOOKUP(Query4[[#This Row],[name]],[1]!Query1[[name]:[Count]],6, FALSE)</f>
        <v>28</v>
      </c>
      <c r="I41" s="5">
        <f>VLOOKUP(Query4[[#This Row],[name]],[1]!Query3[[name]:[Count]], 6, FALSE)</f>
        <v>16</v>
      </c>
      <c r="J41" s="5">
        <f>VLOOKUP(Query4[[#This Row],[name]],[1]!Query2[[name]:[Count]], 6, FALSE)</f>
        <v>12</v>
      </c>
      <c r="K41" s="1">
        <f>Query4[[#This Row],[Count]]/Query4[[#This Row],[Team Total]]</f>
        <v>0.14285714285714285</v>
      </c>
      <c r="L41" s="4">
        <f>Query4[[#This Row],[Count]]/Query4[[#This Row],[Team FG2]]</f>
        <v>0.25</v>
      </c>
      <c r="M41" s="4">
        <f>Query4[[#This Row],[Count]]/Query4[[#This Row],[Team FG3]]</f>
        <v>0.33333333333333331</v>
      </c>
    </row>
    <row r="42" spans="1:13" x14ac:dyDescent="0.25">
      <c r="A42">
        <v>2024</v>
      </c>
      <c r="B42" s="5" t="s">
        <v>39</v>
      </c>
      <c r="C42">
        <v>1610612763</v>
      </c>
      <c r="D42" s="5" t="s">
        <v>192</v>
      </c>
      <c r="E42" s="5" t="s">
        <v>5</v>
      </c>
      <c r="F42" s="5" t="s">
        <v>5</v>
      </c>
      <c r="G42">
        <v>2</v>
      </c>
      <c r="H42" s="5">
        <f>VLOOKUP(Query4[[#This Row],[name]],[1]!Query1[[name]:[Count]],6, FALSE)</f>
        <v>28</v>
      </c>
      <c r="I42" s="5">
        <f>VLOOKUP(Query4[[#This Row],[name]],[1]!Query3[[name]:[Count]], 6, FALSE)</f>
        <v>16</v>
      </c>
      <c r="J42" s="5">
        <f>VLOOKUP(Query4[[#This Row],[name]],[1]!Query2[[name]:[Count]], 6, FALSE)</f>
        <v>12</v>
      </c>
      <c r="K42" s="1">
        <f>Query4[[#This Row],[Count]]/Query4[[#This Row],[Team Total]]</f>
        <v>7.1428571428571425E-2</v>
      </c>
      <c r="L42" s="4">
        <f>Query4[[#This Row],[Count]]/Query4[[#This Row],[Team FG2]]</f>
        <v>0.125</v>
      </c>
      <c r="M42" s="4">
        <f>Query4[[#This Row],[Count]]/Query4[[#This Row],[Team FG3]]</f>
        <v>0.16666666666666666</v>
      </c>
    </row>
    <row r="43" spans="1:13" x14ac:dyDescent="0.25">
      <c r="A43">
        <v>2024</v>
      </c>
      <c r="B43" s="5" t="s">
        <v>39</v>
      </c>
      <c r="C43">
        <v>1610612763</v>
      </c>
      <c r="D43" s="5" t="s">
        <v>46</v>
      </c>
      <c r="E43" s="5" t="s">
        <v>5</v>
      </c>
      <c r="F43" s="5" t="s">
        <v>5</v>
      </c>
      <c r="G43">
        <v>2</v>
      </c>
      <c r="H43" s="5">
        <f>VLOOKUP(Query4[[#This Row],[name]],[1]!Query1[[name]:[Count]],6, FALSE)</f>
        <v>28</v>
      </c>
      <c r="I43" s="5">
        <f>VLOOKUP(Query4[[#This Row],[name]],[1]!Query3[[name]:[Count]], 6, FALSE)</f>
        <v>16</v>
      </c>
      <c r="J43" s="5">
        <f>VLOOKUP(Query4[[#This Row],[name]],[1]!Query2[[name]:[Count]], 6, FALSE)</f>
        <v>12</v>
      </c>
      <c r="K43" s="1">
        <f>Query4[[#This Row],[Count]]/Query4[[#This Row],[Team Total]]</f>
        <v>7.1428571428571425E-2</v>
      </c>
      <c r="L43" s="4">
        <f>Query4[[#This Row],[Count]]/Query4[[#This Row],[Team FG2]]</f>
        <v>0.125</v>
      </c>
      <c r="M43" s="4">
        <f>Query4[[#This Row],[Count]]/Query4[[#This Row],[Team FG3]]</f>
        <v>0.16666666666666666</v>
      </c>
    </row>
    <row r="44" spans="1:13" x14ac:dyDescent="0.25">
      <c r="A44">
        <v>2024</v>
      </c>
      <c r="B44" s="5" t="s">
        <v>47</v>
      </c>
      <c r="C44">
        <v>1610612737</v>
      </c>
      <c r="D44" s="5" t="s">
        <v>48</v>
      </c>
      <c r="E44" s="5" t="s">
        <v>5</v>
      </c>
      <c r="F44" s="5" t="s">
        <v>5</v>
      </c>
      <c r="G44">
        <v>5</v>
      </c>
      <c r="H44" s="5">
        <f>VLOOKUP(Query4[[#This Row],[name]],[1]!Query1[[name]:[Count]],6, FALSE)</f>
        <v>24</v>
      </c>
      <c r="I44" s="5">
        <f>VLOOKUP(Query4[[#This Row],[name]],[1]!Query3[[name]:[Count]], 6, FALSE)</f>
        <v>13</v>
      </c>
      <c r="J44" s="5">
        <f>VLOOKUP(Query4[[#This Row],[name]],[1]!Query2[[name]:[Count]], 6, FALSE)</f>
        <v>11</v>
      </c>
      <c r="K44" s="1">
        <f>Query4[[#This Row],[Count]]/Query4[[#This Row],[Team Total]]</f>
        <v>0.20833333333333334</v>
      </c>
      <c r="L44" s="4">
        <f>Query4[[#This Row],[Count]]/Query4[[#This Row],[Team FG2]]</f>
        <v>0.38461538461538464</v>
      </c>
      <c r="M44" s="4">
        <f>Query4[[#This Row],[Count]]/Query4[[#This Row],[Team FG3]]</f>
        <v>0.45454545454545453</v>
      </c>
    </row>
    <row r="45" spans="1:13" x14ac:dyDescent="0.25">
      <c r="A45">
        <v>2024</v>
      </c>
      <c r="B45" s="5" t="s">
        <v>47</v>
      </c>
      <c r="C45">
        <v>1610612737</v>
      </c>
      <c r="D45" s="5" t="s">
        <v>193</v>
      </c>
      <c r="E45" s="5" t="s">
        <v>5</v>
      </c>
      <c r="F45" s="5" t="s">
        <v>5</v>
      </c>
      <c r="G45">
        <v>1</v>
      </c>
      <c r="H45" s="5">
        <f>VLOOKUP(Query4[[#This Row],[name]],[1]!Query1[[name]:[Count]],6, FALSE)</f>
        <v>24</v>
      </c>
      <c r="I45" s="5">
        <f>VLOOKUP(Query4[[#This Row],[name]],[1]!Query3[[name]:[Count]], 6, FALSE)</f>
        <v>13</v>
      </c>
      <c r="J45" s="5">
        <f>VLOOKUP(Query4[[#This Row],[name]],[1]!Query2[[name]:[Count]], 6, FALSE)</f>
        <v>11</v>
      </c>
      <c r="K45" s="1">
        <f>Query4[[#This Row],[Count]]/Query4[[#This Row],[Team Total]]</f>
        <v>4.1666666666666664E-2</v>
      </c>
      <c r="L45" s="4">
        <f>Query4[[#This Row],[Count]]/Query4[[#This Row],[Team FG2]]</f>
        <v>7.6923076923076927E-2</v>
      </c>
      <c r="M45" s="4">
        <f>Query4[[#This Row],[Count]]/Query4[[#This Row],[Team FG3]]</f>
        <v>9.0909090909090912E-2</v>
      </c>
    </row>
    <row r="46" spans="1:13" x14ac:dyDescent="0.25">
      <c r="A46">
        <v>2024</v>
      </c>
      <c r="B46" s="5" t="s">
        <v>47</v>
      </c>
      <c r="C46">
        <v>1610612737</v>
      </c>
      <c r="D46" s="5" t="s">
        <v>49</v>
      </c>
      <c r="E46" s="5" t="s">
        <v>5</v>
      </c>
      <c r="F46" s="5" t="s">
        <v>5</v>
      </c>
      <c r="G46">
        <v>3</v>
      </c>
      <c r="H46" s="5">
        <f>VLOOKUP(Query4[[#This Row],[name]],[1]!Query1[[name]:[Count]],6, FALSE)</f>
        <v>24</v>
      </c>
      <c r="I46" s="5">
        <f>VLOOKUP(Query4[[#This Row],[name]],[1]!Query3[[name]:[Count]], 6, FALSE)</f>
        <v>13</v>
      </c>
      <c r="J46" s="5">
        <f>VLOOKUP(Query4[[#This Row],[name]],[1]!Query2[[name]:[Count]], 6, FALSE)</f>
        <v>11</v>
      </c>
      <c r="K46" s="1">
        <f>Query4[[#This Row],[Count]]/Query4[[#This Row],[Team Total]]</f>
        <v>0.125</v>
      </c>
      <c r="L46" s="4">
        <f>Query4[[#This Row],[Count]]/Query4[[#This Row],[Team FG2]]</f>
        <v>0.23076923076923078</v>
      </c>
      <c r="M46" s="4">
        <f>Query4[[#This Row],[Count]]/Query4[[#This Row],[Team FG3]]</f>
        <v>0.27272727272727271</v>
      </c>
    </row>
    <row r="47" spans="1:13" x14ac:dyDescent="0.25">
      <c r="A47">
        <v>2024</v>
      </c>
      <c r="B47" s="5" t="s">
        <v>47</v>
      </c>
      <c r="C47">
        <v>1610612737</v>
      </c>
      <c r="D47" s="5" t="s">
        <v>50</v>
      </c>
      <c r="E47" s="5" t="s">
        <v>5</v>
      </c>
      <c r="F47" s="5" t="s">
        <v>5</v>
      </c>
      <c r="G47">
        <v>5</v>
      </c>
      <c r="H47" s="5">
        <f>VLOOKUP(Query4[[#This Row],[name]],[1]!Query1[[name]:[Count]],6, FALSE)</f>
        <v>24</v>
      </c>
      <c r="I47" s="5">
        <f>VLOOKUP(Query4[[#This Row],[name]],[1]!Query3[[name]:[Count]], 6, FALSE)</f>
        <v>13</v>
      </c>
      <c r="J47" s="5">
        <f>VLOOKUP(Query4[[#This Row],[name]],[1]!Query2[[name]:[Count]], 6, FALSE)</f>
        <v>11</v>
      </c>
      <c r="K47" s="1">
        <f>Query4[[#This Row],[Count]]/Query4[[#This Row],[Team Total]]</f>
        <v>0.20833333333333334</v>
      </c>
      <c r="L47" s="4">
        <f>Query4[[#This Row],[Count]]/Query4[[#This Row],[Team FG2]]</f>
        <v>0.38461538461538464</v>
      </c>
      <c r="M47" s="4">
        <f>Query4[[#This Row],[Count]]/Query4[[#This Row],[Team FG3]]</f>
        <v>0.45454545454545453</v>
      </c>
    </row>
    <row r="48" spans="1:13" x14ac:dyDescent="0.25">
      <c r="A48">
        <v>2024</v>
      </c>
      <c r="B48" s="5" t="s">
        <v>47</v>
      </c>
      <c r="C48">
        <v>1610612737</v>
      </c>
      <c r="D48" s="5" t="s">
        <v>51</v>
      </c>
      <c r="E48" s="5" t="s">
        <v>5</v>
      </c>
      <c r="F48" s="5" t="s">
        <v>5</v>
      </c>
      <c r="G48">
        <v>4</v>
      </c>
      <c r="H48" s="5">
        <f>VLOOKUP(Query4[[#This Row],[name]],[1]!Query1[[name]:[Count]],6, FALSE)</f>
        <v>24</v>
      </c>
      <c r="I48" s="5">
        <f>VLOOKUP(Query4[[#This Row],[name]],[1]!Query3[[name]:[Count]], 6, FALSE)</f>
        <v>13</v>
      </c>
      <c r="J48" s="5">
        <f>VLOOKUP(Query4[[#This Row],[name]],[1]!Query2[[name]:[Count]], 6, FALSE)</f>
        <v>11</v>
      </c>
      <c r="K48" s="1">
        <f>Query4[[#This Row],[Count]]/Query4[[#This Row],[Team Total]]</f>
        <v>0.16666666666666666</v>
      </c>
      <c r="L48" s="4">
        <f>Query4[[#This Row],[Count]]/Query4[[#This Row],[Team FG2]]</f>
        <v>0.30769230769230771</v>
      </c>
      <c r="M48" s="4">
        <f>Query4[[#This Row],[Count]]/Query4[[#This Row],[Team FG3]]</f>
        <v>0.36363636363636365</v>
      </c>
    </row>
    <row r="49" spans="1:13" x14ac:dyDescent="0.25">
      <c r="A49">
        <v>2024</v>
      </c>
      <c r="B49" s="5" t="s">
        <v>47</v>
      </c>
      <c r="C49">
        <v>1610612737</v>
      </c>
      <c r="D49" s="5" t="s">
        <v>52</v>
      </c>
      <c r="E49" s="5" t="s">
        <v>5</v>
      </c>
      <c r="F49" s="5" t="s">
        <v>5</v>
      </c>
      <c r="G49">
        <v>6</v>
      </c>
      <c r="H49" s="5">
        <f>VLOOKUP(Query4[[#This Row],[name]],[1]!Query1[[name]:[Count]],6, FALSE)</f>
        <v>24</v>
      </c>
      <c r="I49" s="5">
        <f>VLOOKUP(Query4[[#This Row],[name]],[1]!Query3[[name]:[Count]], 6, FALSE)</f>
        <v>13</v>
      </c>
      <c r="J49" s="5">
        <f>VLOOKUP(Query4[[#This Row],[name]],[1]!Query2[[name]:[Count]], 6, FALSE)</f>
        <v>11</v>
      </c>
      <c r="K49" s="1">
        <f>Query4[[#This Row],[Count]]/Query4[[#This Row],[Team Total]]</f>
        <v>0.25</v>
      </c>
      <c r="L49" s="4">
        <f>Query4[[#This Row],[Count]]/Query4[[#This Row],[Team FG2]]</f>
        <v>0.46153846153846156</v>
      </c>
      <c r="M49" s="4">
        <f>Query4[[#This Row],[Count]]/Query4[[#This Row],[Team FG3]]</f>
        <v>0.54545454545454541</v>
      </c>
    </row>
    <row r="50" spans="1:13" x14ac:dyDescent="0.25">
      <c r="A50">
        <v>2024</v>
      </c>
      <c r="B50" s="5" t="s">
        <v>53</v>
      </c>
      <c r="C50">
        <v>1610612748</v>
      </c>
      <c r="D50" s="5" t="s">
        <v>54</v>
      </c>
      <c r="E50" s="5" t="s">
        <v>5</v>
      </c>
      <c r="F50" s="5" t="s">
        <v>5</v>
      </c>
      <c r="G50">
        <v>3</v>
      </c>
      <c r="H50" s="5">
        <f>VLOOKUP(Query4[[#This Row],[name]],[1]!Query1[[name]:[Count]],6, FALSE)</f>
        <v>20</v>
      </c>
      <c r="I50" s="5">
        <f>VLOOKUP(Query4[[#This Row],[name]],[1]!Query3[[name]:[Count]], 6, FALSE)</f>
        <v>13</v>
      </c>
      <c r="J50" s="5">
        <f>VLOOKUP(Query4[[#This Row],[name]],[1]!Query2[[name]:[Count]], 6, FALSE)</f>
        <v>7</v>
      </c>
      <c r="K50" s="1">
        <f>Query4[[#This Row],[Count]]/Query4[[#This Row],[Team Total]]</f>
        <v>0.15</v>
      </c>
      <c r="L50" s="4">
        <f>Query4[[#This Row],[Count]]/Query4[[#This Row],[Team FG2]]</f>
        <v>0.23076923076923078</v>
      </c>
      <c r="M50" s="4">
        <f>Query4[[#This Row],[Count]]/Query4[[#This Row],[Team FG3]]</f>
        <v>0.42857142857142855</v>
      </c>
    </row>
    <row r="51" spans="1:13" x14ac:dyDescent="0.25">
      <c r="A51">
        <v>2024</v>
      </c>
      <c r="B51" s="5" t="s">
        <v>53</v>
      </c>
      <c r="C51">
        <v>1610612748</v>
      </c>
      <c r="D51" s="5" t="s">
        <v>194</v>
      </c>
      <c r="E51" s="5" t="s">
        <v>5</v>
      </c>
      <c r="F51" s="5" t="s">
        <v>5</v>
      </c>
      <c r="G51">
        <v>2</v>
      </c>
      <c r="H51" s="5">
        <f>VLOOKUP(Query4[[#This Row],[name]],[1]!Query1[[name]:[Count]],6, FALSE)</f>
        <v>20</v>
      </c>
      <c r="I51" s="5">
        <f>VLOOKUP(Query4[[#This Row],[name]],[1]!Query3[[name]:[Count]], 6, FALSE)</f>
        <v>13</v>
      </c>
      <c r="J51" s="5">
        <f>VLOOKUP(Query4[[#This Row],[name]],[1]!Query2[[name]:[Count]], 6, FALSE)</f>
        <v>7</v>
      </c>
      <c r="K51" s="1">
        <f>Query4[[#This Row],[Count]]/Query4[[#This Row],[Team Total]]</f>
        <v>0.1</v>
      </c>
      <c r="L51" s="4">
        <f>Query4[[#This Row],[Count]]/Query4[[#This Row],[Team FG2]]</f>
        <v>0.15384615384615385</v>
      </c>
      <c r="M51" s="4">
        <f>Query4[[#This Row],[Count]]/Query4[[#This Row],[Team FG3]]</f>
        <v>0.2857142857142857</v>
      </c>
    </row>
    <row r="52" spans="1:13" x14ac:dyDescent="0.25">
      <c r="A52">
        <v>2024</v>
      </c>
      <c r="B52" s="5" t="s">
        <v>53</v>
      </c>
      <c r="C52">
        <v>1610612748</v>
      </c>
      <c r="D52" s="5" t="s">
        <v>55</v>
      </c>
      <c r="E52" s="5" t="s">
        <v>5</v>
      </c>
      <c r="F52" s="5" t="s">
        <v>5</v>
      </c>
      <c r="G52">
        <v>1</v>
      </c>
      <c r="H52" s="5">
        <f>VLOOKUP(Query4[[#This Row],[name]],[1]!Query1[[name]:[Count]],6, FALSE)</f>
        <v>20</v>
      </c>
      <c r="I52" s="5">
        <f>VLOOKUP(Query4[[#This Row],[name]],[1]!Query3[[name]:[Count]], 6, FALSE)</f>
        <v>13</v>
      </c>
      <c r="J52" s="5">
        <f>VLOOKUP(Query4[[#This Row],[name]],[1]!Query2[[name]:[Count]], 6, FALSE)</f>
        <v>7</v>
      </c>
      <c r="K52" s="1">
        <f>Query4[[#This Row],[Count]]/Query4[[#This Row],[Team Total]]</f>
        <v>0.05</v>
      </c>
      <c r="L52" s="4">
        <f>Query4[[#This Row],[Count]]/Query4[[#This Row],[Team FG2]]</f>
        <v>7.6923076923076927E-2</v>
      </c>
      <c r="M52" s="4">
        <f>Query4[[#This Row],[Count]]/Query4[[#This Row],[Team FG3]]</f>
        <v>0.14285714285714285</v>
      </c>
    </row>
    <row r="53" spans="1:13" x14ac:dyDescent="0.25">
      <c r="A53">
        <v>2024</v>
      </c>
      <c r="B53" s="5" t="s">
        <v>53</v>
      </c>
      <c r="C53">
        <v>1610612748</v>
      </c>
      <c r="D53" s="5" t="s">
        <v>56</v>
      </c>
      <c r="E53" s="5" t="s">
        <v>5</v>
      </c>
      <c r="F53" s="5" t="s">
        <v>5</v>
      </c>
      <c r="G53">
        <v>3</v>
      </c>
      <c r="H53" s="5">
        <f>VLOOKUP(Query4[[#This Row],[name]],[1]!Query1[[name]:[Count]],6, FALSE)</f>
        <v>20</v>
      </c>
      <c r="I53" s="5">
        <f>VLOOKUP(Query4[[#This Row],[name]],[1]!Query3[[name]:[Count]], 6, FALSE)</f>
        <v>13</v>
      </c>
      <c r="J53" s="5">
        <f>VLOOKUP(Query4[[#This Row],[name]],[1]!Query2[[name]:[Count]], 6, FALSE)</f>
        <v>7</v>
      </c>
      <c r="K53" s="1">
        <f>Query4[[#This Row],[Count]]/Query4[[#This Row],[Team Total]]</f>
        <v>0.15</v>
      </c>
      <c r="L53" s="4">
        <f>Query4[[#This Row],[Count]]/Query4[[#This Row],[Team FG2]]</f>
        <v>0.23076923076923078</v>
      </c>
      <c r="M53" s="4">
        <f>Query4[[#This Row],[Count]]/Query4[[#This Row],[Team FG3]]</f>
        <v>0.42857142857142855</v>
      </c>
    </row>
    <row r="54" spans="1:13" x14ac:dyDescent="0.25">
      <c r="A54">
        <v>2024</v>
      </c>
      <c r="B54" s="5" t="s">
        <v>53</v>
      </c>
      <c r="C54">
        <v>1610612748</v>
      </c>
      <c r="D54" s="5" t="s">
        <v>57</v>
      </c>
      <c r="E54" s="5" t="s">
        <v>5</v>
      </c>
      <c r="F54" s="5" t="s">
        <v>5</v>
      </c>
      <c r="G54">
        <v>2</v>
      </c>
      <c r="H54" s="5">
        <f>VLOOKUP(Query4[[#This Row],[name]],[1]!Query1[[name]:[Count]],6, FALSE)</f>
        <v>20</v>
      </c>
      <c r="I54" s="5">
        <f>VLOOKUP(Query4[[#This Row],[name]],[1]!Query3[[name]:[Count]], 6, FALSE)</f>
        <v>13</v>
      </c>
      <c r="J54" s="5">
        <f>VLOOKUP(Query4[[#This Row],[name]],[1]!Query2[[name]:[Count]], 6, FALSE)</f>
        <v>7</v>
      </c>
      <c r="K54" s="1">
        <f>Query4[[#This Row],[Count]]/Query4[[#This Row],[Team Total]]</f>
        <v>0.1</v>
      </c>
      <c r="L54" s="4">
        <f>Query4[[#This Row],[Count]]/Query4[[#This Row],[Team FG2]]</f>
        <v>0.15384615384615385</v>
      </c>
      <c r="M54" s="4">
        <f>Query4[[#This Row],[Count]]/Query4[[#This Row],[Team FG3]]</f>
        <v>0.2857142857142857</v>
      </c>
    </row>
    <row r="55" spans="1:13" x14ac:dyDescent="0.25">
      <c r="A55">
        <v>2024</v>
      </c>
      <c r="B55" s="5" t="s">
        <v>53</v>
      </c>
      <c r="C55">
        <v>1610612748</v>
      </c>
      <c r="D55" s="5" t="s">
        <v>58</v>
      </c>
      <c r="E55" s="5" t="s">
        <v>5</v>
      </c>
      <c r="F55" s="5" t="s">
        <v>5</v>
      </c>
      <c r="G55">
        <v>3</v>
      </c>
      <c r="H55" s="5">
        <f>VLOOKUP(Query4[[#This Row],[name]],[1]!Query1[[name]:[Count]],6, FALSE)</f>
        <v>20</v>
      </c>
      <c r="I55" s="5">
        <f>VLOOKUP(Query4[[#This Row],[name]],[1]!Query3[[name]:[Count]], 6, FALSE)</f>
        <v>13</v>
      </c>
      <c r="J55" s="5">
        <f>VLOOKUP(Query4[[#This Row],[name]],[1]!Query2[[name]:[Count]], 6, FALSE)</f>
        <v>7</v>
      </c>
      <c r="K55" s="1">
        <f>Query4[[#This Row],[Count]]/Query4[[#This Row],[Team Total]]</f>
        <v>0.15</v>
      </c>
      <c r="L55" s="4">
        <f>Query4[[#This Row],[Count]]/Query4[[#This Row],[Team FG2]]</f>
        <v>0.23076923076923078</v>
      </c>
      <c r="M55" s="4">
        <f>Query4[[#This Row],[Count]]/Query4[[#This Row],[Team FG3]]</f>
        <v>0.42857142857142855</v>
      </c>
    </row>
    <row r="56" spans="1:13" x14ac:dyDescent="0.25">
      <c r="A56">
        <v>2024</v>
      </c>
      <c r="B56" s="5" t="s">
        <v>53</v>
      </c>
      <c r="C56">
        <v>1610612748</v>
      </c>
      <c r="D56" s="5" t="s">
        <v>59</v>
      </c>
      <c r="E56" s="5" t="s">
        <v>5</v>
      </c>
      <c r="F56" s="5" t="s">
        <v>5</v>
      </c>
      <c r="G56">
        <v>3</v>
      </c>
      <c r="H56" s="5">
        <f>VLOOKUP(Query4[[#This Row],[name]],[1]!Query1[[name]:[Count]],6, FALSE)</f>
        <v>20</v>
      </c>
      <c r="I56" s="5">
        <f>VLOOKUP(Query4[[#This Row],[name]],[1]!Query3[[name]:[Count]], 6, FALSE)</f>
        <v>13</v>
      </c>
      <c r="J56" s="5">
        <f>VLOOKUP(Query4[[#This Row],[name]],[1]!Query2[[name]:[Count]], 6, FALSE)</f>
        <v>7</v>
      </c>
      <c r="K56" s="1">
        <f>Query4[[#This Row],[Count]]/Query4[[#This Row],[Team Total]]</f>
        <v>0.15</v>
      </c>
      <c r="L56" s="4">
        <f>Query4[[#This Row],[Count]]/Query4[[#This Row],[Team FG2]]</f>
        <v>0.23076923076923078</v>
      </c>
      <c r="M56" s="4">
        <f>Query4[[#This Row],[Count]]/Query4[[#This Row],[Team FG3]]</f>
        <v>0.42857142857142855</v>
      </c>
    </row>
    <row r="57" spans="1:13" x14ac:dyDescent="0.25">
      <c r="A57">
        <v>2024</v>
      </c>
      <c r="B57" s="5" t="s">
        <v>53</v>
      </c>
      <c r="C57">
        <v>1610612748</v>
      </c>
      <c r="D57" s="5" t="s">
        <v>60</v>
      </c>
      <c r="E57" s="5" t="s">
        <v>5</v>
      </c>
      <c r="F57" s="5" t="s">
        <v>5</v>
      </c>
      <c r="G57">
        <v>3</v>
      </c>
      <c r="H57" s="5">
        <f>VLOOKUP(Query4[[#This Row],[name]],[1]!Query1[[name]:[Count]],6, FALSE)</f>
        <v>20</v>
      </c>
      <c r="I57" s="5">
        <f>VLOOKUP(Query4[[#This Row],[name]],[1]!Query3[[name]:[Count]], 6, FALSE)</f>
        <v>13</v>
      </c>
      <c r="J57" s="5">
        <f>VLOOKUP(Query4[[#This Row],[name]],[1]!Query2[[name]:[Count]], 6, FALSE)</f>
        <v>7</v>
      </c>
      <c r="K57" s="1">
        <f>Query4[[#This Row],[Count]]/Query4[[#This Row],[Team Total]]</f>
        <v>0.15</v>
      </c>
      <c r="L57" s="4">
        <f>Query4[[#This Row],[Count]]/Query4[[#This Row],[Team FG2]]</f>
        <v>0.23076923076923078</v>
      </c>
      <c r="M57" s="4">
        <f>Query4[[#This Row],[Count]]/Query4[[#This Row],[Team FG3]]</f>
        <v>0.42857142857142855</v>
      </c>
    </row>
    <row r="58" spans="1:13" x14ac:dyDescent="0.25">
      <c r="A58">
        <v>2024</v>
      </c>
      <c r="B58" s="5" t="s">
        <v>61</v>
      </c>
      <c r="C58">
        <v>1610612766</v>
      </c>
      <c r="D58" s="5" t="s">
        <v>62</v>
      </c>
      <c r="E58" s="5" t="s">
        <v>5</v>
      </c>
      <c r="F58" s="5" t="s">
        <v>5</v>
      </c>
      <c r="G58">
        <v>4</v>
      </c>
      <c r="H58" s="5">
        <f>VLOOKUP(Query4[[#This Row],[name]],[1]!Query1[[name]:[Count]],6, FALSE)</f>
        <v>20</v>
      </c>
      <c r="I58" s="5">
        <f>VLOOKUP(Query4[[#This Row],[name]],[1]!Query3[[name]:[Count]], 6, FALSE)</f>
        <v>11</v>
      </c>
      <c r="J58" s="5">
        <f>VLOOKUP(Query4[[#This Row],[name]],[1]!Query2[[name]:[Count]], 6, FALSE)</f>
        <v>9</v>
      </c>
      <c r="K58" s="1">
        <f>Query4[[#This Row],[Count]]/Query4[[#This Row],[Team Total]]</f>
        <v>0.2</v>
      </c>
      <c r="L58" s="4">
        <f>Query4[[#This Row],[Count]]/Query4[[#This Row],[Team FG2]]</f>
        <v>0.36363636363636365</v>
      </c>
      <c r="M58" s="4">
        <f>Query4[[#This Row],[Count]]/Query4[[#This Row],[Team FG3]]</f>
        <v>0.44444444444444442</v>
      </c>
    </row>
    <row r="59" spans="1:13" x14ac:dyDescent="0.25">
      <c r="A59">
        <v>2024</v>
      </c>
      <c r="B59" s="5" t="s">
        <v>61</v>
      </c>
      <c r="C59">
        <v>1610612766</v>
      </c>
      <c r="D59" s="5" t="s">
        <v>63</v>
      </c>
      <c r="E59" s="5" t="s">
        <v>5</v>
      </c>
      <c r="F59" s="5" t="s">
        <v>5</v>
      </c>
      <c r="G59">
        <v>2</v>
      </c>
      <c r="H59" s="5">
        <f>VLOOKUP(Query4[[#This Row],[name]],[1]!Query1[[name]:[Count]],6, FALSE)</f>
        <v>20</v>
      </c>
      <c r="I59" s="5">
        <f>VLOOKUP(Query4[[#This Row],[name]],[1]!Query3[[name]:[Count]], 6, FALSE)</f>
        <v>11</v>
      </c>
      <c r="J59" s="5">
        <f>VLOOKUP(Query4[[#This Row],[name]],[1]!Query2[[name]:[Count]], 6, FALSE)</f>
        <v>9</v>
      </c>
      <c r="K59" s="1">
        <f>Query4[[#This Row],[Count]]/Query4[[#This Row],[Team Total]]</f>
        <v>0.1</v>
      </c>
      <c r="L59" s="4">
        <f>Query4[[#This Row],[Count]]/Query4[[#This Row],[Team FG2]]</f>
        <v>0.18181818181818182</v>
      </c>
      <c r="M59" s="4">
        <f>Query4[[#This Row],[Count]]/Query4[[#This Row],[Team FG3]]</f>
        <v>0.22222222222222221</v>
      </c>
    </row>
    <row r="60" spans="1:13" x14ac:dyDescent="0.25">
      <c r="A60">
        <v>2024</v>
      </c>
      <c r="B60" s="5" t="s">
        <v>61</v>
      </c>
      <c r="C60">
        <v>1610612766</v>
      </c>
      <c r="D60" s="5" t="s">
        <v>195</v>
      </c>
      <c r="E60" s="5" t="s">
        <v>5</v>
      </c>
      <c r="F60" s="5" t="s">
        <v>5</v>
      </c>
      <c r="G60">
        <v>1</v>
      </c>
      <c r="H60" s="5">
        <f>VLOOKUP(Query4[[#This Row],[name]],[1]!Query1[[name]:[Count]],6, FALSE)</f>
        <v>20</v>
      </c>
      <c r="I60" s="5">
        <f>VLOOKUP(Query4[[#This Row],[name]],[1]!Query3[[name]:[Count]], 6, FALSE)</f>
        <v>11</v>
      </c>
      <c r="J60" s="5">
        <f>VLOOKUP(Query4[[#This Row],[name]],[1]!Query2[[name]:[Count]], 6, FALSE)</f>
        <v>9</v>
      </c>
      <c r="K60" s="1">
        <f>Query4[[#This Row],[Count]]/Query4[[#This Row],[Team Total]]</f>
        <v>0.05</v>
      </c>
      <c r="L60" s="4">
        <f>Query4[[#This Row],[Count]]/Query4[[#This Row],[Team FG2]]</f>
        <v>9.0909090909090912E-2</v>
      </c>
      <c r="M60" s="4">
        <f>Query4[[#This Row],[Count]]/Query4[[#This Row],[Team FG3]]</f>
        <v>0.1111111111111111</v>
      </c>
    </row>
    <row r="61" spans="1:13" x14ac:dyDescent="0.25">
      <c r="A61">
        <v>2024</v>
      </c>
      <c r="B61" s="5" t="s">
        <v>61</v>
      </c>
      <c r="C61">
        <v>1610612766</v>
      </c>
      <c r="D61" s="5" t="s">
        <v>64</v>
      </c>
      <c r="E61" s="5" t="s">
        <v>5</v>
      </c>
      <c r="F61" s="5" t="s">
        <v>5</v>
      </c>
      <c r="G61">
        <v>7</v>
      </c>
      <c r="H61" s="5">
        <f>VLOOKUP(Query4[[#This Row],[name]],[1]!Query1[[name]:[Count]],6, FALSE)</f>
        <v>20</v>
      </c>
      <c r="I61" s="5">
        <f>VLOOKUP(Query4[[#This Row],[name]],[1]!Query3[[name]:[Count]], 6, FALSE)</f>
        <v>11</v>
      </c>
      <c r="J61" s="5">
        <f>VLOOKUP(Query4[[#This Row],[name]],[1]!Query2[[name]:[Count]], 6, FALSE)</f>
        <v>9</v>
      </c>
      <c r="K61" s="1">
        <f>Query4[[#This Row],[Count]]/Query4[[#This Row],[Team Total]]</f>
        <v>0.35</v>
      </c>
      <c r="L61" s="4">
        <f>Query4[[#This Row],[Count]]/Query4[[#This Row],[Team FG2]]</f>
        <v>0.63636363636363635</v>
      </c>
      <c r="M61" s="4">
        <f>Query4[[#This Row],[Count]]/Query4[[#This Row],[Team FG3]]</f>
        <v>0.77777777777777779</v>
      </c>
    </row>
    <row r="62" spans="1:13" x14ac:dyDescent="0.25">
      <c r="A62">
        <v>2024</v>
      </c>
      <c r="B62" s="5" t="s">
        <v>61</v>
      </c>
      <c r="C62">
        <v>1610612766</v>
      </c>
      <c r="D62" s="5" t="s">
        <v>65</v>
      </c>
      <c r="E62" s="5" t="s">
        <v>5</v>
      </c>
      <c r="F62" s="5" t="s">
        <v>5</v>
      </c>
      <c r="G62">
        <v>2</v>
      </c>
      <c r="H62" s="5">
        <f>VLOOKUP(Query4[[#This Row],[name]],[1]!Query1[[name]:[Count]],6, FALSE)</f>
        <v>20</v>
      </c>
      <c r="I62" s="5">
        <f>VLOOKUP(Query4[[#This Row],[name]],[1]!Query3[[name]:[Count]], 6, FALSE)</f>
        <v>11</v>
      </c>
      <c r="J62" s="5">
        <f>VLOOKUP(Query4[[#This Row],[name]],[1]!Query2[[name]:[Count]], 6, FALSE)</f>
        <v>9</v>
      </c>
      <c r="K62" s="1">
        <f>Query4[[#This Row],[Count]]/Query4[[#This Row],[Team Total]]</f>
        <v>0.1</v>
      </c>
      <c r="L62" s="4">
        <f>Query4[[#This Row],[Count]]/Query4[[#This Row],[Team FG2]]</f>
        <v>0.18181818181818182</v>
      </c>
      <c r="M62" s="4">
        <f>Query4[[#This Row],[Count]]/Query4[[#This Row],[Team FG3]]</f>
        <v>0.22222222222222221</v>
      </c>
    </row>
    <row r="63" spans="1:13" x14ac:dyDescent="0.25">
      <c r="A63">
        <v>2024</v>
      </c>
      <c r="B63" s="5" t="s">
        <v>61</v>
      </c>
      <c r="C63">
        <v>1610612766</v>
      </c>
      <c r="D63" s="5" t="s">
        <v>66</v>
      </c>
      <c r="E63" s="5" t="s">
        <v>5</v>
      </c>
      <c r="F63" s="5" t="s">
        <v>5</v>
      </c>
      <c r="G63">
        <v>1</v>
      </c>
      <c r="H63" s="5">
        <f>VLOOKUP(Query4[[#This Row],[name]],[1]!Query1[[name]:[Count]],6, FALSE)</f>
        <v>20</v>
      </c>
      <c r="I63" s="5">
        <f>VLOOKUP(Query4[[#This Row],[name]],[1]!Query3[[name]:[Count]], 6, FALSE)</f>
        <v>11</v>
      </c>
      <c r="J63" s="5">
        <f>VLOOKUP(Query4[[#This Row],[name]],[1]!Query2[[name]:[Count]], 6, FALSE)</f>
        <v>9</v>
      </c>
      <c r="K63" s="1">
        <f>Query4[[#This Row],[Count]]/Query4[[#This Row],[Team Total]]</f>
        <v>0.05</v>
      </c>
      <c r="L63" s="4">
        <f>Query4[[#This Row],[Count]]/Query4[[#This Row],[Team FG2]]</f>
        <v>9.0909090909090912E-2</v>
      </c>
      <c r="M63" s="4">
        <f>Query4[[#This Row],[Count]]/Query4[[#This Row],[Team FG3]]</f>
        <v>0.1111111111111111</v>
      </c>
    </row>
    <row r="64" spans="1:13" x14ac:dyDescent="0.25">
      <c r="A64">
        <v>2024</v>
      </c>
      <c r="B64" s="5" t="s">
        <v>61</v>
      </c>
      <c r="C64">
        <v>1610612766</v>
      </c>
      <c r="D64" s="5" t="s">
        <v>67</v>
      </c>
      <c r="E64" s="5" t="s">
        <v>5</v>
      </c>
      <c r="F64" s="5" t="s">
        <v>5</v>
      </c>
      <c r="G64">
        <v>1</v>
      </c>
      <c r="H64" s="5">
        <f>VLOOKUP(Query4[[#This Row],[name]],[1]!Query1[[name]:[Count]],6, FALSE)</f>
        <v>20</v>
      </c>
      <c r="I64" s="5">
        <f>VLOOKUP(Query4[[#This Row],[name]],[1]!Query3[[name]:[Count]], 6, FALSE)</f>
        <v>11</v>
      </c>
      <c r="J64" s="5">
        <f>VLOOKUP(Query4[[#This Row],[name]],[1]!Query2[[name]:[Count]], 6, FALSE)</f>
        <v>9</v>
      </c>
      <c r="K64" s="1">
        <f>Query4[[#This Row],[Count]]/Query4[[#This Row],[Team Total]]</f>
        <v>0.05</v>
      </c>
      <c r="L64" s="4">
        <f>Query4[[#This Row],[Count]]/Query4[[#This Row],[Team FG2]]</f>
        <v>9.0909090909090912E-2</v>
      </c>
      <c r="M64" s="4">
        <f>Query4[[#This Row],[Count]]/Query4[[#This Row],[Team FG3]]</f>
        <v>0.1111111111111111</v>
      </c>
    </row>
    <row r="65" spans="1:13" x14ac:dyDescent="0.25">
      <c r="A65">
        <v>2024</v>
      </c>
      <c r="B65" s="5" t="s">
        <v>61</v>
      </c>
      <c r="C65">
        <v>1610612766</v>
      </c>
      <c r="D65" s="5" t="s">
        <v>68</v>
      </c>
      <c r="E65" s="5" t="s">
        <v>5</v>
      </c>
      <c r="F65" s="5" t="s">
        <v>5</v>
      </c>
      <c r="G65">
        <v>2</v>
      </c>
      <c r="H65" s="5">
        <f>VLOOKUP(Query4[[#This Row],[name]],[1]!Query1[[name]:[Count]],6, FALSE)</f>
        <v>20</v>
      </c>
      <c r="I65" s="5">
        <f>VLOOKUP(Query4[[#This Row],[name]],[1]!Query3[[name]:[Count]], 6, FALSE)</f>
        <v>11</v>
      </c>
      <c r="J65" s="5">
        <f>VLOOKUP(Query4[[#This Row],[name]],[1]!Query2[[name]:[Count]], 6, FALSE)</f>
        <v>9</v>
      </c>
      <c r="K65" s="1">
        <f>Query4[[#This Row],[Count]]/Query4[[#This Row],[Team Total]]</f>
        <v>0.1</v>
      </c>
      <c r="L65" s="4">
        <f>Query4[[#This Row],[Count]]/Query4[[#This Row],[Team FG2]]</f>
        <v>0.18181818181818182</v>
      </c>
      <c r="M65" s="4">
        <f>Query4[[#This Row],[Count]]/Query4[[#This Row],[Team FG3]]</f>
        <v>0.22222222222222221</v>
      </c>
    </row>
    <row r="66" spans="1:13" x14ac:dyDescent="0.25">
      <c r="A66">
        <v>2024</v>
      </c>
      <c r="B66" s="5" t="s">
        <v>69</v>
      </c>
      <c r="C66">
        <v>1610612762</v>
      </c>
      <c r="D66" s="5" t="s">
        <v>196</v>
      </c>
      <c r="E66" s="5" t="s">
        <v>5</v>
      </c>
      <c r="F66" s="5" t="s">
        <v>5</v>
      </c>
      <c r="G66">
        <v>1</v>
      </c>
      <c r="H66" s="5">
        <f>VLOOKUP(Query4[[#This Row],[name]],[1]!Query1[[name]:[Count]],6, FALSE)</f>
        <v>15</v>
      </c>
      <c r="I66" s="5">
        <f>VLOOKUP(Query4[[#This Row],[name]],[1]!Query3[[name]:[Count]], 6, FALSE)</f>
        <v>9</v>
      </c>
      <c r="J66" s="5">
        <f>VLOOKUP(Query4[[#This Row],[name]],[1]!Query2[[name]:[Count]], 6, FALSE)</f>
        <v>6</v>
      </c>
      <c r="K66" s="1">
        <f>Query4[[#This Row],[Count]]/Query4[[#This Row],[Team Total]]</f>
        <v>6.6666666666666666E-2</v>
      </c>
      <c r="L66" s="4">
        <f>Query4[[#This Row],[Count]]/Query4[[#This Row],[Team FG2]]</f>
        <v>0.1111111111111111</v>
      </c>
      <c r="M66" s="4">
        <f>Query4[[#This Row],[Count]]/Query4[[#This Row],[Team FG3]]</f>
        <v>0.16666666666666666</v>
      </c>
    </row>
    <row r="67" spans="1:13" x14ac:dyDescent="0.25">
      <c r="A67">
        <v>2024</v>
      </c>
      <c r="B67" s="5" t="s">
        <v>69</v>
      </c>
      <c r="C67">
        <v>1610612762</v>
      </c>
      <c r="D67" s="5" t="s">
        <v>70</v>
      </c>
      <c r="E67" s="5" t="s">
        <v>5</v>
      </c>
      <c r="F67" s="5" t="s">
        <v>5</v>
      </c>
      <c r="G67">
        <v>3</v>
      </c>
      <c r="H67" s="5">
        <f>VLOOKUP(Query4[[#This Row],[name]],[1]!Query1[[name]:[Count]],6, FALSE)</f>
        <v>15</v>
      </c>
      <c r="I67" s="5">
        <f>VLOOKUP(Query4[[#This Row],[name]],[1]!Query3[[name]:[Count]], 6, FALSE)</f>
        <v>9</v>
      </c>
      <c r="J67" s="5">
        <f>VLOOKUP(Query4[[#This Row],[name]],[1]!Query2[[name]:[Count]], 6, FALSE)</f>
        <v>6</v>
      </c>
      <c r="K67" s="1">
        <f>Query4[[#This Row],[Count]]/Query4[[#This Row],[Team Total]]</f>
        <v>0.2</v>
      </c>
      <c r="L67" s="4">
        <f>Query4[[#This Row],[Count]]/Query4[[#This Row],[Team FG2]]</f>
        <v>0.33333333333333331</v>
      </c>
      <c r="M67" s="4">
        <f>Query4[[#This Row],[Count]]/Query4[[#This Row],[Team FG3]]</f>
        <v>0.5</v>
      </c>
    </row>
    <row r="68" spans="1:13" x14ac:dyDescent="0.25">
      <c r="A68">
        <v>2024</v>
      </c>
      <c r="B68" s="5" t="s">
        <v>69</v>
      </c>
      <c r="C68">
        <v>1610612762</v>
      </c>
      <c r="D68" s="5" t="s">
        <v>71</v>
      </c>
      <c r="E68" s="5" t="s">
        <v>5</v>
      </c>
      <c r="F68" s="5" t="s">
        <v>5</v>
      </c>
      <c r="G68">
        <v>1</v>
      </c>
      <c r="H68" s="5">
        <f>VLOOKUP(Query4[[#This Row],[name]],[1]!Query1[[name]:[Count]],6, FALSE)</f>
        <v>15</v>
      </c>
      <c r="I68" s="5">
        <f>VLOOKUP(Query4[[#This Row],[name]],[1]!Query3[[name]:[Count]], 6, FALSE)</f>
        <v>9</v>
      </c>
      <c r="J68" s="5">
        <f>VLOOKUP(Query4[[#This Row],[name]],[1]!Query2[[name]:[Count]], 6, FALSE)</f>
        <v>6</v>
      </c>
      <c r="K68" s="1">
        <f>Query4[[#This Row],[Count]]/Query4[[#This Row],[Team Total]]</f>
        <v>6.6666666666666666E-2</v>
      </c>
      <c r="L68" s="4">
        <f>Query4[[#This Row],[Count]]/Query4[[#This Row],[Team FG2]]</f>
        <v>0.1111111111111111</v>
      </c>
      <c r="M68" s="4">
        <f>Query4[[#This Row],[Count]]/Query4[[#This Row],[Team FG3]]</f>
        <v>0.16666666666666666</v>
      </c>
    </row>
    <row r="69" spans="1:13" x14ac:dyDescent="0.25">
      <c r="A69">
        <v>2024</v>
      </c>
      <c r="B69" s="5" t="s">
        <v>69</v>
      </c>
      <c r="C69">
        <v>1610612762</v>
      </c>
      <c r="D69" s="5" t="s">
        <v>72</v>
      </c>
      <c r="E69" s="5" t="s">
        <v>5</v>
      </c>
      <c r="F69" s="5" t="s">
        <v>5</v>
      </c>
      <c r="G69">
        <v>3</v>
      </c>
      <c r="H69" s="5">
        <f>VLOOKUP(Query4[[#This Row],[name]],[1]!Query1[[name]:[Count]],6, FALSE)</f>
        <v>15</v>
      </c>
      <c r="I69" s="5">
        <f>VLOOKUP(Query4[[#This Row],[name]],[1]!Query3[[name]:[Count]], 6, FALSE)</f>
        <v>9</v>
      </c>
      <c r="J69" s="5">
        <f>VLOOKUP(Query4[[#This Row],[name]],[1]!Query2[[name]:[Count]], 6, FALSE)</f>
        <v>6</v>
      </c>
      <c r="K69" s="1">
        <f>Query4[[#This Row],[Count]]/Query4[[#This Row],[Team Total]]</f>
        <v>0.2</v>
      </c>
      <c r="L69" s="4">
        <f>Query4[[#This Row],[Count]]/Query4[[#This Row],[Team FG2]]</f>
        <v>0.33333333333333331</v>
      </c>
      <c r="M69" s="4">
        <f>Query4[[#This Row],[Count]]/Query4[[#This Row],[Team FG3]]</f>
        <v>0.5</v>
      </c>
    </row>
    <row r="70" spans="1:13" x14ac:dyDescent="0.25">
      <c r="A70">
        <v>2024</v>
      </c>
      <c r="B70" s="5" t="s">
        <v>69</v>
      </c>
      <c r="C70">
        <v>1610612762</v>
      </c>
      <c r="D70" s="5" t="s">
        <v>73</v>
      </c>
      <c r="E70" s="5" t="s">
        <v>5</v>
      </c>
      <c r="F70" s="5" t="s">
        <v>5</v>
      </c>
      <c r="G70">
        <v>1</v>
      </c>
      <c r="H70" s="5">
        <f>VLOOKUP(Query4[[#This Row],[name]],[1]!Query1[[name]:[Count]],6, FALSE)</f>
        <v>15</v>
      </c>
      <c r="I70" s="5">
        <f>VLOOKUP(Query4[[#This Row],[name]],[1]!Query3[[name]:[Count]], 6, FALSE)</f>
        <v>9</v>
      </c>
      <c r="J70" s="5">
        <f>VLOOKUP(Query4[[#This Row],[name]],[1]!Query2[[name]:[Count]], 6, FALSE)</f>
        <v>6</v>
      </c>
      <c r="K70" s="1">
        <f>Query4[[#This Row],[Count]]/Query4[[#This Row],[Team Total]]</f>
        <v>6.6666666666666666E-2</v>
      </c>
      <c r="L70" s="4">
        <f>Query4[[#This Row],[Count]]/Query4[[#This Row],[Team FG2]]</f>
        <v>0.1111111111111111</v>
      </c>
      <c r="M70" s="4">
        <f>Query4[[#This Row],[Count]]/Query4[[#This Row],[Team FG3]]</f>
        <v>0.16666666666666666</v>
      </c>
    </row>
    <row r="71" spans="1:13" x14ac:dyDescent="0.25">
      <c r="A71">
        <v>2024</v>
      </c>
      <c r="B71" s="5" t="s">
        <v>69</v>
      </c>
      <c r="C71">
        <v>1610612762</v>
      </c>
      <c r="D71" s="5" t="s">
        <v>74</v>
      </c>
      <c r="E71" s="5" t="s">
        <v>5</v>
      </c>
      <c r="F71" s="5" t="s">
        <v>5</v>
      </c>
      <c r="G71">
        <v>2</v>
      </c>
      <c r="H71" s="5">
        <f>VLOOKUP(Query4[[#This Row],[name]],[1]!Query1[[name]:[Count]],6, FALSE)</f>
        <v>15</v>
      </c>
      <c r="I71" s="5">
        <f>VLOOKUP(Query4[[#This Row],[name]],[1]!Query3[[name]:[Count]], 6, FALSE)</f>
        <v>9</v>
      </c>
      <c r="J71" s="5">
        <f>VLOOKUP(Query4[[#This Row],[name]],[1]!Query2[[name]:[Count]], 6, FALSE)</f>
        <v>6</v>
      </c>
      <c r="K71" s="1">
        <f>Query4[[#This Row],[Count]]/Query4[[#This Row],[Team Total]]</f>
        <v>0.13333333333333333</v>
      </c>
      <c r="L71" s="4">
        <f>Query4[[#This Row],[Count]]/Query4[[#This Row],[Team FG2]]</f>
        <v>0.22222222222222221</v>
      </c>
      <c r="M71" s="4">
        <f>Query4[[#This Row],[Count]]/Query4[[#This Row],[Team FG3]]</f>
        <v>0.33333333333333331</v>
      </c>
    </row>
    <row r="72" spans="1:13" x14ac:dyDescent="0.25">
      <c r="A72">
        <v>2024</v>
      </c>
      <c r="B72" s="5" t="s">
        <v>69</v>
      </c>
      <c r="C72">
        <v>1610612762</v>
      </c>
      <c r="D72" s="5" t="s">
        <v>236</v>
      </c>
      <c r="E72" s="5" t="s">
        <v>5</v>
      </c>
      <c r="F72" s="5" t="s">
        <v>5</v>
      </c>
      <c r="G72">
        <v>1</v>
      </c>
      <c r="H72" s="5">
        <f>VLOOKUP(Query4[[#This Row],[name]],[1]!Query1[[name]:[Count]],6, FALSE)</f>
        <v>15</v>
      </c>
      <c r="I72" s="5">
        <f>VLOOKUP(Query4[[#This Row],[name]],[1]!Query3[[name]:[Count]], 6, FALSE)</f>
        <v>9</v>
      </c>
      <c r="J72" s="5">
        <f>VLOOKUP(Query4[[#This Row],[name]],[1]!Query2[[name]:[Count]], 6, FALSE)</f>
        <v>6</v>
      </c>
      <c r="K72" s="1">
        <f>Query4[[#This Row],[Count]]/Query4[[#This Row],[Team Total]]</f>
        <v>6.6666666666666666E-2</v>
      </c>
      <c r="L72" s="4">
        <f>Query4[[#This Row],[Count]]/Query4[[#This Row],[Team FG2]]</f>
        <v>0.1111111111111111</v>
      </c>
      <c r="M72" s="4">
        <f>Query4[[#This Row],[Count]]/Query4[[#This Row],[Team FG3]]</f>
        <v>0.16666666666666666</v>
      </c>
    </row>
    <row r="73" spans="1:13" x14ac:dyDescent="0.25">
      <c r="A73">
        <v>2024</v>
      </c>
      <c r="B73" s="5" t="s">
        <v>69</v>
      </c>
      <c r="C73">
        <v>1610612762</v>
      </c>
      <c r="D73" s="5" t="s">
        <v>75</v>
      </c>
      <c r="E73" s="5" t="s">
        <v>5</v>
      </c>
      <c r="F73" s="5" t="s">
        <v>5</v>
      </c>
      <c r="G73">
        <v>3</v>
      </c>
      <c r="H73" s="5">
        <f>VLOOKUP(Query4[[#This Row],[name]],[1]!Query1[[name]:[Count]],6, FALSE)</f>
        <v>15</v>
      </c>
      <c r="I73" s="5">
        <f>VLOOKUP(Query4[[#This Row],[name]],[1]!Query3[[name]:[Count]], 6, FALSE)</f>
        <v>9</v>
      </c>
      <c r="J73" s="5">
        <f>VLOOKUP(Query4[[#This Row],[name]],[1]!Query2[[name]:[Count]], 6, FALSE)</f>
        <v>6</v>
      </c>
      <c r="K73" s="1">
        <f>Query4[[#This Row],[Count]]/Query4[[#This Row],[Team Total]]</f>
        <v>0.2</v>
      </c>
      <c r="L73" s="4">
        <f>Query4[[#This Row],[Count]]/Query4[[#This Row],[Team FG2]]</f>
        <v>0.33333333333333331</v>
      </c>
      <c r="M73" s="4">
        <f>Query4[[#This Row],[Count]]/Query4[[#This Row],[Team FG3]]</f>
        <v>0.5</v>
      </c>
    </row>
    <row r="74" spans="1:13" x14ac:dyDescent="0.25">
      <c r="A74">
        <v>2024</v>
      </c>
      <c r="B74" s="5" t="s">
        <v>76</v>
      </c>
      <c r="C74">
        <v>1610612758</v>
      </c>
      <c r="D74" s="5" t="s">
        <v>197</v>
      </c>
      <c r="E74" s="5" t="s">
        <v>5</v>
      </c>
      <c r="F74" s="5" t="s">
        <v>5</v>
      </c>
      <c r="G74">
        <v>1</v>
      </c>
      <c r="H74" s="5">
        <f>VLOOKUP(Query4[[#This Row],[name]],[1]!Query1[[name]:[Count]],6, FALSE)</f>
        <v>13</v>
      </c>
      <c r="I74" s="5">
        <f>VLOOKUP(Query4[[#This Row],[name]],[1]!Query3[[name]:[Count]], 6, FALSE)</f>
        <v>8</v>
      </c>
      <c r="J74" s="5">
        <f>VLOOKUP(Query4[[#This Row],[name]],[1]!Query2[[name]:[Count]], 6, FALSE)</f>
        <v>5</v>
      </c>
      <c r="K74" s="1">
        <f>Query4[[#This Row],[Count]]/Query4[[#This Row],[Team Total]]</f>
        <v>7.6923076923076927E-2</v>
      </c>
      <c r="L74" s="4">
        <f>Query4[[#This Row],[Count]]/Query4[[#This Row],[Team FG2]]</f>
        <v>0.125</v>
      </c>
      <c r="M74" s="4">
        <f>Query4[[#This Row],[Count]]/Query4[[#This Row],[Team FG3]]</f>
        <v>0.2</v>
      </c>
    </row>
    <row r="75" spans="1:13" x14ac:dyDescent="0.25">
      <c r="A75">
        <v>2024</v>
      </c>
      <c r="B75" s="5" t="s">
        <v>76</v>
      </c>
      <c r="C75">
        <v>1610612758</v>
      </c>
      <c r="D75" s="5" t="s">
        <v>77</v>
      </c>
      <c r="E75" s="5" t="s">
        <v>5</v>
      </c>
      <c r="F75" s="5" t="s">
        <v>5</v>
      </c>
      <c r="G75">
        <v>3</v>
      </c>
      <c r="H75" s="5">
        <f>VLOOKUP(Query4[[#This Row],[name]],[1]!Query1[[name]:[Count]],6, FALSE)</f>
        <v>13</v>
      </c>
      <c r="I75" s="5">
        <f>VLOOKUP(Query4[[#This Row],[name]],[1]!Query3[[name]:[Count]], 6, FALSE)</f>
        <v>8</v>
      </c>
      <c r="J75" s="5">
        <f>VLOOKUP(Query4[[#This Row],[name]],[1]!Query2[[name]:[Count]], 6, FALSE)</f>
        <v>5</v>
      </c>
      <c r="K75" s="1">
        <f>Query4[[#This Row],[Count]]/Query4[[#This Row],[Team Total]]</f>
        <v>0.23076923076923078</v>
      </c>
      <c r="L75" s="4">
        <f>Query4[[#This Row],[Count]]/Query4[[#This Row],[Team FG2]]</f>
        <v>0.375</v>
      </c>
      <c r="M75" s="4">
        <f>Query4[[#This Row],[Count]]/Query4[[#This Row],[Team FG3]]</f>
        <v>0.6</v>
      </c>
    </row>
    <row r="76" spans="1:13" x14ac:dyDescent="0.25">
      <c r="A76">
        <v>2024</v>
      </c>
      <c r="B76" s="5" t="s">
        <v>76</v>
      </c>
      <c r="C76">
        <v>1610612758</v>
      </c>
      <c r="D76" s="5" t="s">
        <v>78</v>
      </c>
      <c r="E76" s="5" t="s">
        <v>5</v>
      </c>
      <c r="F76" s="5" t="s">
        <v>5</v>
      </c>
      <c r="G76">
        <v>2</v>
      </c>
      <c r="H76" s="5">
        <f>VLOOKUP(Query4[[#This Row],[name]],[1]!Query1[[name]:[Count]],6, FALSE)</f>
        <v>13</v>
      </c>
      <c r="I76" s="5">
        <f>VLOOKUP(Query4[[#This Row],[name]],[1]!Query3[[name]:[Count]], 6, FALSE)</f>
        <v>8</v>
      </c>
      <c r="J76" s="5">
        <f>VLOOKUP(Query4[[#This Row],[name]],[1]!Query2[[name]:[Count]], 6, FALSE)</f>
        <v>5</v>
      </c>
      <c r="K76" s="1">
        <f>Query4[[#This Row],[Count]]/Query4[[#This Row],[Team Total]]</f>
        <v>0.15384615384615385</v>
      </c>
      <c r="L76" s="4">
        <f>Query4[[#This Row],[Count]]/Query4[[#This Row],[Team FG2]]</f>
        <v>0.25</v>
      </c>
      <c r="M76" s="4">
        <f>Query4[[#This Row],[Count]]/Query4[[#This Row],[Team FG3]]</f>
        <v>0.4</v>
      </c>
    </row>
    <row r="77" spans="1:13" x14ac:dyDescent="0.25">
      <c r="A77">
        <v>2024</v>
      </c>
      <c r="B77" s="5" t="s">
        <v>76</v>
      </c>
      <c r="C77">
        <v>1610612758</v>
      </c>
      <c r="D77" s="5" t="s">
        <v>79</v>
      </c>
      <c r="E77" s="5" t="s">
        <v>5</v>
      </c>
      <c r="F77" s="5" t="s">
        <v>5</v>
      </c>
      <c r="G77">
        <v>5</v>
      </c>
      <c r="H77" s="5">
        <f>VLOOKUP(Query4[[#This Row],[name]],[1]!Query1[[name]:[Count]],6, FALSE)</f>
        <v>13</v>
      </c>
      <c r="I77" s="5">
        <f>VLOOKUP(Query4[[#This Row],[name]],[1]!Query3[[name]:[Count]], 6, FALSE)</f>
        <v>8</v>
      </c>
      <c r="J77" s="5">
        <f>VLOOKUP(Query4[[#This Row],[name]],[1]!Query2[[name]:[Count]], 6, FALSE)</f>
        <v>5</v>
      </c>
      <c r="K77" s="1">
        <f>Query4[[#This Row],[Count]]/Query4[[#This Row],[Team Total]]</f>
        <v>0.38461538461538464</v>
      </c>
      <c r="L77" s="4">
        <f>Query4[[#This Row],[Count]]/Query4[[#This Row],[Team FG2]]</f>
        <v>0.625</v>
      </c>
      <c r="M77" s="4">
        <f>Query4[[#This Row],[Count]]/Query4[[#This Row],[Team FG3]]</f>
        <v>1</v>
      </c>
    </row>
    <row r="78" spans="1:13" x14ac:dyDescent="0.25">
      <c r="A78">
        <v>2024</v>
      </c>
      <c r="B78" s="5" t="s">
        <v>76</v>
      </c>
      <c r="C78">
        <v>1610612758</v>
      </c>
      <c r="D78" s="5" t="s">
        <v>198</v>
      </c>
      <c r="E78" s="5" t="s">
        <v>5</v>
      </c>
      <c r="F78" s="5" t="s">
        <v>5</v>
      </c>
      <c r="G78">
        <v>1</v>
      </c>
      <c r="H78" s="5">
        <f>VLOOKUP(Query4[[#This Row],[name]],[1]!Query1[[name]:[Count]],6, FALSE)</f>
        <v>13</v>
      </c>
      <c r="I78" s="5">
        <f>VLOOKUP(Query4[[#This Row],[name]],[1]!Query3[[name]:[Count]], 6, FALSE)</f>
        <v>8</v>
      </c>
      <c r="J78" s="5">
        <f>VLOOKUP(Query4[[#This Row],[name]],[1]!Query2[[name]:[Count]], 6, FALSE)</f>
        <v>5</v>
      </c>
      <c r="K78" s="1">
        <f>Query4[[#This Row],[Count]]/Query4[[#This Row],[Team Total]]</f>
        <v>7.6923076923076927E-2</v>
      </c>
      <c r="L78" s="4">
        <f>Query4[[#This Row],[Count]]/Query4[[#This Row],[Team FG2]]</f>
        <v>0.125</v>
      </c>
      <c r="M78" s="4">
        <f>Query4[[#This Row],[Count]]/Query4[[#This Row],[Team FG3]]</f>
        <v>0.2</v>
      </c>
    </row>
    <row r="79" spans="1:13" x14ac:dyDescent="0.25">
      <c r="A79">
        <v>2024</v>
      </c>
      <c r="B79" s="5" t="s">
        <v>76</v>
      </c>
      <c r="C79">
        <v>1610612758</v>
      </c>
      <c r="D79" s="5" t="s">
        <v>80</v>
      </c>
      <c r="E79" s="5" t="s">
        <v>5</v>
      </c>
      <c r="F79" s="5" t="s">
        <v>5</v>
      </c>
      <c r="G79">
        <v>1</v>
      </c>
      <c r="H79" s="5">
        <f>VLOOKUP(Query4[[#This Row],[name]],[1]!Query1[[name]:[Count]],6, FALSE)</f>
        <v>13</v>
      </c>
      <c r="I79" s="5">
        <f>VLOOKUP(Query4[[#This Row],[name]],[1]!Query3[[name]:[Count]], 6, FALSE)</f>
        <v>8</v>
      </c>
      <c r="J79" s="5">
        <f>VLOOKUP(Query4[[#This Row],[name]],[1]!Query2[[name]:[Count]], 6, FALSE)</f>
        <v>5</v>
      </c>
      <c r="K79" s="1">
        <f>Query4[[#This Row],[Count]]/Query4[[#This Row],[Team Total]]</f>
        <v>7.6923076923076927E-2</v>
      </c>
      <c r="L79" s="4">
        <f>Query4[[#This Row],[Count]]/Query4[[#This Row],[Team FG2]]</f>
        <v>0.125</v>
      </c>
      <c r="M79" s="4">
        <f>Query4[[#This Row],[Count]]/Query4[[#This Row],[Team FG3]]</f>
        <v>0.2</v>
      </c>
    </row>
    <row r="80" spans="1:13" x14ac:dyDescent="0.25">
      <c r="A80">
        <v>2024</v>
      </c>
      <c r="B80" s="5" t="s">
        <v>81</v>
      </c>
      <c r="C80">
        <v>1610612752</v>
      </c>
      <c r="D80" s="5" t="s">
        <v>82</v>
      </c>
      <c r="E80" s="5" t="s">
        <v>5</v>
      </c>
      <c r="F80" s="5" t="s">
        <v>5</v>
      </c>
      <c r="G80">
        <v>4</v>
      </c>
      <c r="H80" s="5">
        <f>VLOOKUP(Query4[[#This Row],[name]],[1]!Query1[[name]:[Count]],6, FALSE)</f>
        <v>14</v>
      </c>
      <c r="I80" s="5">
        <f>VLOOKUP(Query4[[#This Row],[name]],[1]!Query3[[name]:[Count]], 6, FALSE)</f>
        <v>9</v>
      </c>
      <c r="J80" s="5">
        <f>VLOOKUP(Query4[[#This Row],[name]],[1]!Query2[[name]:[Count]], 6, FALSE)</f>
        <v>5</v>
      </c>
      <c r="K80" s="1">
        <f>Query4[[#This Row],[Count]]/Query4[[#This Row],[Team Total]]</f>
        <v>0.2857142857142857</v>
      </c>
      <c r="L80" s="4">
        <f>Query4[[#This Row],[Count]]/Query4[[#This Row],[Team FG2]]</f>
        <v>0.44444444444444442</v>
      </c>
      <c r="M80" s="4">
        <f>Query4[[#This Row],[Count]]/Query4[[#This Row],[Team FG3]]</f>
        <v>0.8</v>
      </c>
    </row>
    <row r="81" spans="1:13" x14ac:dyDescent="0.25">
      <c r="A81">
        <v>2024</v>
      </c>
      <c r="B81" s="5" t="s">
        <v>81</v>
      </c>
      <c r="C81">
        <v>1610612752</v>
      </c>
      <c r="D81" s="5" t="s">
        <v>83</v>
      </c>
      <c r="E81" s="5" t="s">
        <v>5</v>
      </c>
      <c r="F81" s="5" t="s">
        <v>5</v>
      </c>
      <c r="G81">
        <v>1</v>
      </c>
      <c r="H81" s="5">
        <f>VLOOKUP(Query4[[#This Row],[name]],[1]!Query1[[name]:[Count]],6, FALSE)</f>
        <v>14</v>
      </c>
      <c r="I81" s="5">
        <f>VLOOKUP(Query4[[#This Row],[name]],[1]!Query3[[name]:[Count]], 6, FALSE)</f>
        <v>9</v>
      </c>
      <c r="J81" s="5">
        <f>VLOOKUP(Query4[[#This Row],[name]],[1]!Query2[[name]:[Count]], 6, FALSE)</f>
        <v>5</v>
      </c>
      <c r="K81" s="1">
        <f>Query4[[#This Row],[Count]]/Query4[[#This Row],[Team Total]]</f>
        <v>7.1428571428571425E-2</v>
      </c>
      <c r="L81" s="4">
        <f>Query4[[#This Row],[Count]]/Query4[[#This Row],[Team FG2]]</f>
        <v>0.1111111111111111</v>
      </c>
      <c r="M81" s="4">
        <f>Query4[[#This Row],[Count]]/Query4[[#This Row],[Team FG3]]</f>
        <v>0.2</v>
      </c>
    </row>
    <row r="82" spans="1:13" x14ac:dyDescent="0.25">
      <c r="A82">
        <v>2024</v>
      </c>
      <c r="B82" s="5" t="s">
        <v>81</v>
      </c>
      <c r="C82">
        <v>1610612752</v>
      </c>
      <c r="D82" s="5" t="s">
        <v>84</v>
      </c>
      <c r="E82" s="5" t="s">
        <v>5</v>
      </c>
      <c r="F82" s="5" t="s">
        <v>5</v>
      </c>
      <c r="G82">
        <v>3</v>
      </c>
      <c r="H82" s="5">
        <f>VLOOKUP(Query4[[#This Row],[name]],[1]!Query1[[name]:[Count]],6, FALSE)</f>
        <v>14</v>
      </c>
      <c r="I82" s="5">
        <f>VLOOKUP(Query4[[#This Row],[name]],[1]!Query3[[name]:[Count]], 6, FALSE)</f>
        <v>9</v>
      </c>
      <c r="J82" s="5">
        <f>VLOOKUP(Query4[[#This Row],[name]],[1]!Query2[[name]:[Count]], 6, FALSE)</f>
        <v>5</v>
      </c>
      <c r="K82" s="1">
        <f>Query4[[#This Row],[Count]]/Query4[[#This Row],[Team Total]]</f>
        <v>0.21428571428571427</v>
      </c>
      <c r="L82" s="4">
        <f>Query4[[#This Row],[Count]]/Query4[[#This Row],[Team FG2]]</f>
        <v>0.33333333333333331</v>
      </c>
      <c r="M82" s="4">
        <f>Query4[[#This Row],[Count]]/Query4[[#This Row],[Team FG3]]</f>
        <v>0.6</v>
      </c>
    </row>
    <row r="83" spans="1:13" x14ac:dyDescent="0.25">
      <c r="A83">
        <v>2024</v>
      </c>
      <c r="B83" s="5" t="s">
        <v>81</v>
      </c>
      <c r="C83">
        <v>1610612752</v>
      </c>
      <c r="D83" s="5" t="s">
        <v>85</v>
      </c>
      <c r="E83" s="5" t="s">
        <v>5</v>
      </c>
      <c r="F83" s="5" t="s">
        <v>5</v>
      </c>
      <c r="G83">
        <v>3</v>
      </c>
      <c r="H83" s="5">
        <f>VLOOKUP(Query4[[#This Row],[name]],[1]!Query1[[name]:[Count]],6, FALSE)</f>
        <v>14</v>
      </c>
      <c r="I83" s="5">
        <f>VLOOKUP(Query4[[#This Row],[name]],[1]!Query3[[name]:[Count]], 6, FALSE)</f>
        <v>9</v>
      </c>
      <c r="J83" s="5">
        <f>VLOOKUP(Query4[[#This Row],[name]],[1]!Query2[[name]:[Count]], 6, FALSE)</f>
        <v>5</v>
      </c>
      <c r="K83" s="1">
        <f>Query4[[#This Row],[Count]]/Query4[[#This Row],[Team Total]]</f>
        <v>0.21428571428571427</v>
      </c>
      <c r="L83" s="4">
        <f>Query4[[#This Row],[Count]]/Query4[[#This Row],[Team FG2]]</f>
        <v>0.33333333333333331</v>
      </c>
      <c r="M83" s="4">
        <f>Query4[[#This Row],[Count]]/Query4[[#This Row],[Team FG3]]</f>
        <v>0.6</v>
      </c>
    </row>
    <row r="84" spans="1:13" x14ac:dyDescent="0.25">
      <c r="A84">
        <v>2024</v>
      </c>
      <c r="B84" s="5" t="s">
        <v>81</v>
      </c>
      <c r="C84">
        <v>1610612752</v>
      </c>
      <c r="D84" s="5" t="s">
        <v>86</v>
      </c>
      <c r="E84" s="5" t="s">
        <v>5</v>
      </c>
      <c r="F84" s="5" t="s">
        <v>5</v>
      </c>
      <c r="G84">
        <v>3</v>
      </c>
      <c r="H84" s="5">
        <f>VLOOKUP(Query4[[#This Row],[name]],[1]!Query1[[name]:[Count]],6, FALSE)</f>
        <v>14</v>
      </c>
      <c r="I84" s="5">
        <f>VLOOKUP(Query4[[#This Row],[name]],[1]!Query3[[name]:[Count]], 6, FALSE)</f>
        <v>9</v>
      </c>
      <c r="J84" s="5">
        <f>VLOOKUP(Query4[[#This Row],[name]],[1]!Query2[[name]:[Count]], 6, FALSE)</f>
        <v>5</v>
      </c>
      <c r="K84" s="1">
        <f>Query4[[#This Row],[Count]]/Query4[[#This Row],[Team Total]]</f>
        <v>0.21428571428571427</v>
      </c>
      <c r="L84" s="4">
        <f>Query4[[#This Row],[Count]]/Query4[[#This Row],[Team FG2]]</f>
        <v>0.33333333333333331</v>
      </c>
      <c r="M84" s="4">
        <f>Query4[[#This Row],[Count]]/Query4[[#This Row],[Team FG3]]</f>
        <v>0.6</v>
      </c>
    </row>
    <row r="85" spans="1:13" x14ac:dyDescent="0.25">
      <c r="A85">
        <v>2024</v>
      </c>
      <c r="B85" s="5" t="s">
        <v>87</v>
      </c>
      <c r="C85">
        <v>1610612747</v>
      </c>
      <c r="D85" s="5" t="s">
        <v>88</v>
      </c>
      <c r="E85" s="5" t="s">
        <v>5</v>
      </c>
      <c r="F85" s="5" t="s">
        <v>5</v>
      </c>
      <c r="G85">
        <v>2</v>
      </c>
      <c r="H85" s="5">
        <f>VLOOKUP(Query4[[#This Row],[name]],[1]!Query1[[name]:[Count]],6, FALSE)</f>
        <v>11</v>
      </c>
      <c r="I85" s="5">
        <f>VLOOKUP(Query4[[#This Row],[name]],[1]!Query3[[name]:[Count]], 6, FALSE)</f>
        <v>6</v>
      </c>
      <c r="J85" s="5">
        <f>VLOOKUP(Query4[[#This Row],[name]],[1]!Query2[[name]:[Count]], 6, FALSE)</f>
        <v>5</v>
      </c>
      <c r="K85" s="1">
        <f>Query4[[#This Row],[Count]]/Query4[[#This Row],[Team Total]]</f>
        <v>0.18181818181818182</v>
      </c>
      <c r="L85" s="4">
        <f>Query4[[#This Row],[Count]]/Query4[[#This Row],[Team FG2]]</f>
        <v>0.33333333333333331</v>
      </c>
      <c r="M85" s="4">
        <f>Query4[[#This Row],[Count]]/Query4[[#This Row],[Team FG3]]</f>
        <v>0.4</v>
      </c>
    </row>
    <row r="86" spans="1:13" x14ac:dyDescent="0.25">
      <c r="A86">
        <v>2024</v>
      </c>
      <c r="B86" s="5" t="s">
        <v>87</v>
      </c>
      <c r="C86">
        <v>1610612747</v>
      </c>
      <c r="D86" s="5" t="s">
        <v>89</v>
      </c>
      <c r="E86" s="5" t="s">
        <v>5</v>
      </c>
      <c r="F86" s="5" t="s">
        <v>5</v>
      </c>
      <c r="G86">
        <v>2</v>
      </c>
      <c r="H86" s="5">
        <f>VLOOKUP(Query4[[#This Row],[name]],[1]!Query1[[name]:[Count]],6, FALSE)</f>
        <v>11</v>
      </c>
      <c r="I86" s="5">
        <f>VLOOKUP(Query4[[#This Row],[name]],[1]!Query3[[name]:[Count]], 6, FALSE)</f>
        <v>6</v>
      </c>
      <c r="J86" s="5">
        <f>VLOOKUP(Query4[[#This Row],[name]],[1]!Query2[[name]:[Count]], 6, FALSE)</f>
        <v>5</v>
      </c>
      <c r="K86" s="1">
        <f>Query4[[#This Row],[Count]]/Query4[[#This Row],[Team Total]]</f>
        <v>0.18181818181818182</v>
      </c>
      <c r="L86" s="4">
        <f>Query4[[#This Row],[Count]]/Query4[[#This Row],[Team FG2]]</f>
        <v>0.33333333333333331</v>
      </c>
      <c r="M86" s="4">
        <f>Query4[[#This Row],[Count]]/Query4[[#This Row],[Team FG3]]</f>
        <v>0.4</v>
      </c>
    </row>
    <row r="87" spans="1:13" x14ac:dyDescent="0.25">
      <c r="A87">
        <v>2024</v>
      </c>
      <c r="B87" s="5" t="s">
        <v>87</v>
      </c>
      <c r="C87">
        <v>1610612747</v>
      </c>
      <c r="D87" s="5" t="s">
        <v>199</v>
      </c>
      <c r="E87" s="5" t="s">
        <v>5</v>
      </c>
      <c r="F87" s="5" t="s">
        <v>5</v>
      </c>
      <c r="G87">
        <v>1</v>
      </c>
      <c r="H87" s="5">
        <f>VLOOKUP(Query4[[#This Row],[name]],[1]!Query1[[name]:[Count]],6, FALSE)</f>
        <v>11</v>
      </c>
      <c r="I87" s="5">
        <f>VLOOKUP(Query4[[#This Row],[name]],[1]!Query3[[name]:[Count]], 6, FALSE)</f>
        <v>6</v>
      </c>
      <c r="J87" s="5">
        <f>VLOOKUP(Query4[[#This Row],[name]],[1]!Query2[[name]:[Count]], 6, FALSE)</f>
        <v>5</v>
      </c>
      <c r="K87" s="1">
        <f>Query4[[#This Row],[Count]]/Query4[[#This Row],[Team Total]]</f>
        <v>9.0909090909090912E-2</v>
      </c>
      <c r="L87" s="4">
        <f>Query4[[#This Row],[Count]]/Query4[[#This Row],[Team FG2]]</f>
        <v>0.16666666666666666</v>
      </c>
      <c r="M87" s="4">
        <f>Query4[[#This Row],[Count]]/Query4[[#This Row],[Team FG3]]</f>
        <v>0.2</v>
      </c>
    </row>
    <row r="88" spans="1:13" x14ac:dyDescent="0.25">
      <c r="A88">
        <v>2024</v>
      </c>
      <c r="B88" s="5" t="s">
        <v>87</v>
      </c>
      <c r="C88">
        <v>1610612747</v>
      </c>
      <c r="D88" s="5" t="s">
        <v>90</v>
      </c>
      <c r="E88" s="5" t="s">
        <v>5</v>
      </c>
      <c r="F88" s="5" t="s">
        <v>5</v>
      </c>
      <c r="G88">
        <v>3</v>
      </c>
      <c r="H88" s="5">
        <f>VLOOKUP(Query4[[#This Row],[name]],[1]!Query1[[name]:[Count]],6, FALSE)</f>
        <v>11</v>
      </c>
      <c r="I88" s="5">
        <f>VLOOKUP(Query4[[#This Row],[name]],[1]!Query3[[name]:[Count]], 6, FALSE)</f>
        <v>6</v>
      </c>
      <c r="J88" s="5">
        <f>VLOOKUP(Query4[[#This Row],[name]],[1]!Query2[[name]:[Count]], 6, FALSE)</f>
        <v>5</v>
      </c>
      <c r="K88" s="1">
        <f>Query4[[#This Row],[Count]]/Query4[[#This Row],[Team Total]]</f>
        <v>0.27272727272727271</v>
      </c>
      <c r="L88" s="4">
        <f>Query4[[#This Row],[Count]]/Query4[[#This Row],[Team FG2]]</f>
        <v>0.5</v>
      </c>
      <c r="M88" s="4">
        <f>Query4[[#This Row],[Count]]/Query4[[#This Row],[Team FG3]]</f>
        <v>0.6</v>
      </c>
    </row>
    <row r="89" spans="1:13" x14ac:dyDescent="0.25">
      <c r="A89">
        <v>2024</v>
      </c>
      <c r="B89" s="5" t="s">
        <v>87</v>
      </c>
      <c r="C89">
        <v>1610612747</v>
      </c>
      <c r="D89" s="5" t="s">
        <v>200</v>
      </c>
      <c r="E89" s="5" t="s">
        <v>5</v>
      </c>
      <c r="F89" s="5" t="s">
        <v>5</v>
      </c>
      <c r="G89">
        <v>3</v>
      </c>
      <c r="H89" s="5">
        <f>VLOOKUP(Query4[[#This Row],[name]],[1]!Query1[[name]:[Count]],6, FALSE)</f>
        <v>11</v>
      </c>
      <c r="I89" s="5">
        <f>VLOOKUP(Query4[[#This Row],[name]],[1]!Query3[[name]:[Count]], 6, FALSE)</f>
        <v>6</v>
      </c>
      <c r="J89" s="5">
        <f>VLOOKUP(Query4[[#This Row],[name]],[1]!Query2[[name]:[Count]], 6, FALSE)</f>
        <v>5</v>
      </c>
      <c r="K89" s="1">
        <f>Query4[[#This Row],[Count]]/Query4[[#This Row],[Team Total]]</f>
        <v>0.27272727272727271</v>
      </c>
      <c r="L89" s="4">
        <f>Query4[[#This Row],[Count]]/Query4[[#This Row],[Team FG2]]</f>
        <v>0.5</v>
      </c>
      <c r="M89" s="4">
        <f>Query4[[#This Row],[Count]]/Query4[[#This Row],[Team FG3]]</f>
        <v>0.6</v>
      </c>
    </row>
    <row r="90" spans="1:13" x14ac:dyDescent="0.25">
      <c r="A90">
        <v>2024</v>
      </c>
      <c r="B90" s="5" t="s">
        <v>91</v>
      </c>
      <c r="C90">
        <v>1610612753</v>
      </c>
      <c r="D90" s="5" t="s">
        <v>92</v>
      </c>
      <c r="E90" s="5" t="s">
        <v>5</v>
      </c>
      <c r="F90" s="5" t="s">
        <v>5</v>
      </c>
      <c r="G90">
        <v>7</v>
      </c>
      <c r="H90" s="5">
        <f>VLOOKUP(Query4[[#This Row],[name]],[1]!Query1[[name]:[Count]],6, FALSE)</f>
        <v>14</v>
      </c>
      <c r="I90" s="5">
        <f>VLOOKUP(Query4[[#This Row],[name]],[1]!Query3[[name]:[Count]], 6, FALSE)</f>
        <v>9</v>
      </c>
      <c r="J90" s="5">
        <f>VLOOKUP(Query4[[#This Row],[name]],[1]!Query2[[name]:[Count]], 6, FALSE)</f>
        <v>5</v>
      </c>
      <c r="K90" s="1">
        <f>Query4[[#This Row],[Count]]/Query4[[#This Row],[Team Total]]</f>
        <v>0.5</v>
      </c>
      <c r="L90" s="4">
        <f>Query4[[#This Row],[Count]]/Query4[[#This Row],[Team FG2]]</f>
        <v>0.77777777777777779</v>
      </c>
      <c r="M90" s="4">
        <f>Query4[[#This Row],[Count]]/Query4[[#This Row],[Team FG3]]</f>
        <v>1.4</v>
      </c>
    </row>
    <row r="91" spans="1:13" x14ac:dyDescent="0.25">
      <c r="A91">
        <v>2024</v>
      </c>
      <c r="B91" s="5" t="s">
        <v>91</v>
      </c>
      <c r="C91">
        <v>1610612753</v>
      </c>
      <c r="D91" s="5" t="s">
        <v>93</v>
      </c>
      <c r="E91" s="5" t="s">
        <v>5</v>
      </c>
      <c r="F91" s="5" t="s">
        <v>5</v>
      </c>
      <c r="G91">
        <v>1</v>
      </c>
      <c r="H91" s="5">
        <f>VLOOKUP(Query4[[#This Row],[name]],[1]!Query1[[name]:[Count]],6, FALSE)</f>
        <v>14</v>
      </c>
      <c r="I91" s="5">
        <f>VLOOKUP(Query4[[#This Row],[name]],[1]!Query3[[name]:[Count]], 6, FALSE)</f>
        <v>9</v>
      </c>
      <c r="J91" s="5">
        <f>VLOOKUP(Query4[[#This Row],[name]],[1]!Query2[[name]:[Count]], 6, FALSE)</f>
        <v>5</v>
      </c>
      <c r="K91" s="1">
        <f>Query4[[#This Row],[Count]]/Query4[[#This Row],[Team Total]]</f>
        <v>7.1428571428571425E-2</v>
      </c>
      <c r="L91" s="4">
        <f>Query4[[#This Row],[Count]]/Query4[[#This Row],[Team FG2]]</f>
        <v>0.1111111111111111</v>
      </c>
      <c r="M91" s="4">
        <f>Query4[[#This Row],[Count]]/Query4[[#This Row],[Team FG3]]</f>
        <v>0.2</v>
      </c>
    </row>
    <row r="92" spans="1:13" x14ac:dyDescent="0.25">
      <c r="A92">
        <v>2024</v>
      </c>
      <c r="B92" s="5" t="s">
        <v>91</v>
      </c>
      <c r="C92">
        <v>1610612753</v>
      </c>
      <c r="D92" s="5" t="s">
        <v>94</v>
      </c>
      <c r="E92" s="5" t="s">
        <v>5</v>
      </c>
      <c r="F92" s="5" t="s">
        <v>5</v>
      </c>
      <c r="G92">
        <v>2</v>
      </c>
      <c r="H92" s="5">
        <f>VLOOKUP(Query4[[#This Row],[name]],[1]!Query1[[name]:[Count]],6, FALSE)</f>
        <v>14</v>
      </c>
      <c r="I92" s="5">
        <f>VLOOKUP(Query4[[#This Row],[name]],[1]!Query3[[name]:[Count]], 6, FALSE)</f>
        <v>9</v>
      </c>
      <c r="J92" s="5">
        <f>VLOOKUP(Query4[[#This Row],[name]],[1]!Query2[[name]:[Count]], 6, FALSE)</f>
        <v>5</v>
      </c>
      <c r="K92" s="1">
        <f>Query4[[#This Row],[Count]]/Query4[[#This Row],[Team Total]]</f>
        <v>0.14285714285714285</v>
      </c>
      <c r="L92" s="4">
        <f>Query4[[#This Row],[Count]]/Query4[[#This Row],[Team FG2]]</f>
        <v>0.22222222222222221</v>
      </c>
      <c r="M92" s="4">
        <f>Query4[[#This Row],[Count]]/Query4[[#This Row],[Team FG3]]</f>
        <v>0.4</v>
      </c>
    </row>
    <row r="93" spans="1:13" x14ac:dyDescent="0.25">
      <c r="A93">
        <v>2024</v>
      </c>
      <c r="B93" s="5" t="s">
        <v>91</v>
      </c>
      <c r="C93">
        <v>1610612753</v>
      </c>
      <c r="D93" s="5" t="s">
        <v>201</v>
      </c>
      <c r="E93" s="5" t="s">
        <v>5</v>
      </c>
      <c r="F93" s="5" t="s">
        <v>5</v>
      </c>
      <c r="G93">
        <v>2</v>
      </c>
      <c r="H93" s="5">
        <f>VLOOKUP(Query4[[#This Row],[name]],[1]!Query1[[name]:[Count]],6, FALSE)</f>
        <v>14</v>
      </c>
      <c r="I93" s="5">
        <f>VLOOKUP(Query4[[#This Row],[name]],[1]!Query3[[name]:[Count]], 6, FALSE)</f>
        <v>9</v>
      </c>
      <c r="J93" s="5">
        <f>VLOOKUP(Query4[[#This Row],[name]],[1]!Query2[[name]:[Count]], 6, FALSE)</f>
        <v>5</v>
      </c>
      <c r="K93" s="1">
        <f>Query4[[#This Row],[Count]]/Query4[[#This Row],[Team Total]]</f>
        <v>0.14285714285714285</v>
      </c>
      <c r="L93" s="4">
        <f>Query4[[#This Row],[Count]]/Query4[[#This Row],[Team FG2]]</f>
        <v>0.22222222222222221</v>
      </c>
      <c r="M93" s="4">
        <f>Query4[[#This Row],[Count]]/Query4[[#This Row],[Team FG3]]</f>
        <v>0.4</v>
      </c>
    </row>
    <row r="94" spans="1:13" x14ac:dyDescent="0.25">
      <c r="A94">
        <v>2024</v>
      </c>
      <c r="B94" s="5" t="s">
        <v>91</v>
      </c>
      <c r="C94">
        <v>1610612753</v>
      </c>
      <c r="D94" s="5" t="s">
        <v>95</v>
      </c>
      <c r="E94" s="5" t="s">
        <v>5</v>
      </c>
      <c r="F94" s="5" t="s">
        <v>5</v>
      </c>
      <c r="G94">
        <v>1</v>
      </c>
      <c r="H94" s="5">
        <f>VLOOKUP(Query4[[#This Row],[name]],[1]!Query1[[name]:[Count]],6, FALSE)</f>
        <v>14</v>
      </c>
      <c r="I94" s="5">
        <f>VLOOKUP(Query4[[#This Row],[name]],[1]!Query3[[name]:[Count]], 6, FALSE)</f>
        <v>9</v>
      </c>
      <c r="J94" s="5">
        <f>VLOOKUP(Query4[[#This Row],[name]],[1]!Query2[[name]:[Count]], 6, FALSE)</f>
        <v>5</v>
      </c>
      <c r="K94" s="1">
        <f>Query4[[#This Row],[Count]]/Query4[[#This Row],[Team Total]]</f>
        <v>7.1428571428571425E-2</v>
      </c>
      <c r="L94" s="4">
        <f>Query4[[#This Row],[Count]]/Query4[[#This Row],[Team FG2]]</f>
        <v>0.1111111111111111</v>
      </c>
      <c r="M94" s="4">
        <f>Query4[[#This Row],[Count]]/Query4[[#This Row],[Team FG3]]</f>
        <v>0.2</v>
      </c>
    </row>
    <row r="95" spans="1:13" x14ac:dyDescent="0.25">
      <c r="A95">
        <v>2024</v>
      </c>
      <c r="B95" s="5" t="s">
        <v>91</v>
      </c>
      <c r="C95">
        <v>1610612753</v>
      </c>
      <c r="D95" s="5" t="s">
        <v>96</v>
      </c>
      <c r="E95" s="5" t="s">
        <v>5</v>
      </c>
      <c r="F95" s="5" t="s">
        <v>5</v>
      </c>
      <c r="G95">
        <v>1</v>
      </c>
      <c r="H95" s="5">
        <f>VLOOKUP(Query4[[#This Row],[name]],[1]!Query1[[name]:[Count]],6, FALSE)</f>
        <v>14</v>
      </c>
      <c r="I95" s="5">
        <f>VLOOKUP(Query4[[#This Row],[name]],[1]!Query3[[name]:[Count]], 6, FALSE)</f>
        <v>9</v>
      </c>
      <c r="J95" s="5">
        <f>VLOOKUP(Query4[[#This Row],[name]],[1]!Query2[[name]:[Count]], 6, FALSE)</f>
        <v>5</v>
      </c>
      <c r="K95" s="1">
        <f>Query4[[#This Row],[Count]]/Query4[[#This Row],[Team Total]]</f>
        <v>7.1428571428571425E-2</v>
      </c>
      <c r="L95" s="4">
        <f>Query4[[#This Row],[Count]]/Query4[[#This Row],[Team FG2]]</f>
        <v>0.1111111111111111</v>
      </c>
      <c r="M95" s="4">
        <f>Query4[[#This Row],[Count]]/Query4[[#This Row],[Team FG3]]</f>
        <v>0.2</v>
      </c>
    </row>
    <row r="96" spans="1:13" x14ac:dyDescent="0.25">
      <c r="A96">
        <v>2024</v>
      </c>
      <c r="B96" s="5" t="s">
        <v>97</v>
      </c>
      <c r="C96">
        <v>1610612742</v>
      </c>
      <c r="D96" s="5" t="s">
        <v>98</v>
      </c>
      <c r="E96" s="5" t="s">
        <v>5</v>
      </c>
      <c r="F96" s="5" t="s">
        <v>5</v>
      </c>
      <c r="G96">
        <v>2</v>
      </c>
      <c r="H96" s="5">
        <f>VLOOKUP(Query4[[#This Row],[name]],[1]!Query1[[name]:[Count]],6, FALSE)</f>
        <v>13</v>
      </c>
      <c r="I96" s="5">
        <f>VLOOKUP(Query4[[#This Row],[name]],[1]!Query3[[name]:[Count]], 6, FALSE)</f>
        <v>11</v>
      </c>
      <c r="J96" s="5">
        <f>VLOOKUP(Query4[[#This Row],[name]],[1]!Query2[[name]:[Count]], 6, FALSE)</f>
        <v>2</v>
      </c>
      <c r="K96" s="1">
        <f>Query4[[#This Row],[Count]]/Query4[[#This Row],[Team Total]]</f>
        <v>0.15384615384615385</v>
      </c>
      <c r="L96" s="4">
        <f>Query4[[#This Row],[Count]]/Query4[[#This Row],[Team FG2]]</f>
        <v>0.18181818181818182</v>
      </c>
      <c r="M96" s="4">
        <f>Query4[[#This Row],[Count]]/Query4[[#This Row],[Team FG3]]</f>
        <v>1</v>
      </c>
    </row>
    <row r="97" spans="1:13" x14ac:dyDescent="0.25">
      <c r="A97">
        <v>2024</v>
      </c>
      <c r="B97" s="5" t="s">
        <v>97</v>
      </c>
      <c r="C97">
        <v>1610612742</v>
      </c>
      <c r="D97" s="5" t="s">
        <v>99</v>
      </c>
      <c r="E97" s="5" t="s">
        <v>5</v>
      </c>
      <c r="F97" s="5" t="s">
        <v>5</v>
      </c>
      <c r="G97">
        <v>2</v>
      </c>
      <c r="H97" s="5">
        <f>VLOOKUP(Query4[[#This Row],[name]],[1]!Query1[[name]:[Count]],6, FALSE)</f>
        <v>13</v>
      </c>
      <c r="I97" s="5">
        <f>VLOOKUP(Query4[[#This Row],[name]],[1]!Query3[[name]:[Count]], 6, FALSE)</f>
        <v>11</v>
      </c>
      <c r="J97" s="5">
        <f>VLOOKUP(Query4[[#This Row],[name]],[1]!Query2[[name]:[Count]], 6, FALSE)</f>
        <v>2</v>
      </c>
      <c r="K97" s="1">
        <f>Query4[[#This Row],[Count]]/Query4[[#This Row],[Team Total]]</f>
        <v>0.15384615384615385</v>
      </c>
      <c r="L97" s="4">
        <f>Query4[[#This Row],[Count]]/Query4[[#This Row],[Team FG2]]</f>
        <v>0.18181818181818182</v>
      </c>
      <c r="M97" s="4">
        <f>Query4[[#This Row],[Count]]/Query4[[#This Row],[Team FG3]]</f>
        <v>1</v>
      </c>
    </row>
    <row r="98" spans="1:13" x14ac:dyDescent="0.25">
      <c r="A98">
        <v>2024</v>
      </c>
      <c r="B98" s="5" t="s">
        <v>97</v>
      </c>
      <c r="C98">
        <v>1610612742</v>
      </c>
      <c r="D98" s="5" t="s">
        <v>100</v>
      </c>
      <c r="E98" s="5" t="s">
        <v>5</v>
      </c>
      <c r="F98" s="5" t="s">
        <v>5</v>
      </c>
      <c r="G98">
        <v>3</v>
      </c>
      <c r="H98" s="5">
        <f>VLOOKUP(Query4[[#This Row],[name]],[1]!Query1[[name]:[Count]],6, FALSE)</f>
        <v>13</v>
      </c>
      <c r="I98" s="5">
        <f>VLOOKUP(Query4[[#This Row],[name]],[1]!Query3[[name]:[Count]], 6, FALSE)</f>
        <v>11</v>
      </c>
      <c r="J98" s="5">
        <f>VLOOKUP(Query4[[#This Row],[name]],[1]!Query2[[name]:[Count]], 6, FALSE)</f>
        <v>2</v>
      </c>
      <c r="K98" s="1">
        <f>Query4[[#This Row],[Count]]/Query4[[#This Row],[Team Total]]</f>
        <v>0.23076923076923078</v>
      </c>
      <c r="L98" s="4">
        <f>Query4[[#This Row],[Count]]/Query4[[#This Row],[Team FG2]]</f>
        <v>0.27272727272727271</v>
      </c>
      <c r="M98" s="4">
        <f>Query4[[#This Row],[Count]]/Query4[[#This Row],[Team FG3]]</f>
        <v>1.5</v>
      </c>
    </row>
    <row r="99" spans="1:13" x14ac:dyDescent="0.25">
      <c r="A99">
        <v>2024</v>
      </c>
      <c r="B99" s="5" t="s">
        <v>97</v>
      </c>
      <c r="C99">
        <v>1610612742</v>
      </c>
      <c r="D99" s="5" t="s">
        <v>101</v>
      </c>
      <c r="E99" s="5" t="s">
        <v>5</v>
      </c>
      <c r="F99" s="5" t="s">
        <v>5</v>
      </c>
      <c r="G99">
        <v>2</v>
      </c>
      <c r="H99" s="5">
        <f>VLOOKUP(Query4[[#This Row],[name]],[1]!Query1[[name]:[Count]],6, FALSE)</f>
        <v>13</v>
      </c>
      <c r="I99" s="5">
        <f>VLOOKUP(Query4[[#This Row],[name]],[1]!Query3[[name]:[Count]], 6, FALSE)</f>
        <v>11</v>
      </c>
      <c r="J99" s="5">
        <f>VLOOKUP(Query4[[#This Row],[name]],[1]!Query2[[name]:[Count]], 6, FALSE)</f>
        <v>2</v>
      </c>
      <c r="K99" s="1">
        <f>Query4[[#This Row],[Count]]/Query4[[#This Row],[Team Total]]</f>
        <v>0.15384615384615385</v>
      </c>
      <c r="L99" s="4">
        <f>Query4[[#This Row],[Count]]/Query4[[#This Row],[Team FG2]]</f>
        <v>0.18181818181818182</v>
      </c>
      <c r="M99" s="4">
        <f>Query4[[#This Row],[Count]]/Query4[[#This Row],[Team FG3]]</f>
        <v>1</v>
      </c>
    </row>
    <row r="100" spans="1:13" x14ac:dyDescent="0.25">
      <c r="A100">
        <v>2024</v>
      </c>
      <c r="B100" s="5" t="s">
        <v>97</v>
      </c>
      <c r="C100">
        <v>1610612742</v>
      </c>
      <c r="D100" s="5" t="s">
        <v>102</v>
      </c>
      <c r="E100" s="5" t="s">
        <v>5</v>
      </c>
      <c r="F100" s="5" t="s">
        <v>5</v>
      </c>
      <c r="G100">
        <v>4</v>
      </c>
      <c r="H100" s="5">
        <f>VLOOKUP(Query4[[#This Row],[name]],[1]!Query1[[name]:[Count]],6, FALSE)</f>
        <v>13</v>
      </c>
      <c r="I100" s="5">
        <f>VLOOKUP(Query4[[#This Row],[name]],[1]!Query3[[name]:[Count]], 6, FALSE)</f>
        <v>11</v>
      </c>
      <c r="J100" s="5">
        <f>VLOOKUP(Query4[[#This Row],[name]],[1]!Query2[[name]:[Count]], 6, FALSE)</f>
        <v>2</v>
      </c>
      <c r="K100" s="1">
        <f>Query4[[#This Row],[Count]]/Query4[[#This Row],[Team Total]]</f>
        <v>0.30769230769230771</v>
      </c>
      <c r="L100" s="4">
        <f>Query4[[#This Row],[Count]]/Query4[[#This Row],[Team FG2]]</f>
        <v>0.36363636363636365</v>
      </c>
      <c r="M100" s="4">
        <f>Query4[[#This Row],[Count]]/Query4[[#This Row],[Team FG3]]</f>
        <v>2</v>
      </c>
    </row>
    <row r="101" spans="1:13" x14ac:dyDescent="0.25">
      <c r="A101">
        <v>2024</v>
      </c>
      <c r="B101" s="5" t="s">
        <v>103</v>
      </c>
      <c r="C101">
        <v>1610612751</v>
      </c>
      <c r="D101" s="5" t="s">
        <v>104</v>
      </c>
      <c r="E101" s="5" t="s">
        <v>5</v>
      </c>
      <c r="F101" s="5" t="s">
        <v>5</v>
      </c>
      <c r="G101">
        <v>2</v>
      </c>
      <c r="H101" s="5">
        <f>VLOOKUP(Query4[[#This Row],[name]],[1]!Query1[[name]:[Count]],6, FALSE)</f>
        <v>12</v>
      </c>
      <c r="I101" s="5">
        <f>VLOOKUP(Query4[[#This Row],[name]],[1]!Query3[[name]:[Count]], 6, FALSE)</f>
        <v>9</v>
      </c>
      <c r="J101" s="5">
        <f>VLOOKUP(Query4[[#This Row],[name]],[1]!Query2[[name]:[Count]], 6, FALSE)</f>
        <v>3</v>
      </c>
      <c r="K101" s="1">
        <f>Query4[[#This Row],[Count]]/Query4[[#This Row],[Team Total]]</f>
        <v>0.16666666666666666</v>
      </c>
      <c r="L101" s="4">
        <f>Query4[[#This Row],[Count]]/Query4[[#This Row],[Team FG2]]</f>
        <v>0.22222222222222221</v>
      </c>
      <c r="M101" s="4">
        <f>Query4[[#This Row],[Count]]/Query4[[#This Row],[Team FG3]]</f>
        <v>0.66666666666666663</v>
      </c>
    </row>
    <row r="102" spans="1:13" x14ac:dyDescent="0.25">
      <c r="A102">
        <v>2024</v>
      </c>
      <c r="B102" s="5" t="s">
        <v>103</v>
      </c>
      <c r="C102">
        <v>1610612751</v>
      </c>
      <c r="D102" s="5" t="s">
        <v>105</v>
      </c>
      <c r="E102" s="5" t="s">
        <v>5</v>
      </c>
      <c r="F102" s="5" t="s">
        <v>5</v>
      </c>
      <c r="G102">
        <v>2</v>
      </c>
      <c r="H102" s="5">
        <f>VLOOKUP(Query4[[#This Row],[name]],[1]!Query1[[name]:[Count]],6, FALSE)</f>
        <v>12</v>
      </c>
      <c r="I102" s="5">
        <f>VLOOKUP(Query4[[#This Row],[name]],[1]!Query3[[name]:[Count]], 6, FALSE)</f>
        <v>9</v>
      </c>
      <c r="J102" s="5">
        <f>VLOOKUP(Query4[[#This Row],[name]],[1]!Query2[[name]:[Count]], 6, FALSE)</f>
        <v>3</v>
      </c>
      <c r="K102" s="1">
        <f>Query4[[#This Row],[Count]]/Query4[[#This Row],[Team Total]]</f>
        <v>0.16666666666666666</v>
      </c>
      <c r="L102" s="4">
        <f>Query4[[#This Row],[Count]]/Query4[[#This Row],[Team FG2]]</f>
        <v>0.22222222222222221</v>
      </c>
      <c r="M102" s="4">
        <f>Query4[[#This Row],[Count]]/Query4[[#This Row],[Team FG3]]</f>
        <v>0.66666666666666663</v>
      </c>
    </row>
    <row r="103" spans="1:13" x14ac:dyDescent="0.25">
      <c r="A103">
        <v>2024</v>
      </c>
      <c r="B103" s="5" t="s">
        <v>103</v>
      </c>
      <c r="C103">
        <v>1610612751</v>
      </c>
      <c r="D103" s="5" t="s">
        <v>202</v>
      </c>
      <c r="E103" s="5" t="s">
        <v>5</v>
      </c>
      <c r="F103" s="5" t="s">
        <v>5</v>
      </c>
      <c r="G103">
        <v>1</v>
      </c>
      <c r="H103" s="5">
        <f>VLOOKUP(Query4[[#This Row],[name]],[1]!Query1[[name]:[Count]],6, FALSE)</f>
        <v>12</v>
      </c>
      <c r="I103" s="5">
        <f>VLOOKUP(Query4[[#This Row],[name]],[1]!Query3[[name]:[Count]], 6, FALSE)</f>
        <v>9</v>
      </c>
      <c r="J103" s="5">
        <f>VLOOKUP(Query4[[#This Row],[name]],[1]!Query2[[name]:[Count]], 6, FALSE)</f>
        <v>3</v>
      </c>
      <c r="K103" s="1">
        <f>Query4[[#This Row],[Count]]/Query4[[#This Row],[Team Total]]</f>
        <v>8.3333333333333329E-2</v>
      </c>
      <c r="L103" s="4">
        <f>Query4[[#This Row],[Count]]/Query4[[#This Row],[Team FG2]]</f>
        <v>0.1111111111111111</v>
      </c>
      <c r="M103" s="4">
        <f>Query4[[#This Row],[Count]]/Query4[[#This Row],[Team FG3]]</f>
        <v>0.33333333333333331</v>
      </c>
    </row>
    <row r="104" spans="1:13" x14ac:dyDescent="0.25">
      <c r="A104">
        <v>2024</v>
      </c>
      <c r="B104" s="5" t="s">
        <v>103</v>
      </c>
      <c r="C104">
        <v>1610612751</v>
      </c>
      <c r="D104" s="5" t="s">
        <v>106</v>
      </c>
      <c r="E104" s="5" t="s">
        <v>5</v>
      </c>
      <c r="F104" s="5" t="s">
        <v>5</v>
      </c>
      <c r="G104">
        <v>4</v>
      </c>
      <c r="H104" s="5">
        <f>VLOOKUP(Query4[[#This Row],[name]],[1]!Query1[[name]:[Count]],6, FALSE)</f>
        <v>12</v>
      </c>
      <c r="I104" s="5">
        <f>VLOOKUP(Query4[[#This Row],[name]],[1]!Query3[[name]:[Count]], 6, FALSE)</f>
        <v>9</v>
      </c>
      <c r="J104" s="5">
        <f>VLOOKUP(Query4[[#This Row],[name]],[1]!Query2[[name]:[Count]], 6, FALSE)</f>
        <v>3</v>
      </c>
      <c r="K104" s="1">
        <f>Query4[[#This Row],[Count]]/Query4[[#This Row],[Team Total]]</f>
        <v>0.33333333333333331</v>
      </c>
      <c r="L104" s="4">
        <f>Query4[[#This Row],[Count]]/Query4[[#This Row],[Team FG2]]</f>
        <v>0.44444444444444442</v>
      </c>
      <c r="M104" s="4">
        <f>Query4[[#This Row],[Count]]/Query4[[#This Row],[Team FG3]]</f>
        <v>1.3333333333333333</v>
      </c>
    </row>
    <row r="105" spans="1:13" x14ac:dyDescent="0.25">
      <c r="A105">
        <v>2024</v>
      </c>
      <c r="B105" s="5" t="s">
        <v>103</v>
      </c>
      <c r="C105">
        <v>1610612751</v>
      </c>
      <c r="D105" s="5" t="s">
        <v>107</v>
      </c>
      <c r="E105" s="5" t="s">
        <v>5</v>
      </c>
      <c r="F105" s="5" t="s">
        <v>5</v>
      </c>
      <c r="G105">
        <v>1</v>
      </c>
      <c r="H105" s="5">
        <f>VLOOKUP(Query4[[#This Row],[name]],[1]!Query1[[name]:[Count]],6, FALSE)</f>
        <v>12</v>
      </c>
      <c r="I105" s="5">
        <f>VLOOKUP(Query4[[#This Row],[name]],[1]!Query3[[name]:[Count]], 6, FALSE)</f>
        <v>9</v>
      </c>
      <c r="J105" s="5">
        <f>VLOOKUP(Query4[[#This Row],[name]],[1]!Query2[[name]:[Count]], 6, FALSE)</f>
        <v>3</v>
      </c>
      <c r="K105" s="1">
        <f>Query4[[#This Row],[Count]]/Query4[[#This Row],[Team Total]]</f>
        <v>8.3333333333333329E-2</v>
      </c>
      <c r="L105" s="4">
        <f>Query4[[#This Row],[Count]]/Query4[[#This Row],[Team FG2]]</f>
        <v>0.1111111111111111</v>
      </c>
      <c r="M105" s="4">
        <f>Query4[[#This Row],[Count]]/Query4[[#This Row],[Team FG3]]</f>
        <v>0.33333333333333331</v>
      </c>
    </row>
    <row r="106" spans="1:13" x14ac:dyDescent="0.25">
      <c r="A106">
        <v>2024</v>
      </c>
      <c r="B106" s="5" t="s">
        <v>103</v>
      </c>
      <c r="C106">
        <v>1610612751</v>
      </c>
      <c r="D106" s="5" t="s">
        <v>108</v>
      </c>
      <c r="E106" s="5" t="s">
        <v>5</v>
      </c>
      <c r="F106" s="5" t="s">
        <v>5</v>
      </c>
      <c r="G106">
        <v>2</v>
      </c>
      <c r="H106" s="5">
        <f>VLOOKUP(Query4[[#This Row],[name]],[1]!Query1[[name]:[Count]],6, FALSE)</f>
        <v>12</v>
      </c>
      <c r="I106" s="5">
        <f>VLOOKUP(Query4[[#This Row],[name]],[1]!Query3[[name]:[Count]], 6, FALSE)</f>
        <v>9</v>
      </c>
      <c r="J106" s="5">
        <f>VLOOKUP(Query4[[#This Row],[name]],[1]!Query2[[name]:[Count]], 6, FALSE)</f>
        <v>3</v>
      </c>
      <c r="K106" s="1">
        <f>Query4[[#This Row],[Count]]/Query4[[#This Row],[Team Total]]</f>
        <v>0.16666666666666666</v>
      </c>
      <c r="L106" s="4">
        <f>Query4[[#This Row],[Count]]/Query4[[#This Row],[Team FG2]]</f>
        <v>0.22222222222222221</v>
      </c>
      <c r="M106" s="4">
        <f>Query4[[#This Row],[Count]]/Query4[[#This Row],[Team FG3]]</f>
        <v>0.66666666666666663</v>
      </c>
    </row>
    <row r="107" spans="1:13" x14ac:dyDescent="0.25">
      <c r="A107">
        <v>2024</v>
      </c>
      <c r="B107" s="5" t="s">
        <v>109</v>
      </c>
      <c r="C107">
        <v>1610612743</v>
      </c>
      <c r="D107" s="5" t="s">
        <v>110</v>
      </c>
      <c r="E107" s="5" t="s">
        <v>5</v>
      </c>
      <c r="F107" s="5" t="s">
        <v>5</v>
      </c>
      <c r="G107">
        <v>3</v>
      </c>
      <c r="H107" s="5">
        <f>VLOOKUP(Query4[[#This Row],[name]],[1]!Query1[[name]:[Count]],6, FALSE)</f>
        <v>13</v>
      </c>
      <c r="I107" s="5">
        <f>VLOOKUP(Query4[[#This Row],[name]],[1]!Query3[[name]:[Count]], 6, FALSE)</f>
        <v>6</v>
      </c>
      <c r="J107" s="5">
        <f>VLOOKUP(Query4[[#This Row],[name]],[1]!Query2[[name]:[Count]], 6, FALSE)</f>
        <v>7</v>
      </c>
      <c r="K107" s="1">
        <f>Query4[[#This Row],[Count]]/Query4[[#This Row],[Team Total]]</f>
        <v>0.23076923076923078</v>
      </c>
      <c r="L107" s="4">
        <f>Query4[[#This Row],[Count]]/Query4[[#This Row],[Team FG2]]</f>
        <v>0.5</v>
      </c>
      <c r="M107" s="4">
        <f>Query4[[#This Row],[Count]]/Query4[[#This Row],[Team FG3]]</f>
        <v>0.42857142857142855</v>
      </c>
    </row>
    <row r="108" spans="1:13" x14ac:dyDescent="0.25">
      <c r="A108">
        <v>2024</v>
      </c>
      <c r="B108" s="5" t="s">
        <v>109</v>
      </c>
      <c r="C108">
        <v>1610612743</v>
      </c>
      <c r="D108" s="5" t="s">
        <v>111</v>
      </c>
      <c r="E108" s="5" t="s">
        <v>5</v>
      </c>
      <c r="F108" s="5" t="s">
        <v>5</v>
      </c>
      <c r="G108">
        <v>1</v>
      </c>
      <c r="H108" s="5">
        <f>VLOOKUP(Query4[[#This Row],[name]],[1]!Query1[[name]:[Count]],6, FALSE)</f>
        <v>13</v>
      </c>
      <c r="I108" s="5">
        <f>VLOOKUP(Query4[[#This Row],[name]],[1]!Query3[[name]:[Count]], 6, FALSE)</f>
        <v>6</v>
      </c>
      <c r="J108" s="5">
        <f>VLOOKUP(Query4[[#This Row],[name]],[1]!Query2[[name]:[Count]], 6, FALSE)</f>
        <v>7</v>
      </c>
      <c r="K108" s="1">
        <f>Query4[[#This Row],[Count]]/Query4[[#This Row],[Team Total]]</f>
        <v>7.6923076923076927E-2</v>
      </c>
      <c r="L108" s="4">
        <f>Query4[[#This Row],[Count]]/Query4[[#This Row],[Team FG2]]</f>
        <v>0.16666666666666666</v>
      </c>
      <c r="M108" s="4">
        <f>Query4[[#This Row],[Count]]/Query4[[#This Row],[Team FG3]]</f>
        <v>0.14285714285714285</v>
      </c>
    </row>
    <row r="109" spans="1:13" x14ac:dyDescent="0.25">
      <c r="A109">
        <v>2024</v>
      </c>
      <c r="B109" s="5" t="s">
        <v>109</v>
      </c>
      <c r="C109">
        <v>1610612743</v>
      </c>
      <c r="D109" s="5" t="s">
        <v>203</v>
      </c>
      <c r="E109" s="5" t="s">
        <v>5</v>
      </c>
      <c r="F109" s="5" t="s">
        <v>5</v>
      </c>
      <c r="G109">
        <v>1</v>
      </c>
      <c r="H109" s="5">
        <f>VLOOKUP(Query4[[#This Row],[name]],[1]!Query1[[name]:[Count]],6, FALSE)</f>
        <v>13</v>
      </c>
      <c r="I109" s="5">
        <f>VLOOKUP(Query4[[#This Row],[name]],[1]!Query3[[name]:[Count]], 6, FALSE)</f>
        <v>6</v>
      </c>
      <c r="J109" s="5">
        <f>VLOOKUP(Query4[[#This Row],[name]],[1]!Query2[[name]:[Count]], 6, FALSE)</f>
        <v>7</v>
      </c>
      <c r="K109" s="1">
        <f>Query4[[#This Row],[Count]]/Query4[[#This Row],[Team Total]]</f>
        <v>7.6923076923076927E-2</v>
      </c>
      <c r="L109" s="4">
        <f>Query4[[#This Row],[Count]]/Query4[[#This Row],[Team FG2]]</f>
        <v>0.16666666666666666</v>
      </c>
      <c r="M109" s="4">
        <f>Query4[[#This Row],[Count]]/Query4[[#This Row],[Team FG3]]</f>
        <v>0.14285714285714285</v>
      </c>
    </row>
    <row r="110" spans="1:13" x14ac:dyDescent="0.25">
      <c r="A110">
        <v>2024</v>
      </c>
      <c r="B110" s="5" t="s">
        <v>109</v>
      </c>
      <c r="C110">
        <v>1610612743</v>
      </c>
      <c r="D110" s="5" t="s">
        <v>112</v>
      </c>
      <c r="E110" s="5" t="s">
        <v>5</v>
      </c>
      <c r="F110" s="5" t="s">
        <v>5</v>
      </c>
      <c r="G110">
        <v>5</v>
      </c>
      <c r="H110" s="5">
        <f>VLOOKUP(Query4[[#This Row],[name]],[1]!Query1[[name]:[Count]],6, FALSE)</f>
        <v>13</v>
      </c>
      <c r="I110" s="5">
        <f>VLOOKUP(Query4[[#This Row],[name]],[1]!Query3[[name]:[Count]], 6, FALSE)</f>
        <v>6</v>
      </c>
      <c r="J110" s="5">
        <f>VLOOKUP(Query4[[#This Row],[name]],[1]!Query2[[name]:[Count]], 6, FALSE)</f>
        <v>7</v>
      </c>
      <c r="K110" s="1">
        <f>Query4[[#This Row],[Count]]/Query4[[#This Row],[Team Total]]</f>
        <v>0.38461538461538464</v>
      </c>
      <c r="L110" s="4">
        <f>Query4[[#This Row],[Count]]/Query4[[#This Row],[Team FG2]]</f>
        <v>0.83333333333333337</v>
      </c>
      <c r="M110" s="4">
        <f>Query4[[#This Row],[Count]]/Query4[[#This Row],[Team FG3]]</f>
        <v>0.7142857142857143</v>
      </c>
    </row>
    <row r="111" spans="1:13" x14ac:dyDescent="0.25">
      <c r="A111">
        <v>2024</v>
      </c>
      <c r="B111" s="5" t="s">
        <v>109</v>
      </c>
      <c r="C111">
        <v>1610612743</v>
      </c>
      <c r="D111" s="5" t="s">
        <v>204</v>
      </c>
      <c r="E111" s="5" t="s">
        <v>5</v>
      </c>
      <c r="F111" s="5" t="s">
        <v>5</v>
      </c>
      <c r="G111">
        <v>1</v>
      </c>
      <c r="H111" s="5">
        <f>VLOOKUP(Query4[[#This Row],[name]],[1]!Query1[[name]:[Count]],6, FALSE)</f>
        <v>13</v>
      </c>
      <c r="I111" s="5">
        <f>VLOOKUP(Query4[[#This Row],[name]],[1]!Query3[[name]:[Count]], 6, FALSE)</f>
        <v>6</v>
      </c>
      <c r="J111" s="5">
        <f>VLOOKUP(Query4[[#This Row],[name]],[1]!Query2[[name]:[Count]], 6, FALSE)</f>
        <v>7</v>
      </c>
      <c r="K111" s="1">
        <f>Query4[[#This Row],[Count]]/Query4[[#This Row],[Team Total]]</f>
        <v>7.6923076923076927E-2</v>
      </c>
      <c r="L111" s="4">
        <f>Query4[[#This Row],[Count]]/Query4[[#This Row],[Team FG2]]</f>
        <v>0.16666666666666666</v>
      </c>
      <c r="M111" s="4">
        <f>Query4[[#This Row],[Count]]/Query4[[#This Row],[Team FG3]]</f>
        <v>0.14285714285714285</v>
      </c>
    </row>
    <row r="112" spans="1:13" x14ac:dyDescent="0.25">
      <c r="A112">
        <v>2024</v>
      </c>
      <c r="B112" s="5" t="s">
        <v>109</v>
      </c>
      <c r="C112">
        <v>1610612743</v>
      </c>
      <c r="D112" s="5" t="s">
        <v>205</v>
      </c>
      <c r="E112" s="5" t="s">
        <v>5</v>
      </c>
      <c r="F112" s="5" t="s">
        <v>5</v>
      </c>
      <c r="G112">
        <v>1</v>
      </c>
      <c r="H112" s="5">
        <f>VLOOKUP(Query4[[#This Row],[name]],[1]!Query1[[name]:[Count]],6, FALSE)</f>
        <v>13</v>
      </c>
      <c r="I112" s="5">
        <f>VLOOKUP(Query4[[#This Row],[name]],[1]!Query3[[name]:[Count]], 6, FALSE)</f>
        <v>6</v>
      </c>
      <c r="J112" s="5">
        <f>VLOOKUP(Query4[[#This Row],[name]],[1]!Query2[[name]:[Count]], 6, FALSE)</f>
        <v>7</v>
      </c>
      <c r="K112" s="1">
        <f>Query4[[#This Row],[Count]]/Query4[[#This Row],[Team Total]]</f>
        <v>7.6923076923076927E-2</v>
      </c>
      <c r="L112" s="4">
        <f>Query4[[#This Row],[Count]]/Query4[[#This Row],[Team FG2]]</f>
        <v>0.16666666666666666</v>
      </c>
      <c r="M112" s="4">
        <f>Query4[[#This Row],[Count]]/Query4[[#This Row],[Team FG3]]</f>
        <v>0.14285714285714285</v>
      </c>
    </row>
    <row r="113" spans="1:13" x14ac:dyDescent="0.25">
      <c r="A113">
        <v>2024</v>
      </c>
      <c r="B113" s="5" t="s">
        <v>109</v>
      </c>
      <c r="C113">
        <v>1610612743</v>
      </c>
      <c r="D113" s="5" t="s">
        <v>113</v>
      </c>
      <c r="E113" s="5" t="s">
        <v>5</v>
      </c>
      <c r="F113" s="5" t="s">
        <v>5</v>
      </c>
      <c r="G113">
        <v>1</v>
      </c>
      <c r="H113" s="5">
        <f>VLOOKUP(Query4[[#This Row],[name]],[1]!Query1[[name]:[Count]],6, FALSE)</f>
        <v>13</v>
      </c>
      <c r="I113" s="5">
        <f>VLOOKUP(Query4[[#This Row],[name]],[1]!Query3[[name]:[Count]], 6, FALSE)</f>
        <v>6</v>
      </c>
      <c r="J113" s="5">
        <f>VLOOKUP(Query4[[#This Row],[name]],[1]!Query2[[name]:[Count]], 6, FALSE)</f>
        <v>7</v>
      </c>
      <c r="K113" s="1">
        <f>Query4[[#This Row],[Count]]/Query4[[#This Row],[Team Total]]</f>
        <v>7.6923076923076927E-2</v>
      </c>
      <c r="L113" s="4">
        <f>Query4[[#This Row],[Count]]/Query4[[#This Row],[Team FG2]]</f>
        <v>0.16666666666666666</v>
      </c>
      <c r="M113" s="4">
        <f>Query4[[#This Row],[Count]]/Query4[[#This Row],[Team FG3]]</f>
        <v>0.14285714285714285</v>
      </c>
    </row>
    <row r="114" spans="1:13" x14ac:dyDescent="0.25">
      <c r="A114">
        <v>2024</v>
      </c>
      <c r="B114" s="5" t="s">
        <v>114</v>
      </c>
      <c r="C114">
        <v>1610612754</v>
      </c>
      <c r="D114" s="5" t="s">
        <v>115</v>
      </c>
      <c r="E114" s="5" t="s">
        <v>5</v>
      </c>
      <c r="F114" s="5" t="s">
        <v>5</v>
      </c>
      <c r="G114">
        <v>2</v>
      </c>
      <c r="H114" s="5">
        <f>VLOOKUP(Query4[[#This Row],[name]],[1]!Query1[[name]:[Count]],6, FALSE)</f>
        <v>20</v>
      </c>
      <c r="I114" s="5">
        <f>VLOOKUP(Query4[[#This Row],[name]],[1]!Query3[[name]:[Count]], 6, FALSE)</f>
        <v>11</v>
      </c>
      <c r="J114" s="5">
        <f>VLOOKUP(Query4[[#This Row],[name]],[1]!Query2[[name]:[Count]], 6, FALSE)</f>
        <v>9</v>
      </c>
      <c r="K114" s="1">
        <f>Query4[[#This Row],[Count]]/Query4[[#This Row],[Team Total]]</f>
        <v>0.1</v>
      </c>
      <c r="L114" s="4">
        <f>Query4[[#This Row],[Count]]/Query4[[#This Row],[Team FG2]]</f>
        <v>0.18181818181818182</v>
      </c>
      <c r="M114" s="4">
        <f>Query4[[#This Row],[Count]]/Query4[[#This Row],[Team FG3]]</f>
        <v>0.22222222222222221</v>
      </c>
    </row>
    <row r="115" spans="1:13" x14ac:dyDescent="0.25">
      <c r="A115">
        <v>2024</v>
      </c>
      <c r="B115" s="5" t="s">
        <v>114</v>
      </c>
      <c r="C115">
        <v>1610612754</v>
      </c>
      <c r="D115" s="5" t="s">
        <v>116</v>
      </c>
      <c r="E115" s="5" t="s">
        <v>5</v>
      </c>
      <c r="F115" s="5" t="s">
        <v>5</v>
      </c>
      <c r="G115">
        <v>6</v>
      </c>
      <c r="H115" s="5">
        <f>VLOOKUP(Query4[[#This Row],[name]],[1]!Query1[[name]:[Count]],6, FALSE)</f>
        <v>20</v>
      </c>
      <c r="I115" s="5">
        <f>VLOOKUP(Query4[[#This Row],[name]],[1]!Query3[[name]:[Count]], 6, FALSE)</f>
        <v>11</v>
      </c>
      <c r="J115" s="5">
        <f>VLOOKUP(Query4[[#This Row],[name]],[1]!Query2[[name]:[Count]], 6, FALSE)</f>
        <v>9</v>
      </c>
      <c r="K115" s="1">
        <f>Query4[[#This Row],[Count]]/Query4[[#This Row],[Team Total]]</f>
        <v>0.3</v>
      </c>
      <c r="L115" s="4">
        <f>Query4[[#This Row],[Count]]/Query4[[#This Row],[Team FG2]]</f>
        <v>0.54545454545454541</v>
      </c>
      <c r="M115" s="4">
        <f>Query4[[#This Row],[Count]]/Query4[[#This Row],[Team FG3]]</f>
        <v>0.66666666666666663</v>
      </c>
    </row>
    <row r="116" spans="1:13" x14ac:dyDescent="0.25">
      <c r="A116">
        <v>2024</v>
      </c>
      <c r="B116" s="5" t="s">
        <v>114</v>
      </c>
      <c r="C116">
        <v>1610612754</v>
      </c>
      <c r="D116" s="5" t="s">
        <v>206</v>
      </c>
      <c r="E116" s="5" t="s">
        <v>5</v>
      </c>
      <c r="F116" s="5" t="s">
        <v>5</v>
      </c>
      <c r="G116">
        <v>2</v>
      </c>
      <c r="H116" s="5">
        <f>VLOOKUP(Query4[[#This Row],[name]],[1]!Query1[[name]:[Count]],6, FALSE)</f>
        <v>20</v>
      </c>
      <c r="I116" s="5">
        <f>VLOOKUP(Query4[[#This Row],[name]],[1]!Query3[[name]:[Count]], 6, FALSE)</f>
        <v>11</v>
      </c>
      <c r="J116" s="5">
        <f>VLOOKUP(Query4[[#This Row],[name]],[1]!Query2[[name]:[Count]], 6, FALSE)</f>
        <v>9</v>
      </c>
      <c r="K116" s="1">
        <f>Query4[[#This Row],[Count]]/Query4[[#This Row],[Team Total]]</f>
        <v>0.1</v>
      </c>
      <c r="L116" s="4">
        <f>Query4[[#This Row],[Count]]/Query4[[#This Row],[Team FG2]]</f>
        <v>0.18181818181818182</v>
      </c>
      <c r="M116" s="4">
        <f>Query4[[#This Row],[Count]]/Query4[[#This Row],[Team FG3]]</f>
        <v>0.22222222222222221</v>
      </c>
    </row>
    <row r="117" spans="1:13" x14ac:dyDescent="0.25">
      <c r="A117">
        <v>2024</v>
      </c>
      <c r="B117" s="5" t="s">
        <v>114</v>
      </c>
      <c r="C117">
        <v>1610612754</v>
      </c>
      <c r="D117" s="5" t="s">
        <v>117</v>
      </c>
      <c r="E117" s="5" t="s">
        <v>5</v>
      </c>
      <c r="F117" s="5" t="s">
        <v>5</v>
      </c>
      <c r="G117">
        <v>2</v>
      </c>
      <c r="H117" s="5">
        <f>VLOOKUP(Query4[[#This Row],[name]],[1]!Query1[[name]:[Count]],6, FALSE)</f>
        <v>20</v>
      </c>
      <c r="I117" s="5">
        <f>VLOOKUP(Query4[[#This Row],[name]],[1]!Query3[[name]:[Count]], 6, FALSE)</f>
        <v>11</v>
      </c>
      <c r="J117" s="5">
        <f>VLOOKUP(Query4[[#This Row],[name]],[1]!Query2[[name]:[Count]], 6, FALSE)</f>
        <v>9</v>
      </c>
      <c r="K117" s="1">
        <f>Query4[[#This Row],[Count]]/Query4[[#This Row],[Team Total]]</f>
        <v>0.1</v>
      </c>
      <c r="L117" s="4">
        <f>Query4[[#This Row],[Count]]/Query4[[#This Row],[Team FG2]]</f>
        <v>0.18181818181818182</v>
      </c>
      <c r="M117" s="4">
        <f>Query4[[#This Row],[Count]]/Query4[[#This Row],[Team FG3]]</f>
        <v>0.22222222222222221</v>
      </c>
    </row>
    <row r="118" spans="1:13" x14ac:dyDescent="0.25">
      <c r="A118">
        <v>2024</v>
      </c>
      <c r="B118" s="5" t="s">
        <v>114</v>
      </c>
      <c r="C118">
        <v>1610612754</v>
      </c>
      <c r="D118" s="5" t="s">
        <v>207</v>
      </c>
      <c r="E118" s="5" t="s">
        <v>5</v>
      </c>
      <c r="F118" s="5" t="s">
        <v>5</v>
      </c>
      <c r="G118">
        <v>1</v>
      </c>
      <c r="H118" s="5">
        <f>VLOOKUP(Query4[[#This Row],[name]],[1]!Query1[[name]:[Count]],6, FALSE)</f>
        <v>20</v>
      </c>
      <c r="I118" s="5">
        <f>VLOOKUP(Query4[[#This Row],[name]],[1]!Query3[[name]:[Count]], 6, FALSE)</f>
        <v>11</v>
      </c>
      <c r="J118" s="5">
        <f>VLOOKUP(Query4[[#This Row],[name]],[1]!Query2[[name]:[Count]], 6, FALSE)</f>
        <v>9</v>
      </c>
      <c r="K118" s="1">
        <f>Query4[[#This Row],[Count]]/Query4[[#This Row],[Team Total]]</f>
        <v>0.05</v>
      </c>
      <c r="L118" s="4">
        <f>Query4[[#This Row],[Count]]/Query4[[#This Row],[Team FG2]]</f>
        <v>9.0909090909090912E-2</v>
      </c>
      <c r="M118" s="4">
        <f>Query4[[#This Row],[Count]]/Query4[[#This Row],[Team FG3]]</f>
        <v>0.1111111111111111</v>
      </c>
    </row>
    <row r="119" spans="1:13" x14ac:dyDescent="0.25">
      <c r="A119">
        <v>2024</v>
      </c>
      <c r="B119" s="5" t="s">
        <v>114</v>
      </c>
      <c r="C119">
        <v>1610612754</v>
      </c>
      <c r="D119" s="5" t="s">
        <v>118</v>
      </c>
      <c r="E119" s="5" t="s">
        <v>5</v>
      </c>
      <c r="F119" s="5" t="s">
        <v>5</v>
      </c>
      <c r="G119">
        <v>7</v>
      </c>
      <c r="H119" s="5">
        <f>VLOOKUP(Query4[[#This Row],[name]],[1]!Query1[[name]:[Count]],6, FALSE)</f>
        <v>20</v>
      </c>
      <c r="I119" s="5">
        <f>VLOOKUP(Query4[[#This Row],[name]],[1]!Query3[[name]:[Count]], 6, FALSE)</f>
        <v>11</v>
      </c>
      <c r="J119" s="5">
        <f>VLOOKUP(Query4[[#This Row],[name]],[1]!Query2[[name]:[Count]], 6, FALSE)</f>
        <v>9</v>
      </c>
      <c r="K119" s="1">
        <f>Query4[[#This Row],[Count]]/Query4[[#This Row],[Team Total]]</f>
        <v>0.35</v>
      </c>
      <c r="L119" s="4">
        <f>Query4[[#This Row],[Count]]/Query4[[#This Row],[Team FG2]]</f>
        <v>0.63636363636363635</v>
      </c>
      <c r="M119" s="4">
        <f>Query4[[#This Row],[Count]]/Query4[[#This Row],[Team FG3]]</f>
        <v>0.77777777777777779</v>
      </c>
    </row>
    <row r="120" spans="1:13" x14ac:dyDescent="0.25">
      <c r="A120">
        <v>2024</v>
      </c>
      <c r="B120" s="5" t="s">
        <v>119</v>
      </c>
      <c r="C120">
        <v>1610612740</v>
      </c>
      <c r="D120" s="5" t="s">
        <v>120</v>
      </c>
      <c r="E120" s="5" t="s">
        <v>5</v>
      </c>
      <c r="F120" s="5" t="s">
        <v>5</v>
      </c>
      <c r="G120">
        <v>1</v>
      </c>
      <c r="H120" s="5">
        <f>VLOOKUP(Query4[[#This Row],[name]],[1]!Query1[[name]:[Count]],6, FALSE)</f>
        <v>14</v>
      </c>
      <c r="I120" s="5">
        <f>VLOOKUP(Query4[[#This Row],[name]],[1]!Query3[[name]:[Count]], 6, FALSE)</f>
        <v>8</v>
      </c>
      <c r="J120" s="5">
        <f>VLOOKUP(Query4[[#This Row],[name]],[1]!Query2[[name]:[Count]], 6, FALSE)</f>
        <v>6</v>
      </c>
      <c r="K120" s="1">
        <f>Query4[[#This Row],[Count]]/Query4[[#This Row],[Team Total]]</f>
        <v>7.1428571428571425E-2</v>
      </c>
      <c r="L120" s="4">
        <f>Query4[[#This Row],[Count]]/Query4[[#This Row],[Team FG2]]</f>
        <v>0.125</v>
      </c>
      <c r="M120" s="4">
        <f>Query4[[#This Row],[Count]]/Query4[[#This Row],[Team FG3]]</f>
        <v>0.16666666666666666</v>
      </c>
    </row>
    <row r="121" spans="1:13" x14ac:dyDescent="0.25">
      <c r="A121">
        <v>2024</v>
      </c>
      <c r="B121" s="5" t="s">
        <v>119</v>
      </c>
      <c r="C121">
        <v>1610612740</v>
      </c>
      <c r="D121" s="5" t="s">
        <v>121</v>
      </c>
      <c r="E121" s="5" t="s">
        <v>5</v>
      </c>
      <c r="F121" s="5" t="s">
        <v>5</v>
      </c>
      <c r="G121">
        <v>5</v>
      </c>
      <c r="H121" s="5">
        <f>VLOOKUP(Query4[[#This Row],[name]],[1]!Query1[[name]:[Count]],6, FALSE)</f>
        <v>14</v>
      </c>
      <c r="I121" s="5">
        <f>VLOOKUP(Query4[[#This Row],[name]],[1]!Query3[[name]:[Count]], 6, FALSE)</f>
        <v>8</v>
      </c>
      <c r="J121" s="5">
        <f>VLOOKUP(Query4[[#This Row],[name]],[1]!Query2[[name]:[Count]], 6, FALSE)</f>
        <v>6</v>
      </c>
      <c r="K121" s="1">
        <f>Query4[[#This Row],[Count]]/Query4[[#This Row],[Team Total]]</f>
        <v>0.35714285714285715</v>
      </c>
      <c r="L121" s="4">
        <f>Query4[[#This Row],[Count]]/Query4[[#This Row],[Team FG2]]</f>
        <v>0.625</v>
      </c>
      <c r="M121" s="4">
        <f>Query4[[#This Row],[Count]]/Query4[[#This Row],[Team FG3]]</f>
        <v>0.83333333333333337</v>
      </c>
    </row>
    <row r="122" spans="1:13" x14ac:dyDescent="0.25">
      <c r="A122">
        <v>2024</v>
      </c>
      <c r="B122" s="5" t="s">
        <v>119</v>
      </c>
      <c r="C122">
        <v>1610612740</v>
      </c>
      <c r="D122" s="5" t="s">
        <v>208</v>
      </c>
      <c r="E122" s="5" t="s">
        <v>5</v>
      </c>
      <c r="F122" s="5" t="s">
        <v>5</v>
      </c>
      <c r="G122">
        <v>1</v>
      </c>
      <c r="H122" s="5">
        <f>VLOOKUP(Query4[[#This Row],[name]],[1]!Query1[[name]:[Count]],6, FALSE)</f>
        <v>14</v>
      </c>
      <c r="I122" s="5">
        <f>VLOOKUP(Query4[[#This Row],[name]],[1]!Query3[[name]:[Count]], 6, FALSE)</f>
        <v>8</v>
      </c>
      <c r="J122" s="5">
        <f>VLOOKUP(Query4[[#This Row],[name]],[1]!Query2[[name]:[Count]], 6, FALSE)</f>
        <v>6</v>
      </c>
      <c r="K122" s="1">
        <f>Query4[[#This Row],[Count]]/Query4[[#This Row],[Team Total]]</f>
        <v>7.1428571428571425E-2</v>
      </c>
      <c r="L122" s="4">
        <f>Query4[[#This Row],[Count]]/Query4[[#This Row],[Team FG2]]</f>
        <v>0.125</v>
      </c>
      <c r="M122" s="4">
        <f>Query4[[#This Row],[Count]]/Query4[[#This Row],[Team FG3]]</f>
        <v>0.16666666666666666</v>
      </c>
    </row>
    <row r="123" spans="1:13" x14ac:dyDescent="0.25">
      <c r="A123">
        <v>2024</v>
      </c>
      <c r="B123" s="5" t="s">
        <v>119</v>
      </c>
      <c r="C123">
        <v>1610612740</v>
      </c>
      <c r="D123" s="5" t="s">
        <v>122</v>
      </c>
      <c r="E123" s="5" t="s">
        <v>5</v>
      </c>
      <c r="F123" s="5" t="s">
        <v>5</v>
      </c>
      <c r="G123">
        <v>1</v>
      </c>
      <c r="H123" s="5">
        <f>VLOOKUP(Query4[[#This Row],[name]],[1]!Query1[[name]:[Count]],6, FALSE)</f>
        <v>14</v>
      </c>
      <c r="I123" s="5">
        <f>VLOOKUP(Query4[[#This Row],[name]],[1]!Query3[[name]:[Count]], 6, FALSE)</f>
        <v>8</v>
      </c>
      <c r="J123" s="5">
        <f>VLOOKUP(Query4[[#This Row],[name]],[1]!Query2[[name]:[Count]], 6, FALSE)</f>
        <v>6</v>
      </c>
      <c r="K123" s="1">
        <f>Query4[[#This Row],[Count]]/Query4[[#This Row],[Team Total]]</f>
        <v>7.1428571428571425E-2</v>
      </c>
      <c r="L123" s="4">
        <f>Query4[[#This Row],[Count]]/Query4[[#This Row],[Team FG2]]</f>
        <v>0.125</v>
      </c>
      <c r="M123" s="4">
        <f>Query4[[#This Row],[Count]]/Query4[[#This Row],[Team FG3]]</f>
        <v>0.16666666666666666</v>
      </c>
    </row>
    <row r="124" spans="1:13" x14ac:dyDescent="0.25">
      <c r="A124">
        <v>2024</v>
      </c>
      <c r="B124" s="5" t="s">
        <v>119</v>
      </c>
      <c r="C124">
        <v>1610612740</v>
      </c>
      <c r="D124" s="5" t="s">
        <v>209</v>
      </c>
      <c r="E124" s="5" t="s">
        <v>5</v>
      </c>
      <c r="F124" s="5" t="s">
        <v>5</v>
      </c>
      <c r="G124">
        <v>1</v>
      </c>
      <c r="H124" s="5">
        <f>VLOOKUP(Query4[[#This Row],[name]],[1]!Query1[[name]:[Count]],6, FALSE)</f>
        <v>14</v>
      </c>
      <c r="I124" s="5">
        <f>VLOOKUP(Query4[[#This Row],[name]],[1]!Query3[[name]:[Count]], 6, FALSE)</f>
        <v>8</v>
      </c>
      <c r="J124" s="5">
        <f>VLOOKUP(Query4[[#This Row],[name]],[1]!Query2[[name]:[Count]], 6, FALSE)</f>
        <v>6</v>
      </c>
      <c r="K124" s="1">
        <f>Query4[[#This Row],[Count]]/Query4[[#This Row],[Team Total]]</f>
        <v>7.1428571428571425E-2</v>
      </c>
      <c r="L124" s="4">
        <f>Query4[[#This Row],[Count]]/Query4[[#This Row],[Team FG2]]</f>
        <v>0.125</v>
      </c>
      <c r="M124" s="4">
        <f>Query4[[#This Row],[Count]]/Query4[[#This Row],[Team FG3]]</f>
        <v>0.16666666666666666</v>
      </c>
    </row>
    <row r="125" spans="1:13" x14ac:dyDescent="0.25">
      <c r="A125">
        <v>2024</v>
      </c>
      <c r="B125" s="5" t="s">
        <v>119</v>
      </c>
      <c r="C125">
        <v>1610612740</v>
      </c>
      <c r="D125" s="5" t="s">
        <v>123</v>
      </c>
      <c r="E125" s="5" t="s">
        <v>5</v>
      </c>
      <c r="F125" s="5" t="s">
        <v>5</v>
      </c>
      <c r="G125">
        <v>4</v>
      </c>
      <c r="H125" s="5">
        <f>VLOOKUP(Query4[[#This Row],[name]],[1]!Query1[[name]:[Count]],6, FALSE)</f>
        <v>14</v>
      </c>
      <c r="I125" s="5">
        <f>VLOOKUP(Query4[[#This Row],[name]],[1]!Query3[[name]:[Count]], 6, FALSE)</f>
        <v>8</v>
      </c>
      <c r="J125" s="5">
        <f>VLOOKUP(Query4[[#This Row],[name]],[1]!Query2[[name]:[Count]], 6, FALSE)</f>
        <v>6</v>
      </c>
      <c r="K125" s="1">
        <f>Query4[[#This Row],[Count]]/Query4[[#This Row],[Team Total]]</f>
        <v>0.2857142857142857</v>
      </c>
      <c r="L125" s="4">
        <f>Query4[[#This Row],[Count]]/Query4[[#This Row],[Team FG2]]</f>
        <v>0.5</v>
      </c>
      <c r="M125" s="4">
        <f>Query4[[#This Row],[Count]]/Query4[[#This Row],[Team FG3]]</f>
        <v>0.66666666666666663</v>
      </c>
    </row>
    <row r="126" spans="1:13" x14ac:dyDescent="0.25">
      <c r="A126">
        <v>2024</v>
      </c>
      <c r="B126" s="5" t="s">
        <v>119</v>
      </c>
      <c r="C126">
        <v>1610612740</v>
      </c>
      <c r="D126" s="5" t="s">
        <v>124</v>
      </c>
      <c r="E126" s="5" t="s">
        <v>5</v>
      </c>
      <c r="F126" s="5" t="s">
        <v>5</v>
      </c>
      <c r="G126">
        <v>1</v>
      </c>
      <c r="H126" s="5">
        <f>VLOOKUP(Query4[[#This Row],[name]],[1]!Query1[[name]:[Count]],6, FALSE)</f>
        <v>14</v>
      </c>
      <c r="I126" s="5">
        <f>VLOOKUP(Query4[[#This Row],[name]],[1]!Query3[[name]:[Count]], 6, FALSE)</f>
        <v>8</v>
      </c>
      <c r="J126" s="5">
        <f>VLOOKUP(Query4[[#This Row],[name]],[1]!Query2[[name]:[Count]], 6, FALSE)</f>
        <v>6</v>
      </c>
      <c r="K126" s="1">
        <f>Query4[[#This Row],[Count]]/Query4[[#This Row],[Team Total]]</f>
        <v>7.1428571428571425E-2</v>
      </c>
      <c r="L126" s="4">
        <f>Query4[[#This Row],[Count]]/Query4[[#This Row],[Team FG2]]</f>
        <v>0.125</v>
      </c>
      <c r="M126" s="4">
        <f>Query4[[#This Row],[Count]]/Query4[[#This Row],[Team FG3]]</f>
        <v>0.16666666666666666</v>
      </c>
    </row>
    <row r="127" spans="1:13" x14ac:dyDescent="0.25">
      <c r="A127">
        <v>2024</v>
      </c>
      <c r="B127" s="5" t="s">
        <v>125</v>
      </c>
      <c r="C127">
        <v>1610612765</v>
      </c>
      <c r="D127" s="5" t="s">
        <v>126</v>
      </c>
      <c r="E127" s="5" t="s">
        <v>5</v>
      </c>
      <c r="F127" s="5" t="s">
        <v>5</v>
      </c>
      <c r="G127">
        <v>2</v>
      </c>
      <c r="H127" s="5">
        <f>VLOOKUP(Query4[[#This Row],[name]],[1]!Query1[[name]:[Count]],6, FALSE)</f>
        <v>21</v>
      </c>
      <c r="I127" s="5">
        <f>VLOOKUP(Query4[[#This Row],[name]],[1]!Query3[[name]:[Count]], 6, FALSE)</f>
        <v>15</v>
      </c>
      <c r="J127" s="5">
        <f>VLOOKUP(Query4[[#This Row],[name]],[1]!Query2[[name]:[Count]], 6, FALSE)</f>
        <v>6</v>
      </c>
      <c r="K127" s="1">
        <f>Query4[[#This Row],[Count]]/Query4[[#This Row],[Team Total]]</f>
        <v>9.5238095238095233E-2</v>
      </c>
      <c r="L127" s="4">
        <f>Query4[[#This Row],[Count]]/Query4[[#This Row],[Team FG2]]</f>
        <v>0.13333333333333333</v>
      </c>
      <c r="M127" s="4">
        <f>Query4[[#This Row],[Count]]/Query4[[#This Row],[Team FG3]]</f>
        <v>0.33333333333333331</v>
      </c>
    </row>
    <row r="128" spans="1:13" x14ac:dyDescent="0.25">
      <c r="A128">
        <v>2024</v>
      </c>
      <c r="B128" s="5" t="s">
        <v>125</v>
      </c>
      <c r="C128">
        <v>1610612765</v>
      </c>
      <c r="D128" s="5" t="s">
        <v>127</v>
      </c>
      <c r="E128" s="5" t="s">
        <v>5</v>
      </c>
      <c r="F128" s="5" t="s">
        <v>5</v>
      </c>
      <c r="G128">
        <v>3</v>
      </c>
      <c r="H128" s="5">
        <f>VLOOKUP(Query4[[#This Row],[name]],[1]!Query1[[name]:[Count]],6, FALSE)</f>
        <v>21</v>
      </c>
      <c r="I128" s="5">
        <f>VLOOKUP(Query4[[#This Row],[name]],[1]!Query3[[name]:[Count]], 6, FALSE)</f>
        <v>15</v>
      </c>
      <c r="J128" s="5">
        <f>VLOOKUP(Query4[[#This Row],[name]],[1]!Query2[[name]:[Count]], 6, FALSE)</f>
        <v>6</v>
      </c>
      <c r="K128" s="1">
        <f>Query4[[#This Row],[Count]]/Query4[[#This Row],[Team Total]]</f>
        <v>0.14285714285714285</v>
      </c>
      <c r="L128" s="4">
        <f>Query4[[#This Row],[Count]]/Query4[[#This Row],[Team FG2]]</f>
        <v>0.2</v>
      </c>
      <c r="M128" s="4">
        <f>Query4[[#This Row],[Count]]/Query4[[#This Row],[Team FG3]]</f>
        <v>0.5</v>
      </c>
    </row>
    <row r="129" spans="1:13" x14ac:dyDescent="0.25">
      <c r="A129">
        <v>2024</v>
      </c>
      <c r="B129" s="5" t="s">
        <v>125</v>
      </c>
      <c r="C129">
        <v>1610612765</v>
      </c>
      <c r="D129" s="5" t="s">
        <v>128</v>
      </c>
      <c r="E129" s="5" t="s">
        <v>5</v>
      </c>
      <c r="F129" s="5" t="s">
        <v>5</v>
      </c>
      <c r="G129">
        <v>2</v>
      </c>
      <c r="H129" s="5">
        <f>VLOOKUP(Query4[[#This Row],[name]],[1]!Query1[[name]:[Count]],6, FALSE)</f>
        <v>21</v>
      </c>
      <c r="I129" s="5">
        <f>VLOOKUP(Query4[[#This Row],[name]],[1]!Query3[[name]:[Count]], 6, FALSE)</f>
        <v>15</v>
      </c>
      <c r="J129" s="5">
        <f>VLOOKUP(Query4[[#This Row],[name]],[1]!Query2[[name]:[Count]], 6, FALSE)</f>
        <v>6</v>
      </c>
      <c r="K129" s="1">
        <f>Query4[[#This Row],[Count]]/Query4[[#This Row],[Team Total]]</f>
        <v>9.5238095238095233E-2</v>
      </c>
      <c r="L129" s="4">
        <f>Query4[[#This Row],[Count]]/Query4[[#This Row],[Team FG2]]</f>
        <v>0.13333333333333333</v>
      </c>
      <c r="M129" s="4">
        <f>Query4[[#This Row],[Count]]/Query4[[#This Row],[Team FG3]]</f>
        <v>0.33333333333333331</v>
      </c>
    </row>
    <row r="130" spans="1:13" x14ac:dyDescent="0.25">
      <c r="A130">
        <v>2024</v>
      </c>
      <c r="B130" s="5" t="s">
        <v>125</v>
      </c>
      <c r="C130">
        <v>1610612765</v>
      </c>
      <c r="D130" s="5" t="s">
        <v>129</v>
      </c>
      <c r="E130" s="5" t="s">
        <v>5</v>
      </c>
      <c r="F130" s="5" t="s">
        <v>5</v>
      </c>
      <c r="G130">
        <v>2</v>
      </c>
      <c r="H130" s="5">
        <f>VLOOKUP(Query4[[#This Row],[name]],[1]!Query1[[name]:[Count]],6, FALSE)</f>
        <v>21</v>
      </c>
      <c r="I130" s="5">
        <f>VLOOKUP(Query4[[#This Row],[name]],[1]!Query3[[name]:[Count]], 6, FALSE)</f>
        <v>15</v>
      </c>
      <c r="J130" s="5">
        <f>VLOOKUP(Query4[[#This Row],[name]],[1]!Query2[[name]:[Count]], 6, FALSE)</f>
        <v>6</v>
      </c>
      <c r="K130" s="1">
        <f>Query4[[#This Row],[Count]]/Query4[[#This Row],[Team Total]]</f>
        <v>9.5238095238095233E-2</v>
      </c>
      <c r="L130" s="4">
        <f>Query4[[#This Row],[Count]]/Query4[[#This Row],[Team FG2]]</f>
        <v>0.13333333333333333</v>
      </c>
      <c r="M130" s="4">
        <f>Query4[[#This Row],[Count]]/Query4[[#This Row],[Team FG3]]</f>
        <v>0.33333333333333331</v>
      </c>
    </row>
    <row r="131" spans="1:13" x14ac:dyDescent="0.25">
      <c r="A131">
        <v>2024</v>
      </c>
      <c r="B131" s="5" t="s">
        <v>125</v>
      </c>
      <c r="C131">
        <v>1610612765</v>
      </c>
      <c r="D131" s="5" t="s">
        <v>130</v>
      </c>
      <c r="E131" s="5" t="s">
        <v>5</v>
      </c>
      <c r="F131" s="5" t="s">
        <v>5</v>
      </c>
      <c r="G131">
        <v>2</v>
      </c>
      <c r="H131" s="5">
        <f>VLOOKUP(Query4[[#This Row],[name]],[1]!Query1[[name]:[Count]],6, FALSE)</f>
        <v>21</v>
      </c>
      <c r="I131" s="5">
        <f>VLOOKUP(Query4[[#This Row],[name]],[1]!Query3[[name]:[Count]], 6, FALSE)</f>
        <v>15</v>
      </c>
      <c r="J131" s="5">
        <f>VLOOKUP(Query4[[#This Row],[name]],[1]!Query2[[name]:[Count]], 6, FALSE)</f>
        <v>6</v>
      </c>
      <c r="K131" s="1">
        <f>Query4[[#This Row],[Count]]/Query4[[#This Row],[Team Total]]</f>
        <v>9.5238095238095233E-2</v>
      </c>
      <c r="L131" s="4">
        <f>Query4[[#This Row],[Count]]/Query4[[#This Row],[Team FG2]]</f>
        <v>0.13333333333333333</v>
      </c>
      <c r="M131" s="4">
        <f>Query4[[#This Row],[Count]]/Query4[[#This Row],[Team FG3]]</f>
        <v>0.33333333333333331</v>
      </c>
    </row>
    <row r="132" spans="1:13" x14ac:dyDescent="0.25">
      <c r="A132">
        <v>2024</v>
      </c>
      <c r="B132" s="5" t="s">
        <v>125</v>
      </c>
      <c r="C132">
        <v>1610612765</v>
      </c>
      <c r="D132" s="5" t="s">
        <v>131</v>
      </c>
      <c r="E132" s="5" t="s">
        <v>5</v>
      </c>
      <c r="F132" s="5" t="s">
        <v>5</v>
      </c>
      <c r="G132">
        <v>5</v>
      </c>
      <c r="H132" s="5">
        <f>VLOOKUP(Query4[[#This Row],[name]],[1]!Query1[[name]:[Count]],6, FALSE)</f>
        <v>21</v>
      </c>
      <c r="I132" s="5">
        <f>VLOOKUP(Query4[[#This Row],[name]],[1]!Query3[[name]:[Count]], 6, FALSE)</f>
        <v>15</v>
      </c>
      <c r="J132" s="5">
        <f>VLOOKUP(Query4[[#This Row],[name]],[1]!Query2[[name]:[Count]], 6, FALSE)</f>
        <v>6</v>
      </c>
      <c r="K132" s="1">
        <f>Query4[[#This Row],[Count]]/Query4[[#This Row],[Team Total]]</f>
        <v>0.23809523809523808</v>
      </c>
      <c r="L132" s="4">
        <f>Query4[[#This Row],[Count]]/Query4[[#This Row],[Team FG2]]</f>
        <v>0.33333333333333331</v>
      </c>
      <c r="M132" s="4">
        <f>Query4[[#This Row],[Count]]/Query4[[#This Row],[Team FG3]]</f>
        <v>0.83333333333333337</v>
      </c>
    </row>
    <row r="133" spans="1:13" x14ac:dyDescent="0.25">
      <c r="A133">
        <v>2024</v>
      </c>
      <c r="B133" s="5" t="s">
        <v>125</v>
      </c>
      <c r="C133">
        <v>1610612765</v>
      </c>
      <c r="D133" s="5" t="s">
        <v>132</v>
      </c>
      <c r="E133" s="5" t="s">
        <v>5</v>
      </c>
      <c r="F133" s="5" t="s">
        <v>5</v>
      </c>
      <c r="G133">
        <v>5</v>
      </c>
      <c r="H133" s="5">
        <f>VLOOKUP(Query4[[#This Row],[name]],[1]!Query1[[name]:[Count]],6, FALSE)</f>
        <v>21</v>
      </c>
      <c r="I133" s="5">
        <f>VLOOKUP(Query4[[#This Row],[name]],[1]!Query3[[name]:[Count]], 6, FALSE)</f>
        <v>15</v>
      </c>
      <c r="J133" s="5">
        <f>VLOOKUP(Query4[[#This Row],[name]],[1]!Query2[[name]:[Count]], 6, FALSE)</f>
        <v>6</v>
      </c>
      <c r="K133" s="1">
        <f>Query4[[#This Row],[Count]]/Query4[[#This Row],[Team Total]]</f>
        <v>0.23809523809523808</v>
      </c>
      <c r="L133" s="4">
        <f>Query4[[#This Row],[Count]]/Query4[[#This Row],[Team FG2]]</f>
        <v>0.33333333333333331</v>
      </c>
      <c r="M133" s="4">
        <f>Query4[[#This Row],[Count]]/Query4[[#This Row],[Team FG3]]</f>
        <v>0.83333333333333337</v>
      </c>
    </row>
    <row r="134" spans="1:13" x14ac:dyDescent="0.25">
      <c r="A134">
        <v>2024</v>
      </c>
      <c r="B134" s="5" t="s">
        <v>133</v>
      </c>
      <c r="C134">
        <v>1610612761</v>
      </c>
      <c r="D134" s="5" t="s">
        <v>134</v>
      </c>
      <c r="E134" s="5" t="s">
        <v>5</v>
      </c>
      <c r="F134" s="5" t="s">
        <v>5</v>
      </c>
      <c r="G134">
        <v>3</v>
      </c>
      <c r="H134" s="5">
        <f>VLOOKUP(Query4[[#This Row],[name]],[1]!Query1[[name]:[Count]],6, FALSE)</f>
        <v>13</v>
      </c>
      <c r="I134" s="5">
        <f>VLOOKUP(Query4[[#This Row],[name]],[1]!Query3[[name]:[Count]], 6, FALSE)</f>
        <v>9</v>
      </c>
      <c r="J134" s="5">
        <f>VLOOKUP(Query4[[#This Row],[name]],[1]!Query2[[name]:[Count]], 6, FALSE)</f>
        <v>4</v>
      </c>
      <c r="K134" s="1">
        <f>Query4[[#This Row],[Count]]/Query4[[#This Row],[Team Total]]</f>
        <v>0.23076923076923078</v>
      </c>
      <c r="L134" s="4">
        <f>Query4[[#This Row],[Count]]/Query4[[#This Row],[Team FG2]]</f>
        <v>0.33333333333333331</v>
      </c>
      <c r="M134" s="4">
        <f>Query4[[#This Row],[Count]]/Query4[[#This Row],[Team FG3]]</f>
        <v>0.75</v>
      </c>
    </row>
    <row r="135" spans="1:13" x14ac:dyDescent="0.25">
      <c r="A135">
        <v>2024</v>
      </c>
      <c r="B135" s="5" t="s">
        <v>133</v>
      </c>
      <c r="C135">
        <v>1610612761</v>
      </c>
      <c r="D135" s="5" t="s">
        <v>237</v>
      </c>
      <c r="E135" s="5" t="s">
        <v>5</v>
      </c>
      <c r="F135" s="5" t="s">
        <v>5</v>
      </c>
      <c r="G135">
        <v>1</v>
      </c>
      <c r="H135" s="5">
        <f>VLOOKUP(Query4[[#This Row],[name]],[1]!Query1[[name]:[Count]],6, FALSE)</f>
        <v>13</v>
      </c>
      <c r="I135" s="5">
        <f>VLOOKUP(Query4[[#This Row],[name]],[1]!Query3[[name]:[Count]], 6, FALSE)</f>
        <v>9</v>
      </c>
      <c r="J135" s="5">
        <f>VLOOKUP(Query4[[#This Row],[name]],[1]!Query2[[name]:[Count]], 6, FALSE)</f>
        <v>4</v>
      </c>
      <c r="K135" s="1">
        <f>Query4[[#This Row],[Count]]/Query4[[#This Row],[Team Total]]</f>
        <v>7.6923076923076927E-2</v>
      </c>
      <c r="L135" s="4">
        <f>Query4[[#This Row],[Count]]/Query4[[#This Row],[Team FG2]]</f>
        <v>0.1111111111111111</v>
      </c>
      <c r="M135" s="4">
        <f>Query4[[#This Row],[Count]]/Query4[[#This Row],[Team FG3]]</f>
        <v>0.25</v>
      </c>
    </row>
    <row r="136" spans="1:13" x14ac:dyDescent="0.25">
      <c r="A136">
        <v>2024</v>
      </c>
      <c r="B136" s="5" t="s">
        <v>133</v>
      </c>
      <c r="C136">
        <v>1610612761</v>
      </c>
      <c r="D136" s="5" t="s">
        <v>135</v>
      </c>
      <c r="E136" s="5" t="s">
        <v>5</v>
      </c>
      <c r="F136" s="5" t="s">
        <v>5</v>
      </c>
      <c r="G136">
        <v>3</v>
      </c>
      <c r="H136" s="5">
        <f>VLOOKUP(Query4[[#This Row],[name]],[1]!Query1[[name]:[Count]],6, FALSE)</f>
        <v>13</v>
      </c>
      <c r="I136" s="5">
        <f>VLOOKUP(Query4[[#This Row],[name]],[1]!Query3[[name]:[Count]], 6, FALSE)</f>
        <v>9</v>
      </c>
      <c r="J136" s="5">
        <f>VLOOKUP(Query4[[#This Row],[name]],[1]!Query2[[name]:[Count]], 6, FALSE)</f>
        <v>4</v>
      </c>
      <c r="K136" s="1">
        <f>Query4[[#This Row],[Count]]/Query4[[#This Row],[Team Total]]</f>
        <v>0.23076923076923078</v>
      </c>
      <c r="L136" s="4">
        <f>Query4[[#This Row],[Count]]/Query4[[#This Row],[Team FG2]]</f>
        <v>0.33333333333333331</v>
      </c>
      <c r="M136" s="4">
        <f>Query4[[#This Row],[Count]]/Query4[[#This Row],[Team FG3]]</f>
        <v>0.75</v>
      </c>
    </row>
    <row r="137" spans="1:13" x14ac:dyDescent="0.25">
      <c r="A137">
        <v>2024</v>
      </c>
      <c r="B137" s="5" t="s">
        <v>133</v>
      </c>
      <c r="C137">
        <v>1610612761</v>
      </c>
      <c r="D137" s="5" t="s">
        <v>136</v>
      </c>
      <c r="E137" s="5" t="s">
        <v>5</v>
      </c>
      <c r="F137" s="5" t="s">
        <v>5</v>
      </c>
      <c r="G137">
        <v>4</v>
      </c>
      <c r="H137" s="5">
        <f>VLOOKUP(Query4[[#This Row],[name]],[1]!Query1[[name]:[Count]],6, FALSE)</f>
        <v>13</v>
      </c>
      <c r="I137" s="5">
        <f>VLOOKUP(Query4[[#This Row],[name]],[1]!Query3[[name]:[Count]], 6, FALSE)</f>
        <v>9</v>
      </c>
      <c r="J137" s="5">
        <f>VLOOKUP(Query4[[#This Row],[name]],[1]!Query2[[name]:[Count]], 6, FALSE)</f>
        <v>4</v>
      </c>
      <c r="K137" s="1">
        <f>Query4[[#This Row],[Count]]/Query4[[#This Row],[Team Total]]</f>
        <v>0.30769230769230771</v>
      </c>
      <c r="L137" s="4">
        <f>Query4[[#This Row],[Count]]/Query4[[#This Row],[Team FG2]]</f>
        <v>0.44444444444444442</v>
      </c>
      <c r="M137" s="4">
        <f>Query4[[#This Row],[Count]]/Query4[[#This Row],[Team FG3]]</f>
        <v>1</v>
      </c>
    </row>
    <row r="138" spans="1:13" x14ac:dyDescent="0.25">
      <c r="A138">
        <v>2024</v>
      </c>
      <c r="B138" s="5" t="s">
        <v>133</v>
      </c>
      <c r="C138">
        <v>1610612761</v>
      </c>
      <c r="D138" s="5" t="s">
        <v>137</v>
      </c>
      <c r="E138" s="5" t="s">
        <v>5</v>
      </c>
      <c r="F138" s="5" t="s">
        <v>5</v>
      </c>
      <c r="G138">
        <v>2</v>
      </c>
      <c r="H138" s="5">
        <f>VLOOKUP(Query4[[#This Row],[name]],[1]!Query1[[name]:[Count]],6, FALSE)</f>
        <v>13</v>
      </c>
      <c r="I138" s="5">
        <f>VLOOKUP(Query4[[#This Row],[name]],[1]!Query3[[name]:[Count]], 6, FALSE)</f>
        <v>9</v>
      </c>
      <c r="J138" s="5">
        <f>VLOOKUP(Query4[[#This Row],[name]],[1]!Query2[[name]:[Count]], 6, FALSE)</f>
        <v>4</v>
      </c>
      <c r="K138" s="1">
        <f>Query4[[#This Row],[Count]]/Query4[[#This Row],[Team Total]]</f>
        <v>0.15384615384615385</v>
      </c>
      <c r="L138" s="4">
        <f>Query4[[#This Row],[Count]]/Query4[[#This Row],[Team FG2]]</f>
        <v>0.22222222222222221</v>
      </c>
      <c r="M138" s="4">
        <f>Query4[[#This Row],[Count]]/Query4[[#This Row],[Team FG3]]</f>
        <v>0.5</v>
      </c>
    </row>
    <row r="139" spans="1:13" x14ac:dyDescent="0.25">
      <c r="A139">
        <v>2024</v>
      </c>
      <c r="B139" s="5" t="s">
        <v>138</v>
      </c>
      <c r="C139">
        <v>1610612745</v>
      </c>
      <c r="D139" s="5" t="s">
        <v>139</v>
      </c>
      <c r="E139" s="5" t="s">
        <v>5</v>
      </c>
      <c r="F139" s="5" t="s">
        <v>5</v>
      </c>
      <c r="G139">
        <v>8</v>
      </c>
      <c r="H139" s="5">
        <f>VLOOKUP(Query4[[#This Row],[name]],[1]!Query1[[name]:[Count]],6, FALSE)</f>
        <v>26</v>
      </c>
      <c r="I139" s="5">
        <f>VLOOKUP(Query4[[#This Row],[name]],[1]!Query3[[name]:[Count]], 6, FALSE)</f>
        <v>16</v>
      </c>
      <c r="J139" s="5">
        <f>VLOOKUP(Query4[[#This Row],[name]],[1]!Query2[[name]:[Count]], 6, FALSE)</f>
        <v>10</v>
      </c>
      <c r="K139" s="1">
        <f>Query4[[#This Row],[Count]]/Query4[[#This Row],[Team Total]]</f>
        <v>0.30769230769230771</v>
      </c>
      <c r="L139" s="4">
        <f>Query4[[#This Row],[Count]]/Query4[[#This Row],[Team FG2]]</f>
        <v>0.5</v>
      </c>
      <c r="M139" s="4">
        <f>Query4[[#This Row],[Count]]/Query4[[#This Row],[Team FG3]]</f>
        <v>0.8</v>
      </c>
    </row>
    <row r="140" spans="1:13" x14ac:dyDescent="0.25">
      <c r="A140">
        <v>2024</v>
      </c>
      <c r="B140" s="5" t="s">
        <v>138</v>
      </c>
      <c r="C140">
        <v>1610612745</v>
      </c>
      <c r="D140" s="5" t="s">
        <v>140</v>
      </c>
      <c r="E140" s="5" t="s">
        <v>5</v>
      </c>
      <c r="F140" s="5" t="s">
        <v>5</v>
      </c>
      <c r="G140">
        <v>5</v>
      </c>
      <c r="H140" s="5">
        <f>VLOOKUP(Query4[[#This Row],[name]],[1]!Query1[[name]:[Count]],6, FALSE)</f>
        <v>26</v>
      </c>
      <c r="I140" s="5">
        <f>VLOOKUP(Query4[[#This Row],[name]],[1]!Query3[[name]:[Count]], 6, FALSE)</f>
        <v>16</v>
      </c>
      <c r="J140" s="5">
        <f>VLOOKUP(Query4[[#This Row],[name]],[1]!Query2[[name]:[Count]], 6, FALSE)</f>
        <v>10</v>
      </c>
      <c r="K140" s="1">
        <f>Query4[[#This Row],[Count]]/Query4[[#This Row],[Team Total]]</f>
        <v>0.19230769230769232</v>
      </c>
      <c r="L140" s="4">
        <f>Query4[[#This Row],[Count]]/Query4[[#This Row],[Team FG2]]</f>
        <v>0.3125</v>
      </c>
      <c r="M140" s="4">
        <f>Query4[[#This Row],[Count]]/Query4[[#This Row],[Team FG3]]</f>
        <v>0.5</v>
      </c>
    </row>
    <row r="141" spans="1:13" x14ac:dyDescent="0.25">
      <c r="A141">
        <v>2024</v>
      </c>
      <c r="B141" s="5" t="s">
        <v>138</v>
      </c>
      <c r="C141">
        <v>1610612745</v>
      </c>
      <c r="D141" s="5" t="s">
        <v>141</v>
      </c>
      <c r="E141" s="5" t="s">
        <v>5</v>
      </c>
      <c r="F141" s="5" t="s">
        <v>5</v>
      </c>
      <c r="G141">
        <v>3</v>
      </c>
      <c r="H141" s="5">
        <f>VLOOKUP(Query4[[#This Row],[name]],[1]!Query1[[name]:[Count]],6, FALSE)</f>
        <v>26</v>
      </c>
      <c r="I141" s="5">
        <f>VLOOKUP(Query4[[#This Row],[name]],[1]!Query3[[name]:[Count]], 6, FALSE)</f>
        <v>16</v>
      </c>
      <c r="J141" s="5">
        <f>VLOOKUP(Query4[[#This Row],[name]],[1]!Query2[[name]:[Count]], 6, FALSE)</f>
        <v>10</v>
      </c>
      <c r="K141" s="1">
        <f>Query4[[#This Row],[Count]]/Query4[[#This Row],[Team Total]]</f>
        <v>0.11538461538461539</v>
      </c>
      <c r="L141" s="4">
        <f>Query4[[#This Row],[Count]]/Query4[[#This Row],[Team FG2]]</f>
        <v>0.1875</v>
      </c>
      <c r="M141" s="4">
        <f>Query4[[#This Row],[Count]]/Query4[[#This Row],[Team FG3]]</f>
        <v>0.3</v>
      </c>
    </row>
    <row r="142" spans="1:13" x14ac:dyDescent="0.25">
      <c r="A142">
        <v>2024</v>
      </c>
      <c r="B142" s="5" t="s">
        <v>138</v>
      </c>
      <c r="C142">
        <v>1610612745</v>
      </c>
      <c r="D142" s="5" t="s">
        <v>142</v>
      </c>
      <c r="E142" s="5" t="s">
        <v>5</v>
      </c>
      <c r="F142" s="5" t="s">
        <v>5</v>
      </c>
      <c r="G142">
        <v>6</v>
      </c>
      <c r="H142" s="5">
        <f>VLOOKUP(Query4[[#This Row],[name]],[1]!Query1[[name]:[Count]],6, FALSE)</f>
        <v>26</v>
      </c>
      <c r="I142" s="5">
        <f>VLOOKUP(Query4[[#This Row],[name]],[1]!Query3[[name]:[Count]], 6, FALSE)</f>
        <v>16</v>
      </c>
      <c r="J142" s="5">
        <f>VLOOKUP(Query4[[#This Row],[name]],[1]!Query2[[name]:[Count]], 6, FALSE)</f>
        <v>10</v>
      </c>
      <c r="K142" s="1">
        <f>Query4[[#This Row],[Count]]/Query4[[#This Row],[Team Total]]</f>
        <v>0.23076923076923078</v>
      </c>
      <c r="L142" s="4">
        <f>Query4[[#This Row],[Count]]/Query4[[#This Row],[Team FG2]]</f>
        <v>0.375</v>
      </c>
      <c r="M142" s="4">
        <f>Query4[[#This Row],[Count]]/Query4[[#This Row],[Team FG3]]</f>
        <v>0.6</v>
      </c>
    </row>
    <row r="143" spans="1:13" x14ac:dyDescent="0.25">
      <c r="A143">
        <v>2024</v>
      </c>
      <c r="B143" s="5" t="s">
        <v>138</v>
      </c>
      <c r="C143">
        <v>1610612745</v>
      </c>
      <c r="D143" s="5" t="s">
        <v>143</v>
      </c>
      <c r="E143" s="5" t="s">
        <v>5</v>
      </c>
      <c r="F143" s="5" t="s">
        <v>5</v>
      </c>
      <c r="G143">
        <v>4</v>
      </c>
      <c r="H143" s="5">
        <f>VLOOKUP(Query4[[#This Row],[name]],[1]!Query1[[name]:[Count]],6, FALSE)</f>
        <v>26</v>
      </c>
      <c r="I143" s="5">
        <f>VLOOKUP(Query4[[#This Row],[name]],[1]!Query3[[name]:[Count]], 6, FALSE)</f>
        <v>16</v>
      </c>
      <c r="J143" s="5">
        <f>VLOOKUP(Query4[[#This Row],[name]],[1]!Query2[[name]:[Count]], 6, FALSE)</f>
        <v>10</v>
      </c>
      <c r="K143" s="1">
        <f>Query4[[#This Row],[Count]]/Query4[[#This Row],[Team Total]]</f>
        <v>0.15384615384615385</v>
      </c>
      <c r="L143" s="4">
        <f>Query4[[#This Row],[Count]]/Query4[[#This Row],[Team FG2]]</f>
        <v>0.25</v>
      </c>
      <c r="M143" s="4">
        <f>Query4[[#This Row],[Count]]/Query4[[#This Row],[Team FG3]]</f>
        <v>0.4</v>
      </c>
    </row>
    <row r="144" spans="1:13" x14ac:dyDescent="0.25">
      <c r="A144">
        <v>2024</v>
      </c>
      <c r="B144" s="5" t="s">
        <v>144</v>
      </c>
      <c r="C144">
        <v>1610612759</v>
      </c>
      <c r="D144" s="5" t="s">
        <v>210</v>
      </c>
      <c r="E144" s="5" t="s">
        <v>5</v>
      </c>
      <c r="F144" s="5" t="s">
        <v>5</v>
      </c>
      <c r="G144">
        <v>1</v>
      </c>
      <c r="H144" s="5">
        <f>VLOOKUP(Query4[[#This Row],[name]],[1]!Query1[[name]:[Count]],6, FALSE)</f>
        <v>18</v>
      </c>
      <c r="I144" s="5">
        <f>VLOOKUP(Query4[[#This Row],[name]],[1]!Query3[[name]:[Count]], 6, FALSE)</f>
        <v>10</v>
      </c>
      <c r="J144" s="5">
        <f>VLOOKUP(Query4[[#This Row],[name]],[1]!Query2[[name]:[Count]], 6, FALSE)</f>
        <v>8</v>
      </c>
      <c r="K144" s="1">
        <f>Query4[[#This Row],[Count]]/Query4[[#This Row],[Team Total]]</f>
        <v>5.5555555555555552E-2</v>
      </c>
      <c r="L144" s="4">
        <f>Query4[[#This Row],[Count]]/Query4[[#This Row],[Team FG2]]</f>
        <v>0.1</v>
      </c>
      <c r="M144" s="4">
        <f>Query4[[#This Row],[Count]]/Query4[[#This Row],[Team FG3]]</f>
        <v>0.125</v>
      </c>
    </row>
    <row r="145" spans="1:13" x14ac:dyDescent="0.25">
      <c r="A145">
        <v>2024</v>
      </c>
      <c r="B145" s="5" t="s">
        <v>144</v>
      </c>
      <c r="C145">
        <v>1610612759</v>
      </c>
      <c r="D145" s="5" t="s">
        <v>145</v>
      </c>
      <c r="E145" s="5" t="s">
        <v>5</v>
      </c>
      <c r="F145" s="5" t="s">
        <v>5</v>
      </c>
      <c r="G145">
        <v>3</v>
      </c>
      <c r="H145" s="5">
        <f>VLOOKUP(Query4[[#This Row],[name]],[1]!Query1[[name]:[Count]],6, FALSE)</f>
        <v>18</v>
      </c>
      <c r="I145" s="5">
        <f>VLOOKUP(Query4[[#This Row],[name]],[1]!Query3[[name]:[Count]], 6, FALSE)</f>
        <v>10</v>
      </c>
      <c r="J145" s="5">
        <f>VLOOKUP(Query4[[#This Row],[name]],[1]!Query2[[name]:[Count]], 6, FALSE)</f>
        <v>8</v>
      </c>
      <c r="K145" s="1">
        <f>Query4[[#This Row],[Count]]/Query4[[#This Row],[Team Total]]</f>
        <v>0.16666666666666666</v>
      </c>
      <c r="L145" s="4">
        <f>Query4[[#This Row],[Count]]/Query4[[#This Row],[Team FG2]]</f>
        <v>0.3</v>
      </c>
      <c r="M145" s="4">
        <f>Query4[[#This Row],[Count]]/Query4[[#This Row],[Team FG3]]</f>
        <v>0.375</v>
      </c>
    </row>
    <row r="146" spans="1:13" x14ac:dyDescent="0.25">
      <c r="A146">
        <v>2024</v>
      </c>
      <c r="B146" s="5" t="s">
        <v>144</v>
      </c>
      <c r="C146">
        <v>1610612759</v>
      </c>
      <c r="D146" s="5" t="s">
        <v>146</v>
      </c>
      <c r="E146" s="5" t="s">
        <v>5</v>
      </c>
      <c r="F146" s="5" t="s">
        <v>5</v>
      </c>
      <c r="G146">
        <v>3</v>
      </c>
      <c r="H146" s="5">
        <f>VLOOKUP(Query4[[#This Row],[name]],[1]!Query1[[name]:[Count]],6, FALSE)</f>
        <v>18</v>
      </c>
      <c r="I146" s="5">
        <f>VLOOKUP(Query4[[#This Row],[name]],[1]!Query3[[name]:[Count]], 6, FALSE)</f>
        <v>10</v>
      </c>
      <c r="J146" s="5">
        <f>VLOOKUP(Query4[[#This Row],[name]],[1]!Query2[[name]:[Count]], 6, FALSE)</f>
        <v>8</v>
      </c>
      <c r="K146" s="1">
        <f>Query4[[#This Row],[Count]]/Query4[[#This Row],[Team Total]]</f>
        <v>0.16666666666666666</v>
      </c>
      <c r="L146" s="4">
        <f>Query4[[#This Row],[Count]]/Query4[[#This Row],[Team FG2]]</f>
        <v>0.3</v>
      </c>
      <c r="M146" s="4">
        <f>Query4[[#This Row],[Count]]/Query4[[#This Row],[Team FG3]]</f>
        <v>0.375</v>
      </c>
    </row>
    <row r="147" spans="1:13" x14ac:dyDescent="0.25">
      <c r="A147">
        <v>2024</v>
      </c>
      <c r="B147" s="5" t="s">
        <v>144</v>
      </c>
      <c r="C147">
        <v>1610612759</v>
      </c>
      <c r="D147" s="5" t="s">
        <v>147</v>
      </c>
      <c r="E147" s="5" t="s">
        <v>5</v>
      </c>
      <c r="F147" s="5" t="s">
        <v>5</v>
      </c>
      <c r="G147">
        <v>8</v>
      </c>
      <c r="H147" s="5">
        <f>VLOOKUP(Query4[[#This Row],[name]],[1]!Query1[[name]:[Count]],6, FALSE)</f>
        <v>18</v>
      </c>
      <c r="I147" s="5">
        <f>VLOOKUP(Query4[[#This Row],[name]],[1]!Query3[[name]:[Count]], 6, FALSE)</f>
        <v>10</v>
      </c>
      <c r="J147" s="5">
        <f>VLOOKUP(Query4[[#This Row],[name]],[1]!Query2[[name]:[Count]], 6, FALSE)</f>
        <v>8</v>
      </c>
      <c r="K147" s="1">
        <f>Query4[[#This Row],[Count]]/Query4[[#This Row],[Team Total]]</f>
        <v>0.44444444444444442</v>
      </c>
      <c r="L147" s="4">
        <f>Query4[[#This Row],[Count]]/Query4[[#This Row],[Team FG2]]</f>
        <v>0.8</v>
      </c>
      <c r="M147" s="4">
        <f>Query4[[#This Row],[Count]]/Query4[[#This Row],[Team FG3]]</f>
        <v>1</v>
      </c>
    </row>
    <row r="148" spans="1:13" x14ac:dyDescent="0.25">
      <c r="A148">
        <v>2024</v>
      </c>
      <c r="B148" s="5" t="s">
        <v>144</v>
      </c>
      <c r="C148">
        <v>1610612759</v>
      </c>
      <c r="D148" s="5" t="s">
        <v>148</v>
      </c>
      <c r="E148" s="5" t="s">
        <v>5</v>
      </c>
      <c r="F148" s="5" t="s">
        <v>5</v>
      </c>
      <c r="G148">
        <v>2</v>
      </c>
      <c r="H148" s="5">
        <f>VLOOKUP(Query4[[#This Row],[name]],[1]!Query1[[name]:[Count]],6, FALSE)</f>
        <v>18</v>
      </c>
      <c r="I148" s="5">
        <f>VLOOKUP(Query4[[#This Row],[name]],[1]!Query3[[name]:[Count]], 6, FALSE)</f>
        <v>10</v>
      </c>
      <c r="J148" s="5">
        <f>VLOOKUP(Query4[[#This Row],[name]],[1]!Query2[[name]:[Count]], 6, FALSE)</f>
        <v>8</v>
      </c>
      <c r="K148" s="1">
        <f>Query4[[#This Row],[Count]]/Query4[[#This Row],[Team Total]]</f>
        <v>0.1111111111111111</v>
      </c>
      <c r="L148" s="4">
        <f>Query4[[#This Row],[Count]]/Query4[[#This Row],[Team FG2]]</f>
        <v>0.2</v>
      </c>
      <c r="M148" s="4">
        <f>Query4[[#This Row],[Count]]/Query4[[#This Row],[Team FG3]]</f>
        <v>0.25</v>
      </c>
    </row>
    <row r="149" spans="1:13" x14ac:dyDescent="0.25">
      <c r="A149">
        <v>2024</v>
      </c>
      <c r="B149" s="5" t="s">
        <v>144</v>
      </c>
      <c r="C149">
        <v>1610612759</v>
      </c>
      <c r="D149" s="5" t="s">
        <v>149</v>
      </c>
      <c r="E149" s="5" t="s">
        <v>5</v>
      </c>
      <c r="F149" s="5" t="s">
        <v>5</v>
      </c>
      <c r="G149">
        <v>1</v>
      </c>
      <c r="H149" s="5">
        <f>VLOOKUP(Query4[[#This Row],[name]],[1]!Query1[[name]:[Count]],6, FALSE)</f>
        <v>18</v>
      </c>
      <c r="I149" s="5">
        <f>VLOOKUP(Query4[[#This Row],[name]],[1]!Query3[[name]:[Count]], 6, FALSE)</f>
        <v>10</v>
      </c>
      <c r="J149" s="5">
        <f>VLOOKUP(Query4[[#This Row],[name]],[1]!Query2[[name]:[Count]], 6, FALSE)</f>
        <v>8</v>
      </c>
      <c r="K149" s="1">
        <f>Query4[[#This Row],[Count]]/Query4[[#This Row],[Team Total]]</f>
        <v>5.5555555555555552E-2</v>
      </c>
      <c r="L149" s="4">
        <f>Query4[[#This Row],[Count]]/Query4[[#This Row],[Team FG2]]</f>
        <v>0.1</v>
      </c>
      <c r="M149" s="4">
        <f>Query4[[#This Row],[Count]]/Query4[[#This Row],[Team FG3]]</f>
        <v>0.125</v>
      </c>
    </row>
    <row r="150" spans="1:13" x14ac:dyDescent="0.25">
      <c r="A150">
        <v>2024</v>
      </c>
      <c r="B150" s="5" t="s">
        <v>150</v>
      </c>
      <c r="C150">
        <v>1610612756</v>
      </c>
      <c r="D150" s="5" t="s">
        <v>151</v>
      </c>
      <c r="E150" s="5" t="s">
        <v>5</v>
      </c>
      <c r="F150" s="5" t="s">
        <v>5</v>
      </c>
      <c r="G150">
        <v>5</v>
      </c>
      <c r="H150" s="5">
        <f>VLOOKUP(Query4[[#This Row],[name]],[1]!Query1[[name]:[Count]],6, FALSE)</f>
        <v>17</v>
      </c>
      <c r="I150" s="5">
        <f>VLOOKUP(Query4[[#This Row],[name]],[1]!Query3[[name]:[Count]], 6, FALSE)</f>
        <v>7</v>
      </c>
      <c r="J150" s="5">
        <f>VLOOKUP(Query4[[#This Row],[name]],[1]!Query2[[name]:[Count]], 6, FALSE)</f>
        <v>10</v>
      </c>
      <c r="K150" s="1">
        <f>Query4[[#This Row],[Count]]/Query4[[#This Row],[Team Total]]</f>
        <v>0.29411764705882354</v>
      </c>
      <c r="L150" s="4">
        <f>Query4[[#This Row],[Count]]/Query4[[#This Row],[Team FG2]]</f>
        <v>0.7142857142857143</v>
      </c>
      <c r="M150" s="4">
        <f>Query4[[#This Row],[Count]]/Query4[[#This Row],[Team FG3]]</f>
        <v>0.5</v>
      </c>
    </row>
    <row r="151" spans="1:13" x14ac:dyDescent="0.25">
      <c r="A151">
        <v>2024</v>
      </c>
      <c r="B151" s="5" t="s">
        <v>150</v>
      </c>
      <c r="C151">
        <v>1610612756</v>
      </c>
      <c r="D151" s="5" t="s">
        <v>152</v>
      </c>
      <c r="E151" s="5" t="s">
        <v>5</v>
      </c>
      <c r="F151" s="5" t="s">
        <v>5</v>
      </c>
      <c r="G151">
        <v>1</v>
      </c>
      <c r="H151" s="5">
        <f>VLOOKUP(Query4[[#This Row],[name]],[1]!Query1[[name]:[Count]],6, FALSE)</f>
        <v>17</v>
      </c>
      <c r="I151" s="5">
        <f>VLOOKUP(Query4[[#This Row],[name]],[1]!Query3[[name]:[Count]], 6, FALSE)</f>
        <v>7</v>
      </c>
      <c r="J151" s="5">
        <f>VLOOKUP(Query4[[#This Row],[name]],[1]!Query2[[name]:[Count]], 6, FALSE)</f>
        <v>10</v>
      </c>
      <c r="K151" s="1">
        <f>Query4[[#This Row],[Count]]/Query4[[#This Row],[Team Total]]</f>
        <v>5.8823529411764705E-2</v>
      </c>
      <c r="L151" s="4">
        <f>Query4[[#This Row],[Count]]/Query4[[#This Row],[Team FG2]]</f>
        <v>0.14285714285714285</v>
      </c>
      <c r="M151" s="4">
        <f>Query4[[#This Row],[Count]]/Query4[[#This Row],[Team FG3]]</f>
        <v>0.1</v>
      </c>
    </row>
    <row r="152" spans="1:13" x14ac:dyDescent="0.25">
      <c r="A152">
        <v>2024</v>
      </c>
      <c r="B152" s="5" t="s">
        <v>150</v>
      </c>
      <c r="C152">
        <v>1610612756</v>
      </c>
      <c r="D152" s="5" t="s">
        <v>153</v>
      </c>
      <c r="E152" s="5" t="s">
        <v>5</v>
      </c>
      <c r="F152" s="5" t="s">
        <v>5</v>
      </c>
      <c r="G152">
        <v>2</v>
      </c>
      <c r="H152" s="5">
        <f>VLOOKUP(Query4[[#This Row],[name]],[1]!Query1[[name]:[Count]],6, FALSE)</f>
        <v>17</v>
      </c>
      <c r="I152" s="5">
        <f>VLOOKUP(Query4[[#This Row],[name]],[1]!Query3[[name]:[Count]], 6, FALSE)</f>
        <v>7</v>
      </c>
      <c r="J152" s="5">
        <f>VLOOKUP(Query4[[#This Row],[name]],[1]!Query2[[name]:[Count]], 6, FALSE)</f>
        <v>10</v>
      </c>
      <c r="K152" s="1">
        <f>Query4[[#This Row],[Count]]/Query4[[#This Row],[Team Total]]</f>
        <v>0.11764705882352941</v>
      </c>
      <c r="L152" s="4">
        <f>Query4[[#This Row],[Count]]/Query4[[#This Row],[Team FG2]]</f>
        <v>0.2857142857142857</v>
      </c>
      <c r="M152" s="4">
        <f>Query4[[#This Row],[Count]]/Query4[[#This Row],[Team FG3]]</f>
        <v>0.2</v>
      </c>
    </row>
    <row r="153" spans="1:13" x14ac:dyDescent="0.25">
      <c r="A153">
        <v>2024</v>
      </c>
      <c r="B153" s="5" t="s">
        <v>150</v>
      </c>
      <c r="C153">
        <v>1610612756</v>
      </c>
      <c r="D153" s="5" t="s">
        <v>154</v>
      </c>
      <c r="E153" s="5" t="s">
        <v>5</v>
      </c>
      <c r="F153" s="5" t="s">
        <v>5</v>
      </c>
      <c r="G153">
        <v>5</v>
      </c>
      <c r="H153" s="5">
        <f>VLOOKUP(Query4[[#This Row],[name]],[1]!Query1[[name]:[Count]],6, FALSE)</f>
        <v>17</v>
      </c>
      <c r="I153" s="5">
        <f>VLOOKUP(Query4[[#This Row],[name]],[1]!Query3[[name]:[Count]], 6, FALSE)</f>
        <v>7</v>
      </c>
      <c r="J153" s="5">
        <f>VLOOKUP(Query4[[#This Row],[name]],[1]!Query2[[name]:[Count]], 6, FALSE)</f>
        <v>10</v>
      </c>
      <c r="K153" s="1">
        <f>Query4[[#This Row],[Count]]/Query4[[#This Row],[Team Total]]</f>
        <v>0.29411764705882354</v>
      </c>
      <c r="L153" s="4">
        <f>Query4[[#This Row],[Count]]/Query4[[#This Row],[Team FG2]]</f>
        <v>0.7142857142857143</v>
      </c>
      <c r="M153" s="4">
        <f>Query4[[#This Row],[Count]]/Query4[[#This Row],[Team FG3]]</f>
        <v>0.5</v>
      </c>
    </row>
    <row r="154" spans="1:13" x14ac:dyDescent="0.25">
      <c r="A154">
        <v>2024</v>
      </c>
      <c r="B154" s="5" t="s">
        <v>150</v>
      </c>
      <c r="C154">
        <v>1610612756</v>
      </c>
      <c r="D154" s="5" t="s">
        <v>211</v>
      </c>
      <c r="E154" s="5" t="s">
        <v>5</v>
      </c>
      <c r="F154" s="5" t="s">
        <v>5</v>
      </c>
      <c r="G154">
        <v>1</v>
      </c>
      <c r="H154" s="5">
        <f>VLOOKUP(Query4[[#This Row],[name]],[1]!Query1[[name]:[Count]],6, FALSE)</f>
        <v>17</v>
      </c>
      <c r="I154" s="5">
        <f>VLOOKUP(Query4[[#This Row],[name]],[1]!Query3[[name]:[Count]], 6, FALSE)</f>
        <v>7</v>
      </c>
      <c r="J154" s="5">
        <f>VLOOKUP(Query4[[#This Row],[name]],[1]!Query2[[name]:[Count]], 6, FALSE)</f>
        <v>10</v>
      </c>
      <c r="K154" s="1">
        <f>Query4[[#This Row],[Count]]/Query4[[#This Row],[Team Total]]</f>
        <v>5.8823529411764705E-2</v>
      </c>
      <c r="L154" s="4">
        <f>Query4[[#This Row],[Count]]/Query4[[#This Row],[Team FG2]]</f>
        <v>0.14285714285714285</v>
      </c>
      <c r="M154" s="4">
        <f>Query4[[#This Row],[Count]]/Query4[[#This Row],[Team FG3]]</f>
        <v>0.1</v>
      </c>
    </row>
    <row r="155" spans="1:13" x14ac:dyDescent="0.25">
      <c r="A155">
        <v>2024</v>
      </c>
      <c r="B155" s="5" t="s">
        <v>150</v>
      </c>
      <c r="C155">
        <v>1610612756</v>
      </c>
      <c r="D155" s="5" t="s">
        <v>155</v>
      </c>
      <c r="E155" s="5" t="s">
        <v>5</v>
      </c>
      <c r="F155" s="5" t="s">
        <v>5</v>
      </c>
      <c r="G155">
        <v>2</v>
      </c>
      <c r="H155" s="5">
        <f>VLOOKUP(Query4[[#This Row],[name]],[1]!Query1[[name]:[Count]],6, FALSE)</f>
        <v>17</v>
      </c>
      <c r="I155" s="5">
        <f>VLOOKUP(Query4[[#This Row],[name]],[1]!Query3[[name]:[Count]], 6, FALSE)</f>
        <v>7</v>
      </c>
      <c r="J155" s="5">
        <f>VLOOKUP(Query4[[#This Row],[name]],[1]!Query2[[name]:[Count]], 6, FALSE)</f>
        <v>10</v>
      </c>
      <c r="K155" s="1">
        <f>Query4[[#This Row],[Count]]/Query4[[#This Row],[Team Total]]</f>
        <v>0.11764705882352941</v>
      </c>
      <c r="L155" s="4">
        <f>Query4[[#This Row],[Count]]/Query4[[#This Row],[Team FG2]]</f>
        <v>0.2857142857142857</v>
      </c>
      <c r="M155" s="4">
        <f>Query4[[#This Row],[Count]]/Query4[[#This Row],[Team FG3]]</f>
        <v>0.2</v>
      </c>
    </row>
    <row r="156" spans="1:13" x14ac:dyDescent="0.25">
      <c r="A156">
        <v>2024</v>
      </c>
      <c r="B156" s="5" t="s">
        <v>150</v>
      </c>
      <c r="C156">
        <v>1610612756</v>
      </c>
      <c r="D156" s="5" t="s">
        <v>212</v>
      </c>
      <c r="E156" s="5" t="s">
        <v>5</v>
      </c>
      <c r="F156" s="5" t="s">
        <v>5</v>
      </c>
      <c r="G156">
        <v>1</v>
      </c>
      <c r="H156" s="5">
        <f>VLOOKUP(Query4[[#This Row],[name]],[1]!Query1[[name]:[Count]],6, FALSE)</f>
        <v>17</v>
      </c>
      <c r="I156" s="5">
        <f>VLOOKUP(Query4[[#This Row],[name]],[1]!Query3[[name]:[Count]], 6, FALSE)</f>
        <v>7</v>
      </c>
      <c r="J156" s="5">
        <f>VLOOKUP(Query4[[#This Row],[name]],[1]!Query2[[name]:[Count]], 6, FALSE)</f>
        <v>10</v>
      </c>
      <c r="K156" s="1">
        <f>Query4[[#This Row],[Count]]/Query4[[#This Row],[Team Total]]</f>
        <v>5.8823529411764705E-2</v>
      </c>
      <c r="L156" s="4">
        <f>Query4[[#This Row],[Count]]/Query4[[#This Row],[Team FG2]]</f>
        <v>0.14285714285714285</v>
      </c>
      <c r="M156" s="4">
        <f>Query4[[#This Row],[Count]]/Query4[[#This Row],[Team FG3]]</f>
        <v>0.1</v>
      </c>
    </row>
    <row r="157" spans="1:13" x14ac:dyDescent="0.25">
      <c r="A157">
        <v>2024</v>
      </c>
      <c r="B157" s="5" t="s">
        <v>156</v>
      </c>
      <c r="C157">
        <v>1610612760</v>
      </c>
      <c r="D157" s="5" t="s">
        <v>157</v>
      </c>
      <c r="E157" s="5" t="s">
        <v>5</v>
      </c>
      <c r="F157" s="5" t="s">
        <v>5</v>
      </c>
      <c r="G157">
        <v>1</v>
      </c>
      <c r="H157" s="5">
        <f>VLOOKUP(Query4[[#This Row],[name]],[1]!Query1[[name]:[Count]],6, FALSE)</f>
        <v>13</v>
      </c>
      <c r="I157" s="5">
        <f>VLOOKUP(Query4[[#This Row],[name]],[1]!Query3[[name]:[Count]], 6, FALSE)</f>
        <v>10</v>
      </c>
      <c r="J157" s="5">
        <f>VLOOKUP(Query4[[#This Row],[name]],[1]!Query2[[name]:[Count]], 6, FALSE)</f>
        <v>3</v>
      </c>
      <c r="K157" s="1">
        <f>Query4[[#This Row],[Count]]/Query4[[#This Row],[Team Total]]</f>
        <v>7.6923076923076927E-2</v>
      </c>
      <c r="L157" s="4">
        <f>Query4[[#This Row],[Count]]/Query4[[#This Row],[Team FG2]]</f>
        <v>0.1</v>
      </c>
      <c r="M157" s="4">
        <f>Query4[[#This Row],[Count]]/Query4[[#This Row],[Team FG3]]</f>
        <v>0.33333333333333331</v>
      </c>
    </row>
    <row r="158" spans="1:13" x14ac:dyDescent="0.25">
      <c r="A158">
        <v>2024</v>
      </c>
      <c r="B158" s="5" t="s">
        <v>156</v>
      </c>
      <c r="C158">
        <v>1610612760</v>
      </c>
      <c r="D158" s="5" t="s">
        <v>158</v>
      </c>
      <c r="E158" s="5" t="s">
        <v>5</v>
      </c>
      <c r="F158" s="5" t="s">
        <v>5</v>
      </c>
      <c r="G158">
        <v>2</v>
      </c>
      <c r="H158" s="5">
        <f>VLOOKUP(Query4[[#This Row],[name]],[1]!Query1[[name]:[Count]],6, FALSE)</f>
        <v>13</v>
      </c>
      <c r="I158" s="5">
        <f>VLOOKUP(Query4[[#This Row],[name]],[1]!Query3[[name]:[Count]], 6, FALSE)</f>
        <v>10</v>
      </c>
      <c r="J158" s="5">
        <f>VLOOKUP(Query4[[#This Row],[name]],[1]!Query2[[name]:[Count]], 6, FALSE)</f>
        <v>3</v>
      </c>
      <c r="K158" s="1">
        <f>Query4[[#This Row],[Count]]/Query4[[#This Row],[Team Total]]</f>
        <v>0.15384615384615385</v>
      </c>
      <c r="L158" s="4">
        <f>Query4[[#This Row],[Count]]/Query4[[#This Row],[Team FG2]]</f>
        <v>0.2</v>
      </c>
      <c r="M158" s="4">
        <f>Query4[[#This Row],[Count]]/Query4[[#This Row],[Team FG3]]</f>
        <v>0.66666666666666663</v>
      </c>
    </row>
    <row r="159" spans="1:13" x14ac:dyDescent="0.25">
      <c r="A159">
        <v>2024</v>
      </c>
      <c r="B159" s="5" t="s">
        <v>156</v>
      </c>
      <c r="C159">
        <v>1610612760</v>
      </c>
      <c r="D159" s="5" t="s">
        <v>159</v>
      </c>
      <c r="E159" s="5" t="s">
        <v>5</v>
      </c>
      <c r="F159" s="5" t="s">
        <v>5</v>
      </c>
      <c r="G159">
        <v>3</v>
      </c>
      <c r="H159" s="5">
        <f>VLOOKUP(Query4[[#This Row],[name]],[1]!Query1[[name]:[Count]],6, FALSE)</f>
        <v>13</v>
      </c>
      <c r="I159" s="5">
        <f>VLOOKUP(Query4[[#This Row],[name]],[1]!Query3[[name]:[Count]], 6, FALSE)</f>
        <v>10</v>
      </c>
      <c r="J159" s="5">
        <f>VLOOKUP(Query4[[#This Row],[name]],[1]!Query2[[name]:[Count]], 6, FALSE)</f>
        <v>3</v>
      </c>
      <c r="K159" s="1">
        <f>Query4[[#This Row],[Count]]/Query4[[#This Row],[Team Total]]</f>
        <v>0.23076923076923078</v>
      </c>
      <c r="L159" s="4">
        <f>Query4[[#This Row],[Count]]/Query4[[#This Row],[Team FG2]]</f>
        <v>0.3</v>
      </c>
      <c r="M159" s="4">
        <f>Query4[[#This Row],[Count]]/Query4[[#This Row],[Team FG3]]</f>
        <v>1</v>
      </c>
    </row>
    <row r="160" spans="1:13" x14ac:dyDescent="0.25">
      <c r="A160">
        <v>2024</v>
      </c>
      <c r="B160" s="5" t="s">
        <v>156</v>
      </c>
      <c r="C160">
        <v>1610612760</v>
      </c>
      <c r="D160" s="5" t="s">
        <v>213</v>
      </c>
      <c r="E160" s="5" t="s">
        <v>5</v>
      </c>
      <c r="F160" s="5" t="s">
        <v>5</v>
      </c>
      <c r="G160">
        <v>1</v>
      </c>
      <c r="H160" s="5">
        <f>VLOOKUP(Query4[[#This Row],[name]],[1]!Query1[[name]:[Count]],6, FALSE)</f>
        <v>13</v>
      </c>
      <c r="I160" s="5">
        <f>VLOOKUP(Query4[[#This Row],[name]],[1]!Query3[[name]:[Count]], 6, FALSE)</f>
        <v>10</v>
      </c>
      <c r="J160" s="5">
        <f>VLOOKUP(Query4[[#This Row],[name]],[1]!Query2[[name]:[Count]], 6, FALSE)</f>
        <v>3</v>
      </c>
      <c r="K160" s="1">
        <f>Query4[[#This Row],[Count]]/Query4[[#This Row],[Team Total]]</f>
        <v>7.6923076923076927E-2</v>
      </c>
      <c r="L160" s="4">
        <f>Query4[[#This Row],[Count]]/Query4[[#This Row],[Team FG2]]</f>
        <v>0.1</v>
      </c>
      <c r="M160" s="4">
        <f>Query4[[#This Row],[Count]]/Query4[[#This Row],[Team FG3]]</f>
        <v>0.33333333333333331</v>
      </c>
    </row>
    <row r="161" spans="1:13" x14ac:dyDescent="0.25">
      <c r="A161">
        <v>2024</v>
      </c>
      <c r="B161" s="5" t="s">
        <v>156</v>
      </c>
      <c r="C161">
        <v>1610612760</v>
      </c>
      <c r="D161" s="5" t="s">
        <v>160</v>
      </c>
      <c r="E161" s="5" t="s">
        <v>5</v>
      </c>
      <c r="F161" s="5" t="s">
        <v>5</v>
      </c>
      <c r="G161">
        <v>2</v>
      </c>
      <c r="H161" s="5">
        <f>VLOOKUP(Query4[[#This Row],[name]],[1]!Query1[[name]:[Count]],6, FALSE)</f>
        <v>13</v>
      </c>
      <c r="I161" s="5">
        <f>VLOOKUP(Query4[[#This Row],[name]],[1]!Query3[[name]:[Count]], 6, FALSE)</f>
        <v>10</v>
      </c>
      <c r="J161" s="5">
        <f>VLOOKUP(Query4[[#This Row],[name]],[1]!Query2[[name]:[Count]], 6, FALSE)</f>
        <v>3</v>
      </c>
      <c r="K161" s="1">
        <f>Query4[[#This Row],[Count]]/Query4[[#This Row],[Team Total]]</f>
        <v>0.15384615384615385</v>
      </c>
      <c r="L161" s="4">
        <f>Query4[[#This Row],[Count]]/Query4[[#This Row],[Team FG2]]</f>
        <v>0.2</v>
      </c>
      <c r="M161" s="4">
        <f>Query4[[#This Row],[Count]]/Query4[[#This Row],[Team FG3]]</f>
        <v>0.66666666666666663</v>
      </c>
    </row>
    <row r="162" spans="1:13" x14ac:dyDescent="0.25">
      <c r="A162">
        <v>2024</v>
      </c>
      <c r="B162" s="5" t="s">
        <v>156</v>
      </c>
      <c r="C162">
        <v>1610612760</v>
      </c>
      <c r="D162" s="5" t="s">
        <v>161</v>
      </c>
      <c r="E162" s="5" t="s">
        <v>5</v>
      </c>
      <c r="F162" s="5" t="s">
        <v>5</v>
      </c>
      <c r="G162">
        <v>4</v>
      </c>
      <c r="H162" s="5">
        <f>VLOOKUP(Query4[[#This Row],[name]],[1]!Query1[[name]:[Count]],6, FALSE)</f>
        <v>13</v>
      </c>
      <c r="I162" s="5">
        <f>VLOOKUP(Query4[[#This Row],[name]],[1]!Query3[[name]:[Count]], 6, FALSE)</f>
        <v>10</v>
      </c>
      <c r="J162" s="5">
        <f>VLOOKUP(Query4[[#This Row],[name]],[1]!Query2[[name]:[Count]], 6, FALSE)</f>
        <v>3</v>
      </c>
      <c r="K162" s="1">
        <f>Query4[[#This Row],[Count]]/Query4[[#This Row],[Team Total]]</f>
        <v>0.30769230769230771</v>
      </c>
      <c r="L162" s="4">
        <f>Query4[[#This Row],[Count]]/Query4[[#This Row],[Team FG2]]</f>
        <v>0.4</v>
      </c>
      <c r="M162" s="4">
        <f>Query4[[#This Row],[Count]]/Query4[[#This Row],[Team FG3]]</f>
        <v>1.3333333333333333</v>
      </c>
    </row>
    <row r="163" spans="1:13" x14ac:dyDescent="0.25">
      <c r="A163">
        <v>2024</v>
      </c>
      <c r="B163" s="5" t="s">
        <v>162</v>
      </c>
      <c r="C163">
        <v>1610612750</v>
      </c>
      <c r="D163" s="5" t="s">
        <v>163</v>
      </c>
      <c r="E163" s="5" t="s">
        <v>5</v>
      </c>
      <c r="F163" s="5" t="s">
        <v>5</v>
      </c>
      <c r="G163">
        <v>7</v>
      </c>
      <c r="H163" s="5">
        <f>VLOOKUP(Query4[[#This Row],[name]],[1]!Query1[[name]:[Count]],6, FALSE)</f>
        <v>22</v>
      </c>
      <c r="I163" s="5">
        <f>VLOOKUP(Query4[[#This Row],[name]],[1]!Query3[[name]:[Count]], 6, FALSE)</f>
        <v>11</v>
      </c>
      <c r="J163" s="5">
        <f>VLOOKUP(Query4[[#This Row],[name]],[1]!Query2[[name]:[Count]], 6, FALSE)</f>
        <v>11</v>
      </c>
      <c r="K163" s="1">
        <f>Query4[[#This Row],[Count]]/Query4[[#This Row],[Team Total]]</f>
        <v>0.31818181818181818</v>
      </c>
      <c r="L163" s="4">
        <f>Query4[[#This Row],[Count]]/Query4[[#This Row],[Team FG2]]</f>
        <v>0.63636363636363635</v>
      </c>
      <c r="M163" s="4">
        <f>Query4[[#This Row],[Count]]/Query4[[#This Row],[Team FG3]]</f>
        <v>0.63636363636363635</v>
      </c>
    </row>
    <row r="164" spans="1:13" x14ac:dyDescent="0.25">
      <c r="A164">
        <v>2024</v>
      </c>
      <c r="B164" s="5" t="s">
        <v>162</v>
      </c>
      <c r="C164">
        <v>1610612750</v>
      </c>
      <c r="D164" s="5" t="s">
        <v>164</v>
      </c>
      <c r="E164" s="5" t="s">
        <v>5</v>
      </c>
      <c r="F164" s="5" t="s">
        <v>5</v>
      </c>
      <c r="G164">
        <v>5</v>
      </c>
      <c r="H164" s="5">
        <f>VLOOKUP(Query4[[#This Row],[name]],[1]!Query1[[name]:[Count]],6, FALSE)</f>
        <v>22</v>
      </c>
      <c r="I164" s="5">
        <f>VLOOKUP(Query4[[#This Row],[name]],[1]!Query3[[name]:[Count]], 6, FALSE)</f>
        <v>11</v>
      </c>
      <c r="J164" s="5">
        <f>VLOOKUP(Query4[[#This Row],[name]],[1]!Query2[[name]:[Count]], 6, FALSE)</f>
        <v>11</v>
      </c>
      <c r="K164" s="1">
        <f>Query4[[#This Row],[Count]]/Query4[[#This Row],[Team Total]]</f>
        <v>0.22727272727272727</v>
      </c>
      <c r="L164" s="4">
        <f>Query4[[#This Row],[Count]]/Query4[[#This Row],[Team FG2]]</f>
        <v>0.45454545454545453</v>
      </c>
      <c r="M164" s="4">
        <f>Query4[[#This Row],[Count]]/Query4[[#This Row],[Team FG3]]</f>
        <v>0.45454545454545453</v>
      </c>
    </row>
    <row r="165" spans="1:13" x14ac:dyDescent="0.25">
      <c r="A165">
        <v>2024</v>
      </c>
      <c r="B165" s="5" t="s">
        <v>162</v>
      </c>
      <c r="C165">
        <v>1610612750</v>
      </c>
      <c r="D165" s="5" t="s">
        <v>165</v>
      </c>
      <c r="E165" s="5" t="s">
        <v>5</v>
      </c>
      <c r="F165" s="5" t="s">
        <v>5</v>
      </c>
      <c r="G165">
        <v>4</v>
      </c>
      <c r="H165" s="5">
        <f>VLOOKUP(Query4[[#This Row],[name]],[1]!Query1[[name]:[Count]],6, FALSE)</f>
        <v>22</v>
      </c>
      <c r="I165" s="5">
        <f>VLOOKUP(Query4[[#This Row],[name]],[1]!Query3[[name]:[Count]], 6, FALSE)</f>
        <v>11</v>
      </c>
      <c r="J165" s="5">
        <f>VLOOKUP(Query4[[#This Row],[name]],[1]!Query2[[name]:[Count]], 6, FALSE)</f>
        <v>11</v>
      </c>
      <c r="K165" s="1">
        <f>Query4[[#This Row],[Count]]/Query4[[#This Row],[Team Total]]</f>
        <v>0.18181818181818182</v>
      </c>
      <c r="L165" s="4">
        <f>Query4[[#This Row],[Count]]/Query4[[#This Row],[Team FG2]]</f>
        <v>0.36363636363636365</v>
      </c>
      <c r="M165" s="4">
        <f>Query4[[#This Row],[Count]]/Query4[[#This Row],[Team FG3]]</f>
        <v>0.36363636363636365</v>
      </c>
    </row>
    <row r="166" spans="1:13" x14ac:dyDescent="0.25">
      <c r="A166">
        <v>2024</v>
      </c>
      <c r="B166" s="5" t="s">
        <v>162</v>
      </c>
      <c r="C166">
        <v>1610612750</v>
      </c>
      <c r="D166" s="5" t="s">
        <v>166</v>
      </c>
      <c r="E166" s="5" t="s">
        <v>5</v>
      </c>
      <c r="F166" s="5" t="s">
        <v>5</v>
      </c>
      <c r="G166">
        <v>3</v>
      </c>
      <c r="H166" s="5">
        <f>VLOOKUP(Query4[[#This Row],[name]],[1]!Query1[[name]:[Count]],6, FALSE)</f>
        <v>22</v>
      </c>
      <c r="I166" s="5">
        <f>VLOOKUP(Query4[[#This Row],[name]],[1]!Query3[[name]:[Count]], 6, FALSE)</f>
        <v>11</v>
      </c>
      <c r="J166" s="5">
        <f>VLOOKUP(Query4[[#This Row],[name]],[1]!Query2[[name]:[Count]], 6, FALSE)</f>
        <v>11</v>
      </c>
      <c r="K166" s="1">
        <f>Query4[[#This Row],[Count]]/Query4[[#This Row],[Team Total]]</f>
        <v>0.13636363636363635</v>
      </c>
      <c r="L166" s="4">
        <f>Query4[[#This Row],[Count]]/Query4[[#This Row],[Team FG2]]</f>
        <v>0.27272727272727271</v>
      </c>
      <c r="M166" s="4">
        <f>Query4[[#This Row],[Count]]/Query4[[#This Row],[Team FG3]]</f>
        <v>0.27272727272727271</v>
      </c>
    </row>
    <row r="167" spans="1:13" x14ac:dyDescent="0.25">
      <c r="A167">
        <v>2024</v>
      </c>
      <c r="B167" s="5" t="s">
        <v>162</v>
      </c>
      <c r="C167">
        <v>1610612750</v>
      </c>
      <c r="D167" s="5" t="s">
        <v>167</v>
      </c>
      <c r="E167" s="5" t="s">
        <v>5</v>
      </c>
      <c r="F167" s="5" t="s">
        <v>5</v>
      </c>
      <c r="G167">
        <v>3</v>
      </c>
      <c r="H167" s="5">
        <f>VLOOKUP(Query4[[#This Row],[name]],[1]!Query1[[name]:[Count]],6, FALSE)</f>
        <v>22</v>
      </c>
      <c r="I167" s="5">
        <f>VLOOKUP(Query4[[#This Row],[name]],[1]!Query3[[name]:[Count]], 6, FALSE)</f>
        <v>11</v>
      </c>
      <c r="J167" s="5">
        <f>VLOOKUP(Query4[[#This Row],[name]],[1]!Query2[[name]:[Count]], 6, FALSE)</f>
        <v>11</v>
      </c>
      <c r="K167" s="1">
        <f>Query4[[#This Row],[Count]]/Query4[[#This Row],[Team Total]]</f>
        <v>0.13636363636363635</v>
      </c>
      <c r="L167" s="4">
        <f>Query4[[#This Row],[Count]]/Query4[[#This Row],[Team FG2]]</f>
        <v>0.27272727272727271</v>
      </c>
      <c r="M167" s="4">
        <f>Query4[[#This Row],[Count]]/Query4[[#This Row],[Team FG3]]</f>
        <v>0.27272727272727271</v>
      </c>
    </row>
    <row r="168" spans="1:13" x14ac:dyDescent="0.25">
      <c r="A168">
        <v>2024</v>
      </c>
      <c r="B168" s="5" t="s">
        <v>168</v>
      </c>
      <c r="C168">
        <v>1610612757</v>
      </c>
      <c r="D168" s="5" t="s">
        <v>169</v>
      </c>
      <c r="E168" s="5" t="s">
        <v>5</v>
      </c>
      <c r="F168" s="5" t="s">
        <v>5</v>
      </c>
      <c r="G168">
        <v>5</v>
      </c>
      <c r="H168" s="5">
        <f>VLOOKUP(Query4[[#This Row],[name]],[1]!Query1[[name]:[Count]],6, FALSE)</f>
        <v>16</v>
      </c>
      <c r="I168" s="5">
        <f>VLOOKUP(Query4[[#This Row],[name]],[1]!Query3[[name]:[Count]], 6, FALSE)</f>
        <v>8</v>
      </c>
      <c r="J168" s="5">
        <f>VLOOKUP(Query4[[#This Row],[name]],[1]!Query2[[name]:[Count]], 6, FALSE)</f>
        <v>8</v>
      </c>
      <c r="K168" s="1">
        <f>Query4[[#This Row],[Count]]/Query4[[#This Row],[Team Total]]</f>
        <v>0.3125</v>
      </c>
      <c r="L168" s="4">
        <f>Query4[[#This Row],[Count]]/Query4[[#This Row],[Team FG2]]</f>
        <v>0.625</v>
      </c>
      <c r="M168" s="4">
        <f>Query4[[#This Row],[Count]]/Query4[[#This Row],[Team FG3]]</f>
        <v>0.625</v>
      </c>
    </row>
    <row r="169" spans="1:13" x14ac:dyDescent="0.25">
      <c r="A169">
        <v>2024</v>
      </c>
      <c r="B169" s="5" t="s">
        <v>168</v>
      </c>
      <c r="C169">
        <v>1610612757</v>
      </c>
      <c r="D169" s="5" t="s">
        <v>170</v>
      </c>
      <c r="E169" s="5" t="s">
        <v>5</v>
      </c>
      <c r="F169" s="5" t="s">
        <v>5</v>
      </c>
      <c r="G169">
        <v>1</v>
      </c>
      <c r="H169" s="5">
        <f>VLOOKUP(Query4[[#This Row],[name]],[1]!Query1[[name]:[Count]],6, FALSE)</f>
        <v>16</v>
      </c>
      <c r="I169" s="5">
        <f>VLOOKUP(Query4[[#This Row],[name]],[1]!Query3[[name]:[Count]], 6, FALSE)</f>
        <v>8</v>
      </c>
      <c r="J169" s="5">
        <f>VLOOKUP(Query4[[#This Row],[name]],[1]!Query2[[name]:[Count]], 6, FALSE)</f>
        <v>8</v>
      </c>
      <c r="K169" s="1">
        <f>Query4[[#This Row],[Count]]/Query4[[#This Row],[Team Total]]</f>
        <v>6.25E-2</v>
      </c>
      <c r="L169" s="4">
        <f>Query4[[#This Row],[Count]]/Query4[[#This Row],[Team FG2]]</f>
        <v>0.125</v>
      </c>
      <c r="M169" s="4">
        <f>Query4[[#This Row],[Count]]/Query4[[#This Row],[Team FG3]]</f>
        <v>0.125</v>
      </c>
    </row>
    <row r="170" spans="1:13" x14ac:dyDescent="0.25">
      <c r="A170">
        <v>2024</v>
      </c>
      <c r="B170" s="5" t="s">
        <v>168</v>
      </c>
      <c r="C170">
        <v>1610612757</v>
      </c>
      <c r="D170" s="5" t="s">
        <v>214</v>
      </c>
      <c r="E170" s="5" t="s">
        <v>5</v>
      </c>
      <c r="F170" s="5" t="s">
        <v>5</v>
      </c>
      <c r="G170">
        <v>1</v>
      </c>
      <c r="H170" s="5">
        <f>VLOOKUP(Query4[[#This Row],[name]],[1]!Query1[[name]:[Count]],6, FALSE)</f>
        <v>16</v>
      </c>
      <c r="I170" s="5">
        <f>VLOOKUP(Query4[[#This Row],[name]],[1]!Query3[[name]:[Count]], 6, FALSE)</f>
        <v>8</v>
      </c>
      <c r="J170" s="5">
        <f>VLOOKUP(Query4[[#This Row],[name]],[1]!Query2[[name]:[Count]], 6, FALSE)</f>
        <v>8</v>
      </c>
      <c r="K170" s="1">
        <f>Query4[[#This Row],[Count]]/Query4[[#This Row],[Team Total]]</f>
        <v>6.25E-2</v>
      </c>
      <c r="L170" s="4">
        <f>Query4[[#This Row],[Count]]/Query4[[#This Row],[Team FG2]]</f>
        <v>0.125</v>
      </c>
      <c r="M170" s="4">
        <f>Query4[[#This Row],[Count]]/Query4[[#This Row],[Team FG3]]</f>
        <v>0.125</v>
      </c>
    </row>
    <row r="171" spans="1:13" x14ac:dyDescent="0.25">
      <c r="A171">
        <v>2024</v>
      </c>
      <c r="B171" s="5" t="s">
        <v>168</v>
      </c>
      <c r="C171">
        <v>1610612757</v>
      </c>
      <c r="D171" s="5" t="s">
        <v>171</v>
      </c>
      <c r="E171" s="5" t="s">
        <v>5</v>
      </c>
      <c r="F171" s="5" t="s">
        <v>5</v>
      </c>
      <c r="G171">
        <v>1</v>
      </c>
      <c r="H171" s="5">
        <f>VLOOKUP(Query4[[#This Row],[name]],[1]!Query1[[name]:[Count]],6, FALSE)</f>
        <v>16</v>
      </c>
      <c r="I171" s="5">
        <f>VLOOKUP(Query4[[#This Row],[name]],[1]!Query3[[name]:[Count]], 6, FALSE)</f>
        <v>8</v>
      </c>
      <c r="J171" s="5">
        <f>VLOOKUP(Query4[[#This Row],[name]],[1]!Query2[[name]:[Count]], 6, FALSE)</f>
        <v>8</v>
      </c>
      <c r="K171" s="1">
        <f>Query4[[#This Row],[Count]]/Query4[[#This Row],[Team Total]]</f>
        <v>6.25E-2</v>
      </c>
      <c r="L171" s="4">
        <f>Query4[[#This Row],[Count]]/Query4[[#This Row],[Team FG2]]</f>
        <v>0.125</v>
      </c>
      <c r="M171" s="4">
        <f>Query4[[#This Row],[Count]]/Query4[[#This Row],[Team FG3]]</f>
        <v>0.125</v>
      </c>
    </row>
    <row r="172" spans="1:13" x14ac:dyDescent="0.25">
      <c r="A172">
        <v>2024</v>
      </c>
      <c r="B172" s="5" t="s">
        <v>168</v>
      </c>
      <c r="C172">
        <v>1610612757</v>
      </c>
      <c r="D172" s="5" t="s">
        <v>172</v>
      </c>
      <c r="E172" s="5" t="s">
        <v>5</v>
      </c>
      <c r="F172" s="5" t="s">
        <v>5</v>
      </c>
      <c r="G172">
        <v>2</v>
      </c>
      <c r="H172" s="5">
        <f>VLOOKUP(Query4[[#This Row],[name]],[1]!Query1[[name]:[Count]],6, FALSE)</f>
        <v>16</v>
      </c>
      <c r="I172" s="5">
        <f>VLOOKUP(Query4[[#This Row],[name]],[1]!Query3[[name]:[Count]], 6, FALSE)</f>
        <v>8</v>
      </c>
      <c r="J172" s="5">
        <f>VLOOKUP(Query4[[#This Row],[name]],[1]!Query2[[name]:[Count]], 6, FALSE)</f>
        <v>8</v>
      </c>
      <c r="K172" s="1">
        <f>Query4[[#This Row],[Count]]/Query4[[#This Row],[Team Total]]</f>
        <v>0.125</v>
      </c>
      <c r="L172" s="4">
        <f>Query4[[#This Row],[Count]]/Query4[[#This Row],[Team FG2]]</f>
        <v>0.25</v>
      </c>
      <c r="M172" s="4">
        <f>Query4[[#This Row],[Count]]/Query4[[#This Row],[Team FG3]]</f>
        <v>0.25</v>
      </c>
    </row>
    <row r="173" spans="1:13" x14ac:dyDescent="0.25">
      <c r="A173">
        <v>2024</v>
      </c>
      <c r="B173" s="5" t="s">
        <v>168</v>
      </c>
      <c r="C173">
        <v>1610612757</v>
      </c>
      <c r="D173" s="5" t="s">
        <v>173</v>
      </c>
      <c r="E173" s="5" t="s">
        <v>5</v>
      </c>
      <c r="F173" s="5" t="s">
        <v>5</v>
      </c>
      <c r="G173">
        <v>3</v>
      </c>
      <c r="H173" s="5">
        <f>VLOOKUP(Query4[[#This Row],[name]],[1]!Query1[[name]:[Count]],6, FALSE)</f>
        <v>16</v>
      </c>
      <c r="I173" s="5">
        <f>VLOOKUP(Query4[[#This Row],[name]],[1]!Query3[[name]:[Count]], 6, FALSE)</f>
        <v>8</v>
      </c>
      <c r="J173" s="5">
        <f>VLOOKUP(Query4[[#This Row],[name]],[1]!Query2[[name]:[Count]], 6, FALSE)</f>
        <v>8</v>
      </c>
      <c r="K173" s="1">
        <f>Query4[[#This Row],[Count]]/Query4[[#This Row],[Team Total]]</f>
        <v>0.1875</v>
      </c>
      <c r="L173" s="4">
        <f>Query4[[#This Row],[Count]]/Query4[[#This Row],[Team FG2]]</f>
        <v>0.375</v>
      </c>
      <c r="M173" s="4">
        <f>Query4[[#This Row],[Count]]/Query4[[#This Row],[Team FG3]]</f>
        <v>0.375</v>
      </c>
    </row>
    <row r="174" spans="1:13" x14ac:dyDescent="0.25">
      <c r="A174">
        <v>2024</v>
      </c>
      <c r="B174" s="5" t="s">
        <v>168</v>
      </c>
      <c r="C174">
        <v>1610612757</v>
      </c>
      <c r="D174" s="5" t="s">
        <v>174</v>
      </c>
      <c r="E174" s="5" t="s">
        <v>5</v>
      </c>
      <c r="F174" s="5" t="s">
        <v>5</v>
      </c>
      <c r="G174">
        <v>3</v>
      </c>
      <c r="H174" s="5">
        <f>VLOOKUP(Query4[[#This Row],[name]],[1]!Query1[[name]:[Count]],6, FALSE)</f>
        <v>16</v>
      </c>
      <c r="I174" s="5">
        <f>VLOOKUP(Query4[[#This Row],[name]],[1]!Query3[[name]:[Count]], 6, FALSE)</f>
        <v>8</v>
      </c>
      <c r="J174" s="5">
        <f>VLOOKUP(Query4[[#This Row],[name]],[1]!Query2[[name]:[Count]], 6, FALSE)</f>
        <v>8</v>
      </c>
      <c r="K174" s="1">
        <f>Query4[[#This Row],[Count]]/Query4[[#This Row],[Team Total]]</f>
        <v>0.1875</v>
      </c>
      <c r="L174" s="4">
        <f>Query4[[#This Row],[Count]]/Query4[[#This Row],[Team FG2]]</f>
        <v>0.375</v>
      </c>
      <c r="M174" s="4">
        <f>Query4[[#This Row],[Count]]/Query4[[#This Row],[Team FG3]]</f>
        <v>0.375</v>
      </c>
    </row>
    <row r="175" spans="1:13" x14ac:dyDescent="0.25">
      <c r="A175">
        <v>2024</v>
      </c>
      <c r="B175" s="5" t="s">
        <v>175</v>
      </c>
      <c r="C175">
        <v>1610612744</v>
      </c>
      <c r="D175" s="5" t="s">
        <v>215</v>
      </c>
      <c r="E175" s="5" t="s">
        <v>5</v>
      </c>
      <c r="F175" s="5" t="s">
        <v>5</v>
      </c>
      <c r="G175">
        <v>1</v>
      </c>
      <c r="H175" s="5">
        <f>VLOOKUP(Query4[[#This Row],[name]],[1]!Query1[[name]:[Count]],6, FALSE)</f>
        <v>8</v>
      </c>
      <c r="I175" s="5">
        <f>VLOOKUP(Query4[[#This Row],[name]],[1]!Query3[[name]:[Count]], 6, FALSE)</f>
        <v>2</v>
      </c>
      <c r="J175" s="5">
        <f>VLOOKUP(Query4[[#This Row],[name]],[1]!Query2[[name]:[Count]], 6, FALSE)</f>
        <v>6</v>
      </c>
      <c r="K175" s="1">
        <f>Query4[[#This Row],[Count]]/Query4[[#This Row],[Team Total]]</f>
        <v>0.125</v>
      </c>
      <c r="L175" s="4">
        <f>Query4[[#This Row],[Count]]/Query4[[#This Row],[Team FG2]]</f>
        <v>0.5</v>
      </c>
      <c r="M175" s="4">
        <f>Query4[[#This Row],[Count]]/Query4[[#This Row],[Team FG3]]</f>
        <v>0.16666666666666666</v>
      </c>
    </row>
    <row r="176" spans="1:13" x14ac:dyDescent="0.25">
      <c r="A176">
        <v>2024</v>
      </c>
      <c r="B176" s="5" t="s">
        <v>175</v>
      </c>
      <c r="C176">
        <v>1610612744</v>
      </c>
      <c r="D176" s="5" t="s">
        <v>176</v>
      </c>
      <c r="E176" s="5" t="s">
        <v>5</v>
      </c>
      <c r="F176" s="5" t="s">
        <v>5</v>
      </c>
      <c r="G176">
        <v>2</v>
      </c>
      <c r="H176" s="5">
        <f>VLOOKUP(Query4[[#This Row],[name]],[1]!Query1[[name]:[Count]],6, FALSE)</f>
        <v>8</v>
      </c>
      <c r="I176" s="5">
        <f>VLOOKUP(Query4[[#This Row],[name]],[1]!Query3[[name]:[Count]], 6, FALSE)</f>
        <v>2</v>
      </c>
      <c r="J176" s="5">
        <f>VLOOKUP(Query4[[#This Row],[name]],[1]!Query2[[name]:[Count]], 6, FALSE)</f>
        <v>6</v>
      </c>
      <c r="K176" s="1">
        <f>Query4[[#This Row],[Count]]/Query4[[#This Row],[Team Total]]</f>
        <v>0.25</v>
      </c>
      <c r="L176" s="4">
        <f>Query4[[#This Row],[Count]]/Query4[[#This Row],[Team FG2]]</f>
        <v>1</v>
      </c>
      <c r="M176" s="4">
        <f>Query4[[#This Row],[Count]]/Query4[[#This Row],[Team FG3]]</f>
        <v>0.33333333333333331</v>
      </c>
    </row>
    <row r="177" spans="1:13" x14ac:dyDescent="0.25">
      <c r="A177">
        <v>2024</v>
      </c>
      <c r="B177" s="5" t="s">
        <v>175</v>
      </c>
      <c r="C177">
        <v>1610612744</v>
      </c>
      <c r="D177" s="5" t="s">
        <v>216</v>
      </c>
      <c r="E177" s="5" t="s">
        <v>5</v>
      </c>
      <c r="F177" s="5" t="s">
        <v>5</v>
      </c>
      <c r="G177">
        <v>2</v>
      </c>
      <c r="H177" s="5">
        <f>VLOOKUP(Query4[[#This Row],[name]],[1]!Query1[[name]:[Count]],6, FALSE)</f>
        <v>8</v>
      </c>
      <c r="I177" s="5">
        <f>VLOOKUP(Query4[[#This Row],[name]],[1]!Query3[[name]:[Count]], 6, FALSE)</f>
        <v>2</v>
      </c>
      <c r="J177" s="5">
        <f>VLOOKUP(Query4[[#This Row],[name]],[1]!Query2[[name]:[Count]], 6, FALSE)</f>
        <v>6</v>
      </c>
      <c r="K177" s="1">
        <f>Query4[[#This Row],[Count]]/Query4[[#This Row],[Team Total]]</f>
        <v>0.25</v>
      </c>
      <c r="L177" s="4">
        <f>Query4[[#This Row],[Count]]/Query4[[#This Row],[Team FG2]]</f>
        <v>1</v>
      </c>
      <c r="M177" s="4">
        <f>Query4[[#This Row],[Count]]/Query4[[#This Row],[Team FG3]]</f>
        <v>0.33333333333333331</v>
      </c>
    </row>
    <row r="178" spans="1:13" x14ac:dyDescent="0.25">
      <c r="A178">
        <v>2024</v>
      </c>
      <c r="B178" s="5" t="s">
        <v>175</v>
      </c>
      <c r="C178">
        <v>1610612744</v>
      </c>
      <c r="D178" s="5" t="s">
        <v>217</v>
      </c>
      <c r="E178" s="5" t="s">
        <v>5</v>
      </c>
      <c r="F178" s="5" t="s">
        <v>5</v>
      </c>
      <c r="G178">
        <v>2</v>
      </c>
      <c r="H178" s="5">
        <f>VLOOKUP(Query4[[#This Row],[name]],[1]!Query1[[name]:[Count]],6, FALSE)</f>
        <v>8</v>
      </c>
      <c r="I178" s="5">
        <f>VLOOKUP(Query4[[#This Row],[name]],[1]!Query3[[name]:[Count]], 6, FALSE)</f>
        <v>2</v>
      </c>
      <c r="J178" s="5">
        <f>VLOOKUP(Query4[[#This Row],[name]],[1]!Query2[[name]:[Count]], 6, FALSE)</f>
        <v>6</v>
      </c>
      <c r="K178" s="1">
        <f>Query4[[#This Row],[Count]]/Query4[[#This Row],[Team Total]]</f>
        <v>0.25</v>
      </c>
      <c r="L178" s="4">
        <f>Query4[[#This Row],[Count]]/Query4[[#This Row],[Team FG2]]</f>
        <v>1</v>
      </c>
      <c r="M178" s="4">
        <f>Query4[[#This Row],[Count]]/Query4[[#This Row],[Team FG3]]</f>
        <v>0.33333333333333331</v>
      </c>
    </row>
    <row r="179" spans="1:13" x14ac:dyDescent="0.25">
      <c r="A179">
        <v>2024</v>
      </c>
      <c r="B179" s="5" t="s">
        <v>175</v>
      </c>
      <c r="C179">
        <v>1610612744</v>
      </c>
      <c r="D179" s="5" t="s">
        <v>177</v>
      </c>
      <c r="E179" s="5" t="s">
        <v>5</v>
      </c>
      <c r="F179" s="5" t="s">
        <v>5</v>
      </c>
      <c r="G179">
        <v>1</v>
      </c>
      <c r="H179" s="5">
        <f>VLOOKUP(Query4[[#This Row],[name]],[1]!Query1[[name]:[Count]],6, FALSE)</f>
        <v>8</v>
      </c>
      <c r="I179" s="5">
        <f>VLOOKUP(Query4[[#This Row],[name]],[1]!Query3[[name]:[Count]], 6, FALSE)</f>
        <v>2</v>
      </c>
      <c r="J179" s="5">
        <f>VLOOKUP(Query4[[#This Row],[name]],[1]!Query2[[name]:[Count]], 6, FALSE)</f>
        <v>6</v>
      </c>
      <c r="K179" s="1">
        <f>Query4[[#This Row],[Count]]/Query4[[#This Row],[Team Total]]</f>
        <v>0.125</v>
      </c>
      <c r="L179" s="4">
        <f>Query4[[#This Row],[Count]]/Query4[[#This Row],[Team FG2]]</f>
        <v>0.5</v>
      </c>
      <c r="M179" s="4">
        <f>Query4[[#This Row],[Count]]/Query4[[#This Row],[Team FG3]]</f>
        <v>0.16666666666666666</v>
      </c>
    </row>
    <row r="180" spans="1:13" x14ac:dyDescent="0.25">
      <c r="A180">
        <v>2024</v>
      </c>
      <c r="B180" s="5" t="s">
        <v>178</v>
      </c>
      <c r="C180">
        <v>1610612764</v>
      </c>
      <c r="D180" s="5" t="s">
        <v>179</v>
      </c>
      <c r="E180" s="5" t="s">
        <v>5</v>
      </c>
      <c r="F180" s="5" t="s">
        <v>5</v>
      </c>
      <c r="G180">
        <v>4</v>
      </c>
      <c r="H180" s="5">
        <f>VLOOKUP(Query4[[#This Row],[name]],[1]!Query1[[name]:[Count]],6, FALSE)</f>
        <v>12</v>
      </c>
      <c r="I180" s="5">
        <f>VLOOKUP(Query4[[#This Row],[name]],[1]!Query3[[name]:[Count]], 6, FALSE)</f>
        <v>8</v>
      </c>
      <c r="J180" s="5">
        <f>VLOOKUP(Query4[[#This Row],[name]],[1]!Query2[[name]:[Count]], 6, FALSE)</f>
        <v>4</v>
      </c>
      <c r="K180" s="1">
        <f>Query4[[#This Row],[Count]]/Query4[[#This Row],[Team Total]]</f>
        <v>0.33333333333333331</v>
      </c>
      <c r="L180" s="4">
        <f>Query4[[#This Row],[Count]]/Query4[[#This Row],[Team FG2]]</f>
        <v>0.5</v>
      </c>
      <c r="M180" s="4">
        <f>Query4[[#This Row],[Count]]/Query4[[#This Row],[Team FG3]]</f>
        <v>1</v>
      </c>
    </row>
    <row r="181" spans="1:13" x14ac:dyDescent="0.25">
      <c r="A181">
        <v>2024</v>
      </c>
      <c r="B181" s="5" t="s">
        <v>178</v>
      </c>
      <c r="C181">
        <v>1610612764</v>
      </c>
      <c r="D181" s="5" t="s">
        <v>180</v>
      </c>
      <c r="E181" s="5" t="s">
        <v>5</v>
      </c>
      <c r="F181" s="5" t="s">
        <v>5</v>
      </c>
      <c r="G181">
        <v>2</v>
      </c>
      <c r="H181" s="5">
        <f>VLOOKUP(Query4[[#This Row],[name]],[1]!Query1[[name]:[Count]],6, FALSE)</f>
        <v>12</v>
      </c>
      <c r="I181" s="5">
        <f>VLOOKUP(Query4[[#This Row],[name]],[1]!Query3[[name]:[Count]], 6, FALSE)</f>
        <v>8</v>
      </c>
      <c r="J181" s="5">
        <f>VLOOKUP(Query4[[#This Row],[name]],[1]!Query2[[name]:[Count]], 6, FALSE)</f>
        <v>4</v>
      </c>
      <c r="K181" s="1">
        <f>Query4[[#This Row],[Count]]/Query4[[#This Row],[Team Total]]</f>
        <v>0.16666666666666666</v>
      </c>
      <c r="L181" s="4">
        <f>Query4[[#This Row],[Count]]/Query4[[#This Row],[Team FG2]]</f>
        <v>0.25</v>
      </c>
      <c r="M181" s="4">
        <f>Query4[[#This Row],[Count]]/Query4[[#This Row],[Team FG3]]</f>
        <v>0.5</v>
      </c>
    </row>
    <row r="182" spans="1:13" x14ac:dyDescent="0.25">
      <c r="A182">
        <v>2024</v>
      </c>
      <c r="B182" s="5" t="s">
        <v>178</v>
      </c>
      <c r="C182">
        <v>1610612764</v>
      </c>
      <c r="D182" s="5" t="s">
        <v>218</v>
      </c>
      <c r="E182" s="5" t="s">
        <v>5</v>
      </c>
      <c r="F182" s="5" t="s">
        <v>5</v>
      </c>
      <c r="G182">
        <v>1</v>
      </c>
      <c r="H182" s="5">
        <f>VLOOKUP(Query4[[#This Row],[name]],[1]!Query1[[name]:[Count]],6, FALSE)</f>
        <v>12</v>
      </c>
      <c r="I182" s="5">
        <f>VLOOKUP(Query4[[#This Row],[name]],[1]!Query3[[name]:[Count]], 6, FALSE)</f>
        <v>8</v>
      </c>
      <c r="J182" s="5">
        <f>VLOOKUP(Query4[[#This Row],[name]],[1]!Query2[[name]:[Count]], 6, FALSE)</f>
        <v>4</v>
      </c>
      <c r="K182" s="1">
        <f>Query4[[#This Row],[Count]]/Query4[[#This Row],[Team Total]]</f>
        <v>8.3333333333333329E-2</v>
      </c>
      <c r="L182" s="4">
        <f>Query4[[#This Row],[Count]]/Query4[[#This Row],[Team FG2]]</f>
        <v>0.125</v>
      </c>
      <c r="M182" s="4">
        <f>Query4[[#This Row],[Count]]/Query4[[#This Row],[Team FG3]]</f>
        <v>0.25</v>
      </c>
    </row>
    <row r="183" spans="1:13" x14ac:dyDescent="0.25">
      <c r="A183">
        <v>2024</v>
      </c>
      <c r="B183" s="5" t="s">
        <v>178</v>
      </c>
      <c r="C183">
        <v>1610612764</v>
      </c>
      <c r="D183" s="5" t="s">
        <v>181</v>
      </c>
      <c r="E183" s="5" t="s">
        <v>5</v>
      </c>
      <c r="F183" s="5" t="s">
        <v>5</v>
      </c>
      <c r="G183">
        <v>3</v>
      </c>
      <c r="H183" s="5">
        <f>VLOOKUP(Query4[[#This Row],[name]],[1]!Query1[[name]:[Count]],6, FALSE)</f>
        <v>12</v>
      </c>
      <c r="I183" s="5">
        <f>VLOOKUP(Query4[[#This Row],[name]],[1]!Query3[[name]:[Count]], 6, FALSE)</f>
        <v>8</v>
      </c>
      <c r="J183" s="5">
        <f>VLOOKUP(Query4[[#This Row],[name]],[1]!Query2[[name]:[Count]], 6, FALSE)</f>
        <v>4</v>
      </c>
      <c r="K183" s="1">
        <f>Query4[[#This Row],[Count]]/Query4[[#This Row],[Team Total]]</f>
        <v>0.25</v>
      </c>
      <c r="L183" s="4">
        <f>Query4[[#This Row],[Count]]/Query4[[#This Row],[Team FG2]]</f>
        <v>0.375</v>
      </c>
      <c r="M183" s="4">
        <f>Query4[[#This Row],[Count]]/Query4[[#This Row],[Team FG3]]</f>
        <v>0.75</v>
      </c>
    </row>
    <row r="184" spans="1:13" x14ac:dyDescent="0.25">
      <c r="A184">
        <v>2024</v>
      </c>
      <c r="B184" s="5" t="s">
        <v>178</v>
      </c>
      <c r="C184">
        <v>1610612764</v>
      </c>
      <c r="D184" s="5" t="s">
        <v>219</v>
      </c>
      <c r="E184" s="5" t="s">
        <v>5</v>
      </c>
      <c r="F184" s="5" t="s">
        <v>5</v>
      </c>
      <c r="G184">
        <v>1</v>
      </c>
      <c r="H184" s="5">
        <f>VLOOKUP(Query4[[#This Row],[name]],[1]!Query1[[name]:[Count]],6, FALSE)</f>
        <v>12</v>
      </c>
      <c r="I184" s="5">
        <f>VLOOKUP(Query4[[#This Row],[name]],[1]!Query3[[name]:[Count]], 6, FALSE)</f>
        <v>8</v>
      </c>
      <c r="J184" s="5">
        <f>VLOOKUP(Query4[[#This Row],[name]],[1]!Query2[[name]:[Count]], 6, FALSE)</f>
        <v>4</v>
      </c>
      <c r="K184" s="1">
        <f>Query4[[#This Row],[Count]]/Query4[[#This Row],[Team Total]]</f>
        <v>8.3333333333333329E-2</v>
      </c>
      <c r="L184" s="4">
        <f>Query4[[#This Row],[Count]]/Query4[[#This Row],[Team FG2]]</f>
        <v>0.125</v>
      </c>
      <c r="M184" s="4">
        <f>Query4[[#This Row],[Count]]/Query4[[#This Row],[Team FG3]]</f>
        <v>0.25</v>
      </c>
    </row>
    <row r="185" spans="1:13" x14ac:dyDescent="0.25">
      <c r="A185">
        <v>2024</v>
      </c>
      <c r="B185" s="5" t="s">
        <v>178</v>
      </c>
      <c r="C185">
        <v>1610612764</v>
      </c>
      <c r="D185" s="5" t="s">
        <v>182</v>
      </c>
      <c r="E185" s="5" t="s">
        <v>5</v>
      </c>
      <c r="F185" s="5" t="s">
        <v>5</v>
      </c>
      <c r="G185">
        <v>1</v>
      </c>
      <c r="H185" s="5">
        <f>VLOOKUP(Query4[[#This Row],[name]],[1]!Query1[[name]:[Count]],6, FALSE)</f>
        <v>12</v>
      </c>
      <c r="I185" s="5">
        <f>VLOOKUP(Query4[[#This Row],[name]],[1]!Query3[[name]:[Count]], 6, FALSE)</f>
        <v>8</v>
      </c>
      <c r="J185" s="5">
        <f>VLOOKUP(Query4[[#This Row],[name]],[1]!Query2[[name]:[Count]], 6, FALSE)</f>
        <v>4</v>
      </c>
      <c r="K185" s="1">
        <f>Query4[[#This Row],[Count]]/Query4[[#This Row],[Team Total]]</f>
        <v>8.3333333333333329E-2</v>
      </c>
      <c r="L185" s="4">
        <f>Query4[[#This Row],[Count]]/Query4[[#This Row],[Team FG2]]</f>
        <v>0.125</v>
      </c>
      <c r="M185" s="4">
        <f>Query4[[#This Row],[Count]]/Query4[[#This Row],[Team FG3]]</f>
        <v>0.25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4 0 8 4 f 5 - 4 e 2 e - 4 1 a 6 - b 8 d 5 - 2 1 e c 9 0 6 b b 9 a 5 "   x m l n s = " h t t p : / / s c h e m a s . m i c r o s o f t . c o m / D a t a M a s h u p " > A A A A A F E F A A B Q S w M E F A A C A A g A / V 5 9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/ V 5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e f V l w 6 d q I S w I A A B w h A A A T A B w A R m 9 y b X V s Y X M v U 2 V j d G l v b j E u b S C i G A A o o B Q A A A A A A A A A A A A A A A A A A A A A A A A A A A D t W U t v o z A Q v k f K f x j R A y B V q C G 9 V T 2 k 2 0 N P q 9 1 N b 6 v V y g E n Y W V s i o 0 q / v 2 O D Q 0 k o S 1 9 p K m K O Y B n x s z n 1 3 x j j K S R S g S H e f W c X I x H 4 5 F c k 5 z G 8 L O g e T m B S 2 B U j U e A 1 1 w U e U R R M 7 9 j w T V R Z E E k 9 R w m I s L W Q i r n F J z v V 7 N 4 g Y X f 5 v V L 5 8 R j S 1 9 S h g C Q B Z I S K f j f J D 4 F F X C S U v 1 U l K R G l b F a Z 1 4 6 8 R D A R 9 g s I K Z 1 t 2 W G N v d W K M J c M I / d q p E o u P L k W q h f V B Z M + f B N a 0 y l Z S 5 S h C D l V f k D 7 5 B h x 5 Y K / o m E t 5 x U 9 x U 2 A 1 a A I 5 M F u o z N w 2 6 v N m X C Y 7 T U D T e W u n x T m z Y d N c Z G e g 6 S 7 G G S x 0 H J g z D r Q i U t M e G c 5 t 2 4 e k T Q l r E K u R I r F z g f j b i P g O Z e C L q R o C r 3 T e s 3 8 9 7 h W T W S 8 X a / p j m F Z h V g F T f M l N v x a n g W n h t 1 a x X o 6 m k i J Y 1 d 4 8 6 Y v Q g X L 6 B n 3 p r X R A I X C n j B G C h t c m 9 E S l 2 g D O u 6 s 3 t S Y p l r n N q g X c l I 5 F S L q D 5 r N L q 2 1 v g G U + R v B a y E P o A + P E D u j A G J 6 c F H I D z + C I Q + X g Z z l Y s i g 0 X Z n 3 r a Z G N c F B w l y 2 K W x Q 7 C Y l P L Y o + z 2 H E I b H r 8 z k / f i c C c P / 5 4 l P D 2 7 m 1 v h x d + u h 0 e O t n M u q X G w V L j c x u 8 w e 5 t n i C G 7 d D 5 B P s c G 8 s 2 l l 8 e y 0 P a 5 b x 7 N P d J + t O 3 J n 3 L E Z Y j P v h T a L C f A j b f 2 1 j + 2 r F s 8 / 2 B 8 / 3 5 B + f 7 7 c D f O e z c E i e W J Q b E E p 4 9 / b S n n 7 1 O P 0 3 / q 8 7 a 3 3 7 2 t 1 / v 3 3 6 v O z b v y q H / A V B L A Q I t A B Q A A g A I A P 1 e f V m G V K h z p A A A A P Y A A A A S A A A A A A A A A A A A A A A A A A A A A A B D b 2 5 m a W c v U G F j a 2 F n Z S 5 4 b W x Q S w E C L Q A U A A I A C A D 9 X n 1 Z D 8 r p q 6 Q A A A D p A A A A E w A A A A A A A A A A A A A A A A D w A A A A W 0 N v b n R l b n R f V H l w Z X N d L n h t b F B L A Q I t A B Q A A g A I A P 1 e f V l w 6 d q I S w I A A B w h A A A T A A A A A A A A A A A A A A A A A O E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n A A A A A A A A 4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N W R m M T Z m L W I z M m U t N D d l M y 0 4 Z W Y 2 L T g z Y 2 Y x Z D M y N G R k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R m l s b E N v d W 5 0 I i B W Y W x 1 Z T 0 i b D I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x N j o 1 N T o 1 O C 4 2 N j M x M T A 2 W i I g L z 4 8 R W 5 0 c n k g V H l w Z T 0 i R m l s b E N v b H V t b l R 5 c G V z I i B W Y W x 1 Z T 0 i c 0 F n W U N C Z 1 l H Q W c 9 P S I g L z 4 8 R W 5 0 c n k g V H l w Z T 0 i R m l s b E N v b H V t b k 5 h b W V z I i B W Y W x 1 Z T 0 i c 1 s m c X V v d D t z Z W F z b 2 5 f a W Q m c X V v d D s s J n F 1 b 3 Q 7 b m F t Z S Z x d W 9 0 O y w m c X V v d D t 0 Z W F t X 2 l k J n F 1 b 3 Q 7 L C Z x d W 9 0 O 2 5 h b W U y J n F 1 b 3 Q 7 L C Z x d W 9 0 O 2 F j d G l v b l R 5 c G U m c X V v d D s s J n F 1 b 3 Q 7 V G 9 0 Y W w m c X V v d D s s J n F 1 b 3 Q 7 Q 2 9 1 b n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z Z W F z b 2 5 f a W Q s M H 0 m c X V v d D s s J n F 1 b 3 Q 7 U 2 V j d G l v b j E v U X V l c n k x L 0 F 1 d G 9 S Z W 1 v d m V k Q 2 9 s d W 1 u c z E u e 2 5 h b W U s M X 0 m c X V v d D s s J n F 1 b 3 Q 7 U 2 V j d G l v b j E v U X V l c n k x L 0 F 1 d G 9 S Z W 1 v d m V k Q 2 9 s d W 1 u c z E u e 3 R l Y W 1 f a W Q s M n 0 m c X V v d D s s J n F 1 b 3 Q 7 U 2 V j d G l v b j E v U X V l c n k x L 0 F 1 d G 9 S Z W 1 v d m V k Q 2 9 s d W 1 u c z E u e 2 5 h b W U y L D N 9 J n F 1 b 3 Q 7 L C Z x d W 9 0 O 1 N l Y 3 R p b 2 4 x L 1 F 1 Z X J 5 M S 9 B d X R v U m V t b 3 Z l Z E N v b H V t b n M x L n t h Y 3 R p b 2 5 U e X B l L D R 9 J n F 1 b 3 Q 7 L C Z x d W 9 0 O 1 N l Y 3 R p b 2 4 x L 1 F 1 Z X J 5 M S 9 B d X R v U m V t b 3 Z l Z E N v b H V t b n M x L n t U b 3 R h b C w 1 f S Z x d W 9 0 O y w m c X V v d D t T Z W N 0 a W 9 u M S 9 R d W V y e T E v Q X V 0 b 1 J l b W 9 2 Z W R D b 2 x 1 b W 5 z M S 5 7 Q 2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x L 0 F 1 d G 9 S Z W 1 v d m V k Q 2 9 s d W 1 u c z E u e 3 N l Y X N v b l 9 p Z C w w f S Z x d W 9 0 O y w m c X V v d D t T Z W N 0 a W 9 u M S 9 R d W V y e T E v Q X V 0 b 1 J l b W 9 2 Z W R D b 2 x 1 b W 5 z M S 5 7 b m F t Z S w x f S Z x d W 9 0 O y w m c X V v d D t T Z W N 0 a W 9 u M S 9 R d W V y e T E v Q X V 0 b 1 J l b W 9 2 Z W R D b 2 x 1 b W 5 z M S 5 7 d G V h b V 9 p Z C w y f S Z x d W 9 0 O y w m c X V v d D t T Z W N 0 a W 9 u M S 9 R d W V y e T E v Q X V 0 b 1 J l b W 9 2 Z W R D b 2 x 1 b W 5 z M S 5 7 b m F t Z T I s M 3 0 m c X V v d D s s J n F 1 b 3 Q 7 U 2 V j d G l v b j E v U X V l c n k x L 0 F 1 d G 9 S Z W 1 v d m V k Q 2 9 s d W 1 u c z E u e 2 F j d G l v b l R 5 c G U s N H 0 m c X V v d D s s J n F 1 b 3 Q 7 U 2 V j d G l v b j E v U X V l c n k x L 0 F 1 d G 9 S Z W 1 v d m V k Q 2 9 s d W 1 u c z E u e 1 R v d G F s L D V 9 J n F 1 b 3 Q 7 L C Z x d W 9 0 O 1 N l Y 3 R p b 2 4 x L 1 F 1 Z X J 5 M S 9 B d X R v U m V t b 3 Z l Z E N v b H V t b n M x L n t D b 3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Y m I 3 Y z g y L T M 4 M T Y t N G U 0 O C 0 4 M 2 U y L T Q x Y j F k N D M 1 Y z B l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I i I C 8 + P E V u d H J 5 I F R 5 c G U 9 I k Z p b G x l Z E N v b X B s Z X R l U m V z d W x 0 V G 9 X b 3 J r c 2 h l Z X Q i I F Z h b H V l P S J s M S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x N j o 1 N T o 1 O C 4 2 N D A 2 M D k 2 W i I g L z 4 8 R W 5 0 c n k g V H l w Z T 0 i R m l s b E N v b H V t b l R 5 c G V z I i B W Y W x 1 Z T 0 i c 0 F n W U N C Z 1 l H Q W c 9 P S I g L z 4 8 R W 5 0 c n k g V H l w Z T 0 i R m l s b E N v b H V t b k 5 h b W V z I i B W Y W x 1 Z T 0 i c 1 s m c X V v d D t z Z W F z b 2 5 f a W Q m c X V v d D s s J n F 1 b 3 Q 7 b m F t Z S Z x d W 9 0 O y w m c X V v d D t 0 Z W F t X 2 l k J n F 1 b 3 Q 7 L C Z x d W 9 0 O 2 5 h b W U y J n F 1 b 3 Q 7 L C Z x d W 9 0 O 2 F j d G l v b l R 5 c G U m c X V v d D s s J n F 1 b 3 Q 7 c 2 h v d F J l c 3 V s d C Z x d W 9 0 O y w m c X V v d D t D b 3 V u d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F 1 d G 9 S Z W 1 v d m V k Q 2 9 s d W 1 u c z E u e 3 N l Y X N v b l 9 p Z C w w f S Z x d W 9 0 O y w m c X V v d D t T Z W N 0 a W 9 u M S 9 R d W V y e T I v Q X V 0 b 1 J l b W 9 2 Z W R D b 2 x 1 b W 5 z M S 5 7 b m F t Z S w x f S Z x d W 9 0 O y w m c X V v d D t T Z W N 0 a W 9 u M S 9 R d W V y e T I v Q X V 0 b 1 J l b W 9 2 Z W R D b 2 x 1 b W 5 z M S 5 7 d G V h b V 9 p Z C w y f S Z x d W 9 0 O y w m c X V v d D t T Z W N 0 a W 9 u M S 9 R d W V y e T I v Q X V 0 b 1 J l b W 9 2 Z W R D b 2 x 1 b W 5 z M S 5 7 b m F t Z T I s M 3 0 m c X V v d D s s J n F 1 b 3 Q 7 U 2 V j d G l v b j E v U X V l c n k y L 0 F 1 d G 9 S Z W 1 v d m V k Q 2 9 s d W 1 u c z E u e 2 F j d G l v b l R 5 c G U s N H 0 m c X V v d D s s J n F 1 b 3 Q 7 U 2 V j d G l v b j E v U X V l c n k y L 0 F 1 d G 9 S Z W 1 v d m V k Q 2 9 s d W 1 u c z E u e 3 N o b 3 R S Z X N 1 b H Q s N X 0 m c X V v d D s s J n F 1 b 3 Q 7 U 2 V j d G l v b j E v U X V l c n k y L 0 F 1 d G 9 S Z W 1 v d m V k Q 2 9 s d W 1 u c z E u e 0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M i 9 B d X R v U m V t b 3 Z l Z E N v b H V t b n M x L n t z Z W F z b 2 5 f a W Q s M H 0 m c X V v d D s s J n F 1 b 3 Q 7 U 2 V j d G l v b j E v U X V l c n k y L 0 F 1 d G 9 S Z W 1 v d m V k Q 2 9 s d W 1 u c z E u e 2 5 h b W U s M X 0 m c X V v d D s s J n F 1 b 3 Q 7 U 2 V j d G l v b j E v U X V l c n k y L 0 F 1 d G 9 S Z W 1 v d m V k Q 2 9 s d W 1 u c z E u e 3 R l Y W 1 f a W Q s M n 0 m c X V v d D s s J n F 1 b 3 Q 7 U 2 V j d G l v b j E v U X V l c n k y L 0 F 1 d G 9 S Z W 1 v d m V k Q 2 9 s d W 1 u c z E u e 2 5 h b W U y L D N 9 J n F 1 b 3 Q 7 L C Z x d W 9 0 O 1 N l Y 3 R p b 2 4 x L 1 F 1 Z X J 5 M i 9 B d X R v U m V t b 3 Z l Z E N v b H V t b n M x L n t h Y 3 R p b 2 5 U e X B l L D R 9 J n F 1 b 3 Q 7 L C Z x d W 9 0 O 1 N l Y 3 R p b 2 4 x L 1 F 1 Z X J 5 M i 9 B d X R v U m V t b 3 Z l Z E N v b H V t b n M x L n t z a G 9 0 U m V z d W x 0 L D V 9 J n F 1 b 3 Q 7 L C Z x d W 9 0 O 1 N l Y 3 R p b 2 4 x L 1 F 1 Z X J 5 M i 9 B d X R v U m V t b 3 Z l Z E N v b H V t b n M x L n t D b 3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Y T g z Y W F h L T Q 0 N z M t N G I 3 Y S 0 4 M D c x L T Y 1 Z T I y Z D B l N m Y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x N j o 1 N T o 1 O C 4 2 M T Y 1 M j I 4 W i I g L z 4 8 R W 5 0 c n k g V H l w Z T 0 i R m l s b E N v b H V t b l R 5 c G V z I i B W Y W x 1 Z T 0 i c 0 F n W U N C Z 1 l H Q W c 9 P S I g L z 4 8 R W 5 0 c n k g V H l w Z T 0 i R m l s b E N v b H V t b k 5 h b W V z I i B W Y W x 1 Z T 0 i c 1 s m c X V v d D t z Z W F z b 2 5 f a W Q m c X V v d D s s J n F 1 b 3 Q 7 b m F t Z S Z x d W 9 0 O y w m c X V v d D t 0 Z W F t X 2 l k J n F 1 b 3 Q 7 L C Z x d W 9 0 O 2 5 h b W U y J n F 1 b 3 Q 7 L C Z x d W 9 0 O 2 F j d G l v b l R 5 c G U m c X V v d D s s J n F 1 b 3 Q 7 c 2 h v d F J l c 3 V s d C Z x d W 9 0 O y w m c X V v d D t D b 3 V u d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z L 0 F 1 d G 9 S Z W 1 v d m V k Q 2 9 s d W 1 u c z E u e 3 N l Y X N v b l 9 p Z C w w f S Z x d W 9 0 O y w m c X V v d D t T Z W N 0 a W 9 u M S 9 R d W V y e T M v Q X V 0 b 1 J l b W 9 2 Z W R D b 2 x 1 b W 5 z M S 5 7 b m F t Z S w x f S Z x d W 9 0 O y w m c X V v d D t T Z W N 0 a W 9 u M S 9 R d W V y e T M v Q X V 0 b 1 J l b W 9 2 Z W R D b 2 x 1 b W 5 z M S 5 7 d G V h b V 9 p Z C w y f S Z x d W 9 0 O y w m c X V v d D t T Z W N 0 a W 9 u M S 9 R d W V y e T M v Q X V 0 b 1 J l b W 9 2 Z W R D b 2 x 1 b W 5 z M S 5 7 b m F t Z T I s M 3 0 m c X V v d D s s J n F 1 b 3 Q 7 U 2 V j d G l v b j E v U X V l c n k z L 0 F 1 d G 9 S Z W 1 v d m V k Q 2 9 s d W 1 u c z E u e 2 F j d G l v b l R 5 c G U s N H 0 m c X V v d D s s J n F 1 b 3 Q 7 U 2 V j d G l v b j E v U X V l c n k z L 0 F 1 d G 9 S Z W 1 v d m V k Q 2 9 s d W 1 u c z E u e 3 N o b 3 R S Z X N 1 b H Q s N X 0 m c X V v d D s s J n F 1 b 3 Q 7 U 2 V j d G l v b j E v U X V l c n k z L 0 F 1 d G 9 S Z W 1 v d m V k Q 2 9 s d W 1 u c z E u e 0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M y 9 B d X R v U m V t b 3 Z l Z E N v b H V t b n M x L n t z Z W F z b 2 5 f a W Q s M H 0 m c X V v d D s s J n F 1 b 3 Q 7 U 2 V j d G l v b j E v U X V l c n k z L 0 F 1 d G 9 S Z W 1 v d m V k Q 2 9 s d W 1 u c z E u e 2 5 h b W U s M X 0 m c X V v d D s s J n F 1 b 3 Q 7 U 2 V j d G l v b j E v U X V l c n k z L 0 F 1 d G 9 S Z W 1 v d m V k Q 2 9 s d W 1 u c z E u e 3 R l Y W 1 f a W Q s M n 0 m c X V v d D s s J n F 1 b 3 Q 7 U 2 V j d G l v b j E v U X V l c n k z L 0 F 1 d G 9 S Z W 1 v d m V k Q 2 9 s d W 1 u c z E u e 2 5 h b W U y L D N 9 J n F 1 b 3 Q 7 L C Z x d W 9 0 O 1 N l Y 3 R p b 2 4 x L 1 F 1 Z X J 5 M y 9 B d X R v U m V t b 3 Z l Z E N v b H V t b n M x L n t h Y 3 R p b 2 5 U e X B l L D R 9 J n F 1 b 3 Q 7 L C Z x d W 9 0 O 1 N l Y 3 R p b 2 4 x L 1 F 1 Z X J 5 M y 9 B d X R v U m V t b 3 Z l Z E N v b H V t b n M x L n t z a G 9 0 U m V z d W x 0 L D V 9 J n F 1 b 3 Q 7 L C Z x d W 9 0 O 1 N l Y 3 R p b 2 4 x L 1 F 1 Z X J 5 M y 9 B d X R v U m V t b 3 Z l Z E N v b H V t b n M x L n t D b 3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M T I y N D J l L T U 3 O G Y t N G I 3 Z S 0 4 Z G F m L T M 3 Z W I 2 O D B k M z R l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E 2 O j U 1 O j U 4 L j Y 3 M j E w O T l a I i A v P j x F b n R y e S B U e X B l P S J G a W x s Q 2 9 s d W 1 u V H l w Z X M i I F Z h b H V l P S J z Q W d Z Q 0 J n W U d B Z z 0 9 I i A v P j x F b n R y e S B U e X B l P S J G a W x s Q 2 9 s d W 1 u T m F t Z X M i I F Z h b H V l P S J z W y Z x d W 9 0 O 3 N l Y X N v b l 9 p Z C Z x d W 9 0 O y w m c X V v d D t u Y W 1 l J n F 1 b 3 Q 7 L C Z x d W 9 0 O 3 R l Y W 1 f a W Q m c X V v d D s s J n F 1 b 3 Q 7 b m F t Z T I m c X V v d D s s J n F 1 b 3 Q 7 V G 9 0 Y W w m c X V v d D s s J n F 1 b 3 Q 7 V G 9 0 Y W w x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0 L 0 F 1 d G 9 S Z W 1 v d m V k Q 2 9 s d W 1 u c z E u e 3 N l Y X N v b l 9 p Z C w w f S Z x d W 9 0 O y w m c X V v d D t T Z W N 0 a W 9 u M S 9 R d W V y e T Q v Q X V 0 b 1 J l b W 9 2 Z W R D b 2 x 1 b W 5 z M S 5 7 b m F t Z S w x f S Z x d W 9 0 O y w m c X V v d D t T Z W N 0 a W 9 u M S 9 R d W V y e T Q v Q X V 0 b 1 J l b W 9 2 Z W R D b 2 x 1 b W 5 z M S 5 7 d G V h b V 9 p Z C w y f S Z x d W 9 0 O y w m c X V v d D t T Z W N 0 a W 9 u M S 9 R d W V y e T Q v Q X V 0 b 1 J l b W 9 2 Z W R D b 2 x 1 b W 5 z M S 5 7 b m F t Z T I s M 3 0 m c X V v d D s s J n F 1 b 3 Q 7 U 2 V j d G l v b j E v U X V l c n k 0 L 0 F 1 d G 9 S Z W 1 v d m V k Q 2 9 s d W 1 u c z E u e 1 R v d G F s L D R 9 J n F 1 b 3 Q 7 L C Z x d W 9 0 O 1 N l Y 3 R p b 2 4 x L 1 F 1 Z X J 5 N C 9 B d X R v U m V t b 3 Z l Z E N v b H V t b n M x L n t U b 3 R h b D E s N X 0 m c X V v d D s s J n F 1 b 3 Q 7 U 2 V j d G l v b j E v U X V l c n k 0 L 0 F 1 d G 9 S Z W 1 v d m V k Q 2 9 s d W 1 u c z E u e 0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N C 9 B d X R v U m V t b 3 Z l Z E N v b H V t b n M x L n t z Z W F z b 2 5 f a W Q s M H 0 m c X V v d D s s J n F 1 b 3 Q 7 U 2 V j d G l v b j E v U X V l c n k 0 L 0 F 1 d G 9 S Z W 1 v d m V k Q 2 9 s d W 1 u c z E u e 2 5 h b W U s M X 0 m c X V v d D s s J n F 1 b 3 Q 7 U 2 V j d G l v b j E v U X V l c n k 0 L 0 F 1 d G 9 S Z W 1 v d m V k Q 2 9 s d W 1 u c z E u e 3 R l Y W 1 f a W Q s M n 0 m c X V v d D s s J n F 1 b 3 Q 7 U 2 V j d G l v b j E v U X V l c n k 0 L 0 F 1 d G 9 S Z W 1 v d m V k Q 2 9 s d W 1 u c z E u e 2 5 h b W U y L D N 9 J n F 1 b 3 Q 7 L C Z x d W 9 0 O 1 N l Y 3 R p b 2 4 x L 1 F 1 Z X J 5 N C 9 B d X R v U m V t b 3 Z l Z E N v b H V t b n M x L n t U b 3 R h b C w 0 f S Z x d W 9 0 O y w m c X V v d D t T Z W N 0 a W 9 u M S 9 R d W V y e T Q v Q X V 0 b 1 J l b W 9 2 Z W R D b 2 x 1 b W 5 z M S 5 7 V G 9 0 Y W w x L D V 9 J n F 1 b 3 Q 7 L C Z x d W 9 0 O 1 N l Y 3 R p b 2 4 x L 1 F 1 Z X J 5 N C 9 B d X R v U m V t b 3 Z l Z E N v b H V t b n M x L n t D b 3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9 I a c E C l S S 4 9 o C B s 1 s e U 1 A A A A A A I A A A A A A B B m A A A A A Q A A I A A A A M d c 8 M X b q A v C B j O K i I D C g y Q z E F 4 p u k Z I O 3 C q e 4 R y q m q c A A A A A A 6 A A A A A A g A A I A A A A P b V b p F z H x G f C t J Q a y R J / p W Q T 4 0 9 O D E D Y L y B R 6 5 L p y V m U A A A A L K b V P 4 e F R + E I D W Y 6 P f P + E x d 9 G c Z h L z j 4 E 9 F 0 y L d V m i s F f f C u A q l P G D s X K Z O U O v 4 9 W d / D E 4 B 7 K J B s 6 K W 7 4 f k w H / d 5 A e A b n s W 6 A N f p b n 1 4 d N N Q A A A A I O 6 3 p t R R M 5 / S N Q D g b / 6 j y s b s f u m T Z w A g d X P a v 4 O A g A 7 C G R g 2 a q 0 a 8 Q T 4 V K M U f L p j d L r k r W j P s m 5 B S Y 6 w m x 4 O U o = < / D a t a M a s h u p > 
</file>

<file path=customXml/itemProps1.xml><?xml version="1.0" encoding="utf-8"?>
<ds:datastoreItem xmlns:ds="http://schemas.openxmlformats.org/officeDocument/2006/customXml" ds:itemID="{2E0C0AEA-690E-4E1F-AA59-16339AC879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FG3</vt:lpstr>
      <vt:lpstr>Player FG2</vt:lpstr>
      <vt:lpstr>Player FG Totals</vt:lpstr>
      <vt:lpstr>Player All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2024-11-27T04:52:49Z</dcterms:created>
  <dcterms:modified xsi:type="dcterms:W3CDTF">2024-11-30T06:52:29Z</dcterms:modified>
</cp:coreProperties>
</file>