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475" windowHeight="4950" activeTab="1"/>
  </bookViews>
  <sheets>
    <sheet name="Sheet1" sheetId="1" r:id="rId1"/>
    <sheet name="PinMappingGraphic" sheetId="2" r:id="rId2"/>
    <sheet name="PinMapsForTivaCore" sheetId="3" r:id="rId3"/>
  </sheets>
  <calcPr calcId="125725"/>
</workbook>
</file>

<file path=xl/calcChain.xml><?xml version="1.0" encoding="utf-8"?>
<calcChain xmlns="http://schemas.openxmlformats.org/spreadsheetml/2006/main">
  <c r="H44" i="3"/>
  <c r="H43"/>
  <c r="H42"/>
  <c r="H41"/>
  <c r="K40"/>
  <c r="F40"/>
  <c r="J40" s="1"/>
  <c r="M39"/>
  <c r="K39"/>
  <c r="J39"/>
  <c r="H39"/>
  <c r="F39"/>
  <c r="L39" s="1"/>
  <c r="K38"/>
  <c r="F38"/>
  <c r="J38" s="1"/>
  <c r="M37"/>
  <c r="K37"/>
  <c r="J37"/>
  <c r="H37"/>
  <c r="F37"/>
  <c r="L37" s="1"/>
  <c r="K36"/>
  <c r="F36"/>
  <c r="J36" s="1"/>
  <c r="M35"/>
  <c r="K35"/>
  <c r="J35"/>
  <c r="H35"/>
  <c r="F35"/>
  <c r="L35" s="1"/>
  <c r="K34"/>
  <c r="F34"/>
  <c r="J34" s="1"/>
  <c r="M33"/>
  <c r="K33"/>
  <c r="J33"/>
  <c r="H33"/>
  <c r="F33"/>
  <c r="L33" s="1"/>
  <c r="K32"/>
  <c r="F32"/>
  <c r="J32" s="1"/>
  <c r="M31"/>
  <c r="K31"/>
  <c r="J31"/>
  <c r="H31"/>
  <c r="F31"/>
  <c r="L31" s="1"/>
  <c r="K30"/>
  <c r="F30"/>
  <c r="J30" s="1"/>
  <c r="M29"/>
  <c r="K29"/>
  <c r="J29"/>
  <c r="H29"/>
  <c r="F29"/>
  <c r="L29" s="1"/>
  <c r="K28"/>
  <c r="F28"/>
  <c r="J28" s="1"/>
  <c r="M27"/>
  <c r="K27"/>
  <c r="J27"/>
  <c r="H27"/>
  <c r="F27"/>
  <c r="L27" s="1"/>
  <c r="K26"/>
  <c r="F26"/>
  <c r="J26" s="1"/>
  <c r="M25"/>
  <c r="J25"/>
  <c r="I25"/>
  <c r="F25"/>
  <c r="L25" s="1"/>
  <c r="M24"/>
  <c r="L24"/>
  <c r="J24"/>
  <c r="I24"/>
  <c r="H24"/>
  <c r="F24"/>
  <c r="K24" s="1"/>
  <c r="F23"/>
  <c r="J23" s="1"/>
  <c r="J22"/>
  <c r="F22"/>
  <c r="M22" s="1"/>
  <c r="M21"/>
  <c r="J21"/>
  <c r="I21"/>
  <c r="F21"/>
  <c r="L21" s="1"/>
  <c r="M20"/>
  <c r="L20"/>
  <c r="J20"/>
  <c r="I20"/>
  <c r="H20"/>
  <c r="F20"/>
  <c r="K20" s="1"/>
  <c r="K19"/>
  <c r="F19"/>
  <c r="J19" s="1"/>
  <c r="M18"/>
  <c r="K18"/>
  <c r="J18"/>
  <c r="H18"/>
  <c r="F18"/>
  <c r="L18" s="1"/>
  <c r="K17"/>
  <c r="F17"/>
  <c r="J17" s="1"/>
  <c r="M16"/>
  <c r="K16"/>
  <c r="J16"/>
  <c r="H16"/>
  <c r="F16"/>
  <c r="L16" s="1"/>
  <c r="K15"/>
  <c r="F15"/>
  <c r="J15" s="1"/>
  <c r="M14"/>
  <c r="K14"/>
  <c r="J14"/>
  <c r="H14"/>
  <c r="F14"/>
  <c r="L14" s="1"/>
  <c r="F13"/>
  <c r="J13" s="1"/>
  <c r="J12"/>
  <c r="F12"/>
  <c r="M12" s="1"/>
  <c r="M11"/>
  <c r="J11"/>
  <c r="I11"/>
  <c r="F11"/>
  <c r="L11" s="1"/>
  <c r="M10"/>
  <c r="L10"/>
  <c r="J10"/>
  <c r="I10"/>
  <c r="H10"/>
  <c r="F10"/>
  <c r="K10" s="1"/>
  <c r="F9"/>
  <c r="J9" s="1"/>
  <c r="J8"/>
  <c r="F8"/>
  <c r="M8" s="1"/>
  <c r="M7"/>
  <c r="K7"/>
  <c r="J7"/>
  <c r="H7"/>
  <c r="F7"/>
  <c r="L7" s="1"/>
  <c r="K6"/>
  <c r="F6"/>
  <c r="J6" s="1"/>
  <c r="M5"/>
  <c r="K5"/>
  <c r="J5"/>
  <c r="H5"/>
  <c r="F5"/>
  <c r="L5" s="1"/>
  <c r="K4"/>
  <c r="F4"/>
  <c r="J4" s="1"/>
  <c r="K13" l="1"/>
  <c r="K23"/>
  <c r="H4"/>
  <c r="M4"/>
  <c r="H6"/>
  <c r="M6"/>
  <c r="H8"/>
  <c r="L8"/>
  <c r="I9"/>
  <c r="M9"/>
  <c r="K11"/>
  <c r="H12"/>
  <c r="L12"/>
  <c r="I13"/>
  <c r="M13"/>
  <c r="H15"/>
  <c r="M15"/>
  <c r="H17"/>
  <c r="M17"/>
  <c r="H19"/>
  <c r="M19"/>
  <c r="K21"/>
  <c r="H22"/>
  <c r="L22"/>
  <c r="I23"/>
  <c r="M23"/>
  <c r="K25"/>
  <c r="H26"/>
  <c r="M26"/>
  <c r="H28"/>
  <c r="M28"/>
  <c r="H30"/>
  <c r="M30"/>
  <c r="H32"/>
  <c r="M32"/>
  <c r="H34"/>
  <c r="M34"/>
  <c r="H36"/>
  <c r="M36"/>
  <c r="H38"/>
  <c r="M38"/>
  <c r="H40"/>
  <c r="M40"/>
  <c r="L4"/>
  <c r="L6"/>
  <c r="K8"/>
  <c r="H9"/>
  <c r="L9"/>
  <c r="K12"/>
  <c r="H13"/>
  <c r="L13"/>
  <c r="L15"/>
  <c r="L17"/>
  <c r="L19"/>
  <c r="K22"/>
  <c r="H23"/>
  <c r="L23"/>
  <c r="L26"/>
  <c r="L28"/>
  <c r="L30"/>
  <c r="L32"/>
  <c r="L34"/>
  <c r="L36"/>
  <c r="L38"/>
  <c r="L40"/>
  <c r="K9"/>
  <c r="I8"/>
  <c r="H11"/>
  <c r="I12"/>
  <c r="H21"/>
  <c r="I22"/>
  <c r="H25"/>
</calcChain>
</file>

<file path=xl/sharedStrings.xml><?xml version="1.0" encoding="utf-8"?>
<sst xmlns="http://schemas.openxmlformats.org/spreadsheetml/2006/main" count="476" uniqueCount="245">
  <si>
    <t>Arduino Digital Pins</t>
  </si>
  <si>
    <t>Functions</t>
  </si>
  <si>
    <t>RX</t>
  </si>
  <si>
    <t>TX</t>
  </si>
  <si>
    <t>SDA</t>
  </si>
  <si>
    <t>SCL</t>
  </si>
  <si>
    <t>PWM</t>
  </si>
  <si>
    <t>ADC</t>
  </si>
  <si>
    <t>TM4C Pin</t>
  </si>
  <si>
    <t>PA0</t>
  </si>
  <si>
    <t>U0Rx</t>
  </si>
  <si>
    <t>PA1</t>
  </si>
  <si>
    <t>U0Tx</t>
  </si>
  <si>
    <t>I2C1SCL</t>
  </si>
  <si>
    <t>I2C1SDA</t>
  </si>
  <si>
    <t>M1PWM2</t>
  </si>
  <si>
    <t>M1PWM3</t>
  </si>
  <si>
    <t>PA6</t>
  </si>
  <si>
    <t>PA7</t>
  </si>
  <si>
    <t>PB4</t>
  </si>
  <si>
    <t>PB5</t>
  </si>
  <si>
    <t>AIN10</t>
  </si>
  <si>
    <t>AIN11</t>
  </si>
  <si>
    <t>PD1</t>
  </si>
  <si>
    <t>PD0</t>
  </si>
  <si>
    <t>AIN6</t>
  </si>
  <si>
    <t>AIN7</t>
  </si>
  <si>
    <t>AIN9</t>
  </si>
  <si>
    <t>AIN8</t>
  </si>
  <si>
    <t>PE4</t>
  </si>
  <si>
    <t>PE5</t>
  </si>
  <si>
    <t>PB6</t>
  </si>
  <si>
    <t>PB7</t>
  </si>
  <si>
    <t>PF0</t>
  </si>
  <si>
    <t>PF3</t>
  </si>
  <si>
    <t>M1PWM7 CAN0Tx</t>
  </si>
  <si>
    <t>PF1</t>
  </si>
  <si>
    <t>PF2</t>
  </si>
  <si>
    <t>SSI1Clk</t>
  </si>
  <si>
    <t>M1PWM6</t>
  </si>
  <si>
    <t>SSI1Rx</t>
  </si>
  <si>
    <t>SSI1Fss</t>
  </si>
  <si>
    <t>SSI1Tx</t>
  </si>
  <si>
    <t>M1PWM5</t>
  </si>
  <si>
    <t>M1PWM4 CAN0Rx</t>
  </si>
  <si>
    <t>U5Rx I2C2SCL M0PWM4 M1PWM2 CAN0Rx</t>
  </si>
  <si>
    <t>U5Tx I2C2SDA M0PWM5 M1PWM3 CAN0Tx</t>
  </si>
  <si>
    <t>SSI3Clk SSI1Clk I2C3SCL M0PWM6 M1PWM0</t>
  </si>
  <si>
    <t>SSI3Fss SSI1Fss I2C3SDA M0PWM7 M1PWM1</t>
  </si>
  <si>
    <t>SSI2Clk M0PWM2 T1CCP0 CAN0Rx</t>
  </si>
  <si>
    <t>SSI2Fss M0PWM3 T1CCP1 CAN0Tx</t>
  </si>
  <si>
    <t>PD2</t>
  </si>
  <si>
    <t>PD3</t>
  </si>
  <si>
    <t>AIN5 SSI3Rx SSI1Rx</t>
  </si>
  <si>
    <t>AIN4 SSI3Tx SSI1Tx</t>
  </si>
  <si>
    <t>SSI2Rx - M0PWM0</t>
  </si>
  <si>
    <t>SSI2Tx - M0PWM1</t>
  </si>
  <si>
    <t>PA2</t>
  </si>
  <si>
    <t>PA3</t>
  </si>
  <si>
    <t>PA4</t>
  </si>
  <si>
    <t>PA5</t>
  </si>
  <si>
    <t>SSI0Clk</t>
  </si>
  <si>
    <t>SSI0Fss</t>
  </si>
  <si>
    <t>SSI0Rx</t>
  </si>
  <si>
    <t>SSI0Tx</t>
  </si>
  <si>
    <t>Arduino Analog Pins</t>
  </si>
  <si>
    <t>A0</t>
  </si>
  <si>
    <t>A1</t>
  </si>
  <si>
    <t>A2</t>
  </si>
  <si>
    <t>A3</t>
  </si>
  <si>
    <t>A4</t>
  </si>
  <si>
    <t>A5</t>
  </si>
  <si>
    <t>SDCL</t>
  </si>
  <si>
    <t>PE3</t>
  </si>
  <si>
    <t>PE2</t>
  </si>
  <si>
    <t>PE1</t>
  </si>
  <si>
    <t>PE0</t>
  </si>
  <si>
    <t>AIN3</t>
  </si>
  <si>
    <t>AIN2</t>
  </si>
  <si>
    <t>AIN1</t>
  </si>
  <si>
    <t>AIN0</t>
  </si>
  <si>
    <t>U7Rx</t>
  </si>
  <si>
    <t>U7Tx</t>
  </si>
  <si>
    <t>PD3/PB3</t>
  </si>
  <si>
    <t>AIN4/I2C0SDA</t>
  </si>
  <si>
    <t>PD2/PB2</t>
  </si>
  <si>
    <t>AIN5/I2C0SCL</t>
  </si>
  <si>
    <t>PB0</t>
  </si>
  <si>
    <t>PB1</t>
  </si>
  <si>
    <t>Energia</t>
  </si>
  <si>
    <t>Energia-Pin-to-ArduinoTivaC Mapping</t>
  </si>
  <si>
    <t>ArduinoTivaC</t>
  </si>
  <si>
    <t>LM4C Pin</t>
  </si>
  <si>
    <t>LM4C Port</t>
  </si>
  <si>
    <t>PB2</t>
  </si>
  <si>
    <t>PB3</t>
  </si>
  <si>
    <t>PC0</t>
  </si>
  <si>
    <t>PC1</t>
  </si>
  <si>
    <t>PC2</t>
  </si>
  <si>
    <t>PC3</t>
  </si>
  <si>
    <t>PC4</t>
  </si>
  <si>
    <t>PC5</t>
  </si>
  <si>
    <t>PC6</t>
  </si>
  <si>
    <t>PC7</t>
  </si>
  <si>
    <t>PD4</t>
  </si>
  <si>
    <t>PD5</t>
  </si>
  <si>
    <t>PD6</t>
  </si>
  <si>
    <t>PD7</t>
  </si>
  <si>
    <t>PF4</t>
  </si>
  <si>
    <t>DEBUG</t>
  </si>
  <si>
    <t>U0RX</t>
  </si>
  <si>
    <t>U0TX</t>
  </si>
  <si>
    <t>USB D-</t>
  </si>
  <si>
    <t>USB D+</t>
  </si>
  <si>
    <t>Function</t>
  </si>
  <si>
    <t>Alt Function</t>
  </si>
  <si>
    <t>T2CCP0</t>
  </si>
  <si>
    <t>T2CCP1</t>
  </si>
  <si>
    <t>Additional Pins</t>
  </si>
  <si>
    <t>Digital</t>
  </si>
  <si>
    <t>Analog</t>
  </si>
  <si>
    <t>UART</t>
  </si>
  <si>
    <t>AIN4</t>
  </si>
  <si>
    <t>AIN5</t>
  </si>
  <si>
    <t>SPI</t>
  </si>
  <si>
    <t>I2C</t>
  </si>
  <si>
    <t>CAN</t>
  </si>
  <si>
    <t>SPI3Tx/SPI1Tx</t>
  </si>
  <si>
    <t>SPI3Rx/SPI1Rx</t>
  </si>
  <si>
    <t>I2C0SDA</t>
  </si>
  <si>
    <t>I2C0SCL</t>
  </si>
  <si>
    <t>CAN1Tx</t>
  </si>
  <si>
    <t>CAN1Rx</t>
  </si>
  <si>
    <t>U5Rx</t>
  </si>
  <si>
    <t>U5Tx</t>
  </si>
  <si>
    <t>I2C2SCL</t>
  </si>
  <si>
    <t>I2C2SDA</t>
  </si>
  <si>
    <t>M0PWM4/M1PWM2</t>
  </si>
  <si>
    <t>M0PWM5/M1PWM3</t>
  </si>
  <si>
    <t>CAN0Tx</t>
  </si>
  <si>
    <t>CAN0Rx</t>
  </si>
  <si>
    <t>SSI2Clk</t>
  </si>
  <si>
    <t>M0PWM2</t>
  </si>
  <si>
    <t>SSI2Fss</t>
  </si>
  <si>
    <t>M0PWM3</t>
  </si>
  <si>
    <t>SSI3Fss/SSI1Fss</t>
  </si>
  <si>
    <t>I2C3SDA</t>
  </si>
  <si>
    <t>M0PWM7/M1PWM1</t>
  </si>
  <si>
    <t>SSI3Clk/SSI1Clk</t>
  </si>
  <si>
    <t>I2C3SCL</t>
  </si>
  <si>
    <t>M0PWM6/M1PWM0</t>
  </si>
  <si>
    <t>U1RTS</t>
  </si>
  <si>
    <t>M1PWM4</t>
  </si>
  <si>
    <t>NMI</t>
  </si>
  <si>
    <t>U1CTS</t>
  </si>
  <si>
    <t>M1PWM7</t>
  </si>
  <si>
    <t>U3Tx</t>
  </si>
  <si>
    <t>U3Rx</t>
  </si>
  <si>
    <t>M0PWM6</t>
  </si>
  <si>
    <t>U4Rx/U1Rx/U1RTS</t>
  </si>
  <si>
    <t>C1-</t>
  </si>
  <si>
    <t>C1+</t>
  </si>
  <si>
    <t>U4Tx/U1Tx/U1CTS</t>
  </si>
  <si>
    <t>M0PWM7</t>
  </si>
  <si>
    <t>C0+/USB0EPEN</t>
  </si>
  <si>
    <t>C0-/USB0PFLT</t>
  </si>
  <si>
    <t>USB0EPEN</t>
  </si>
  <si>
    <t>Serial 2 Rx</t>
  </si>
  <si>
    <t>Serial 1 Rx</t>
  </si>
  <si>
    <t>Serial 1 Tx</t>
  </si>
  <si>
    <t>Serial 2 Tx</t>
  </si>
  <si>
    <t>USB0ID</t>
  </si>
  <si>
    <t>U1Rx</t>
  </si>
  <si>
    <t>U1Tx</t>
  </si>
  <si>
    <t>USB0VBUS</t>
  </si>
  <si>
    <t>U2Rx</t>
  </si>
  <si>
    <t>U2Tx</t>
  </si>
  <si>
    <t>A6</t>
  </si>
  <si>
    <t>A7</t>
  </si>
  <si>
    <t>A8</t>
  </si>
  <si>
    <t>A9</t>
  </si>
  <si>
    <t>A10</t>
  </si>
  <si>
    <t>A11</t>
  </si>
  <si>
    <t>SSI2Rx</t>
  </si>
  <si>
    <t>SSI2Tx</t>
  </si>
  <si>
    <t>M0PWM0</t>
  </si>
  <si>
    <t>M0PWM1</t>
  </si>
  <si>
    <t>J18</t>
  </si>
  <si>
    <t>J20</t>
  </si>
  <si>
    <t>Tiva Pin</t>
  </si>
  <si>
    <t>Timer</t>
  </si>
  <si>
    <t>pins_energia.h</t>
  </si>
  <si>
    <t>Board digital Pin Number</t>
  </si>
  <si>
    <t>TEMPSENSOR</t>
  </si>
  <si>
    <t>Pin names based on the silkscreen</t>
  </si>
  <si>
    <t>T1B0</t>
  </si>
  <si>
    <t>T2A0</t>
  </si>
  <si>
    <t>T2B</t>
  </si>
  <si>
    <t>NOT_ON_TIMER</t>
  </si>
  <si>
    <t>T1A0</t>
  </si>
  <si>
    <t>T0A0</t>
  </si>
  <si>
    <t>T0B0</t>
  </si>
  <si>
    <t>T0A1</t>
  </si>
  <si>
    <t>T3A</t>
  </si>
  <si>
    <t>WT2A</t>
  </si>
  <si>
    <t>WT2B</t>
  </si>
  <si>
    <t>WT3A</t>
  </si>
  <si>
    <t>WT3B</t>
  </si>
  <si>
    <t>T0B1</t>
  </si>
  <si>
    <t>T2A1</t>
  </si>
  <si>
    <t>WT5B</t>
  </si>
  <si>
    <t>WT5A</t>
  </si>
  <si>
    <t>WT1B</t>
  </si>
  <si>
    <t>WT1A</t>
  </si>
  <si>
    <t>WT0B</t>
  </si>
  <si>
    <t>WT0A</t>
  </si>
  <si>
    <t>T3B</t>
  </si>
  <si>
    <t>T1B1</t>
  </si>
  <si>
    <t>T1A1</t>
  </si>
  <si>
    <t>digital_pin_to_timer</t>
  </si>
  <si>
    <t>digital_pin_to_port</t>
  </si>
  <si>
    <t>Pin_Name</t>
  </si>
  <si>
    <t>NOT_A_PIN</t>
  </si>
  <si>
    <t>digital_pin_to_bit_mask</t>
  </si>
  <si>
    <t>NOT_ON_TIMER,   /* 37 - NC   */</t>
  </si>
  <si>
    <t>NOT_ON_TIMER,   /* 38 - NC   */</t>
  </si>
  <si>
    <t>NOT_ON_TIMER,   /* 39 - NC   */</t>
  </si>
  <si>
    <t>NOT_ON_TIMER,   /* 40 - TEMP */</t>
  </si>
  <si>
    <t>NOT_A_PIN, /* 37 - NC */</t>
  </si>
  <si>
    <t>NOT_A_PIN, /* 38 - NC */</t>
  </si>
  <si>
    <t>NOT_A_PIN, /* 39 - NC */</t>
  </si>
  <si>
    <t>NOT_A_PIN /* 40 - TEMP_SENSE */</t>
  </si>
  <si>
    <t>digital_pin_to_analog_in</t>
  </si>
  <si>
    <t>NOT_ON_ADC, /* 37 - NC */</t>
  </si>
  <si>
    <t>NOT_ON_ADC, /* 38 - NC */</t>
  </si>
  <si>
    <t>NOT_ON_ADC, /* 39 - NC */</t>
  </si>
  <si>
    <t>ADC_CTL_TS /* 40 - TEMP_SENSE */</t>
  </si>
  <si>
    <t>GND</t>
  </si>
  <si>
    <t>3.3 V</t>
  </si>
  <si>
    <t>5 V (USB_VBUS)</t>
  </si>
  <si>
    <t>RST (Pin 38)</t>
  </si>
  <si>
    <t>VDDA (Pin 2)</t>
  </si>
  <si>
    <t>Tiva Port Name</t>
  </si>
  <si>
    <t>Additional</t>
  </si>
  <si>
    <t>Arduino-Tiva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</si>
</sst>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darkUp"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5" borderId="0" xfId="0" applyFill="1"/>
    <xf numFmtId="0" fontId="2" fillId="0" borderId="0" xfId="0" applyFont="1" applyAlignment="1">
      <alignment horizontal="center"/>
    </xf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0" fillId="9" borderId="0" xfId="0" applyFill="1"/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Border="1" applyAlignment="1">
      <alignment horizontal="right" vertical="center" textRotation="90"/>
    </xf>
    <xf numFmtId="0" fontId="0" fillId="4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right" vertical="center" textRotation="90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right" vertical="center" textRotation="90"/>
    </xf>
    <xf numFmtId="0" fontId="0" fillId="0" borderId="3" xfId="0" applyBorder="1"/>
    <xf numFmtId="0" fontId="0" fillId="4" borderId="3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4" xfId="0" applyBorder="1"/>
    <xf numFmtId="0" fontId="7" fillId="7" borderId="0" xfId="0" applyFont="1" applyFill="1" applyBorder="1"/>
    <xf numFmtId="0" fontId="7" fillId="6" borderId="0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0" borderId="0" xfId="0" applyNumberFormat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54295</xdr:colOff>
      <xdr:row>0</xdr:row>
      <xdr:rowOff>5</xdr:rowOff>
    </xdr:from>
    <xdr:to>
      <xdr:col>10</xdr:col>
      <xdr:colOff>702117</xdr:colOff>
      <xdr:row>29</xdr:row>
      <xdr:rowOff>1</xdr:rowOff>
    </xdr:to>
    <xdr:pic>
      <xdr:nvPicPr>
        <xdr:cNvPr id="2" name="Picture 1" descr="Arduino_Leo_Tiva_HiFi_ortho_osh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5097413" y="706523"/>
          <a:ext cx="5524496" cy="4111459"/>
        </a:xfrm>
        <a:prstGeom prst="rect">
          <a:avLst/>
        </a:prstGeom>
      </xdr:spPr>
    </xdr:pic>
    <xdr:clientData/>
  </xdr:twoCellAnchor>
  <xdr:twoCellAnchor>
    <xdr:from>
      <xdr:col>8</xdr:col>
      <xdr:colOff>2892137</xdr:colOff>
      <xdr:row>28</xdr:row>
      <xdr:rowOff>0</xdr:rowOff>
    </xdr:from>
    <xdr:to>
      <xdr:col>11</xdr:col>
      <xdr:colOff>17318</xdr:colOff>
      <xdr:row>31</xdr:row>
      <xdr:rowOff>0</xdr:rowOff>
    </xdr:to>
    <xdr:cxnSp macro="">
      <xdr:nvCxnSpPr>
        <xdr:cNvPr id="4" name="Elbow Connector 3"/>
        <xdr:cNvCxnSpPr/>
      </xdr:nvCxnSpPr>
      <xdr:spPr>
        <a:xfrm>
          <a:off x="8641773" y="5334000"/>
          <a:ext cx="1298863" cy="571500"/>
        </a:xfrm>
        <a:prstGeom prst="bentConnector3">
          <a:avLst>
            <a:gd name="adj1" fmla="val 667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836543</xdr:colOff>
      <xdr:row>27</xdr:row>
      <xdr:rowOff>0</xdr:rowOff>
    </xdr:from>
    <xdr:to>
      <xdr:col>11</xdr:col>
      <xdr:colOff>8283</xdr:colOff>
      <xdr:row>44</xdr:row>
      <xdr:rowOff>0</xdr:rowOff>
    </xdr:to>
    <xdr:cxnSp macro="">
      <xdr:nvCxnSpPr>
        <xdr:cNvPr id="6" name="Elbow Connector 5"/>
        <xdr:cNvCxnSpPr/>
      </xdr:nvCxnSpPr>
      <xdr:spPr>
        <a:xfrm>
          <a:off x="6617804" y="5143500"/>
          <a:ext cx="3752022" cy="3238500"/>
        </a:xfrm>
        <a:prstGeom prst="bentConnector3">
          <a:avLst>
            <a:gd name="adj1" fmla="val -11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88"/>
  <sheetViews>
    <sheetView workbookViewId="0">
      <selection activeCell="G40" sqref="G40"/>
    </sheetView>
  </sheetViews>
  <sheetFormatPr defaultRowHeight="15"/>
  <cols>
    <col min="2" max="2" width="18.7109375" bestFit="1" customWidth="1"/>
  </cols>
  <sheetData>
    <row r="1" spans="2:11">
      <c r="B1" s="2" t="s">
        <v>65</v>
      </c>
      <c r="C1" s="2" t="s">
        <v>115</v>
      </c>
      <c r="F1" s="2" t="s">
        <v>8</v>
      </c>
      <c r="G1" s="2" t="s">
        <v>1</v>
      </c>
      <c r="H1" s="2" t="s">
        <v>1</v>
      </c>
    </row>
    <row r="2" spans="2:11">
      <c r="B2" s="4" t="s">
        <v>66</v>
      </c>
      <c r="F2" s="4" t="s">
        <v>73</v>
      </c>
      <c r="G2" t="s">
        <v>80</v>
      </c>
    </row>
    <row r="3" spans="2:11">
      <c r="B3" s="4" t="s">
        <v>67</v>
      </c>
      <c r="F3" s="4" t="s">
        <v>74</v>
      </c>
      <c r="G3" t="s">
        <v>79</v>
      </c>
    </row>
    <row r="4" spans="2:11">
      <c r="B4" s="4" t="s">
        <v>68</v>
      </c>
      <c r="F4" s="4" t="s">
        <v>75</v>
      </c>
      <c r="G4" t="s">
        <v>78</v>
      </c>
      <c r="H4" t="s">
        <v>82</v>
      </c>
    </row>
    <row r="5" spans="2:11">
      <c r="B5" s="4" t="s">
        <v>69</v>
      </c>
      <c r="F5" s="4" t="s">
        <v>76</v>
      </c>
      <c r="G5" t="s">
        <v>77</v>
      </c>
      <c r="H5" t="s">
        <v>81</v>
      </c>
    </row>
    <row r="6" spans="2:11">
      <c r="B6" s="4" t="s">
        <v>70</v>
      </c>
      <c r="C6" t="s">
        <v>4</v>
      </c>
      <c r="F6" s="4" t="s">
        <v>83</v>
      </c>
      <c r="G6" t="s">
        <v>84</v>
      </c>
    </row>
    <row r="7" spans="2:11">
      <c r="B7" s="4" t="s">
        <v>71</v>
      </c>
      <c r="C7" t="s">
        <v>72</v>
      </c>
      <c r="F7" s="4" t="s">
        <v>85</v>
      </c>
      <c r="G7" t="s">
        <v>86</v>
      </c>
    </row>
    <row r="9" spans="2:11">
      <c r="B9" s="2" t="s">
        <v>0</v>
      </c>
      <c r="C9" s="2" t="s">
        <v>114</v>
      </c>
      <c r="D9" s="2" t="s">
        <v>115</v>
      </c>
      <c r="E9" s="1"/>
      <c r="F9" s="2" t="s">
        <v>8</v>
      </c>
      <c r="G9" s="2" t="s">
        <v>114</v>
      </c>
      <c r="H9" s="2" t="s">
        <v>115</v>
      </c>
      <c r="I9" s="1"/>
      <c r="J9" s="1"/>
      <c r="K9" s="1"/>
    </row>
    <row r="10" spans="2:11">
      <c r="B10">
        <v>0</v>
      </c>
      <c r="D10" t="s">
        <v>2</v>
      </c>
      <c r="F10" s="4" t="s">
        <v>9</v>
      </c>
      <c r="G10" t="s">
        <v>10</v>
      </c>
    </row>
    <row r="11" spans="2:11">
      <c r="B11">
        <v>1</v>
      </c>
      <c r="D11" t="s">
        <v>3</v>
      </c>
      <c r="F11" s="4" t="s">
        <v>11</v>
      </c>
      <c r="G11" t="s">
        <v>12</v>
      </c>
    </row>
    <row r="12" spans="2:11">
      <c r="B12">
        <v>2</v>
      </c>
      <c r="D12" t="s">
        <v>4</v>
      </c>
      <c r="F12" s="4" t="s">
        <v>18</v>
      </c>
      <c r="G12" t="s">
        <v>14</v>
      </c>
      <c r="H12" t="s">
        <v>16</v>
      </c>
    </row>
    <row r="13" spans="2:11">
      <c r="B13">
        <v>3</v>
      </c>
      <c r="C13" t="s">
        <v>6</v>
      </c>
      <c r="D13" t="s">
        <v>5</v>
      </c>
      <c r="F13" s="4" t="s">
        <v>17</v>
      </c>
      <c r="G13" t="s">
        <v>13</v>
      </c>
      <c r="H13" t="s">
        <v>15</v>
      </c>
    </row>
    <row r="14" spans="2:11">
      <c r="B14">
        <v>4</v>
      </c>
      <c r="D14" t="s">
        <v>7</v>
      </c>
      <c r="F14" s="4" t="s">
        <v>29</v>
      </c>
      <c r="G14" t="s">
        <v>27</v>
      </c>
      <c r="H14" t="s">
        <v>45</v>
      </c>
    </row>
    <row r="15" spans="2:11">
      <c r="B15">
        <v>5</v>
      </c>
      <c r="C15" t="s">
        <v>6</v>
      </c>
      <c r="F15" s="4" t="s">
        <v>30</v>
      </c>
      <c r="G15" t="s">
        <v>28</v>
      </c>
      <c r="H15" t="s">
        <v>46</v>
      </c>
    </row>
    <row r="16" spans="2:11">
      <c r="B16">
        <v>6</v>
      </c>
      <c r="C16" t="s">
        <v>6</v>
      </c>
      <c r="D16" t="s">
        <v>7</v>
      </c>
      <c r="F16" s="4" t="s">
        <v>19</v>
      </c>
      <c r="G16" t="s">
        <v>21</v>
      </c>
      <c r="H16" t="s">
        <v>49</v>
      </c>
    </row>
    <row r="17" spans="2:8">
      <c r="B17">
        <v>7</v>
      </c>
      <c r="C17" t="s">
        <v>6</v>
      </c>
      <c r="D17" t="s">
        <v>7</v>
      </c>
      <c r="F17" s="4" t="s">
        <v>20</v>
      </c>
      <c r="G17" t="s">
        <v>22</v>
      </c>
      <c r="H17" t="s">
        <v>50</v>
      </c>
    </row>
    <row r="18" spans="2:8">
      <c r="B18">
        <v>8</v>
      </c>
      <c r="D18" t="s">
        <v>7</v>
      </c>
      <c r="F18" s="4" t="s">
        <v>23</v>
      </c>
      <c r="G18" t="s">
        <v>25</v>
      </c>
      <c r="H18" t="s">
        <v>48</v>
      </c>
    </row>
    <row r="19" spans="2:8">
      <c r="B19">
        <v>9</v>
      </c>
      <c r="C19" t="s">
        <v>6</v>
      </c>
      <c r="D19" t="s">
        <v>7</v>
      </c>
      <c r="F19" s="4" t="s">
        <v>24</v>
      </c>
      <c r="G19" t="s">
        <v>26</v>
      </c>
      <c r="H19" t="s">
        <v>47</v>
      </c>
    </row>
    <row r="20" spans="2:8">
      <c r="B20">
        <v>10</v>
      </c>
      <c r="C20" t="s">
        <v>6</v>
      </c>
      <c r="D20" s="3" t="s">
        <v>7</v>
      </c>
      <c r="F20" s="4" t="s">
        <v>34</v>
      </c>
      <c r="G20" t="s">
        <v>41</v>
      </c>
      <c r="H20" t="s">
        <v>35</v>
      </c>
    </row>
    <row r="21" spans="2:8">
      <c r="B21">
        <v>11</v>
      </c>
      <c r="C21" t="s">
        <v>6</v>
      </c>
      <c r="F21" s="4" t="s">
        <v>36</v>
      </c>
      <c r="G21" t="s">
        <v>42</v>
      </c>
      <c r="H21" t="s">
        <v>43</v>
      </c>
    </row>
    <row r="22" spans="2:8">
      <c r="B22">
        <v>12</v>
      </c>
      <c r="C22" t="s">
        <v>6</v>
      </c>
      <c r="D22" s="3" t="s">
        <v>7</v>
      </c>
      <c r="F22" s="4" t="s">
        <v>33</v>
      </c>
      <c r="G22" t="s">
        <v>40</v>
      </c>
      <c r="H22" t="s">
        <v>44</v>
      </c>
    </row>
    <row r="23" spans="2:8">
      <c r="B23">
        <v>13</v>
      </c>
      <c r="C23" t="s">
        <v>6</v>
      </c>
      <c r="F23" s="4" t="s">
        <v>37</v>
      </c>
      <c r="G23" t="s">
        <v>38</v>
      </c>
      <c r="H23" t="s">
        <v>39</v>
      </c>
    </row>
    <row r="25" spans="2:8">
      <c r="F25" s="2" t="s">
        <v>118</v>
      </c>
      <c r="G25" s="2" t="s">
        <v>114</v>
      </c>
    </row>
    <row r="26" spans="2:8">
      <c r="F26" s="4" t="s">
        <v>57</v>
      </c>
      <c r="G26" t="s">
        <v>61</v>
      </c>
    </row>
    <row r="27" spans="2:8">
      <c r="F27" s="4" t="s">
        <v>58</v>
      </c>
      <c r="G27" t="s">
        <v>62</v>
      </c>
    </row>
    <row r="28" spans="2:8">
      <c r="F28" s="4" t="s">
        <v>59</v>
      </c>
      <c r="G28" t="s">
        <v>63</v>
      </c>
    </row>
    <row r="29" spans="2:8">
      <c r="F29" s="4" t="s">
        <v>60</v>
      </c>
      <c r="G29" t="s">
        <v>64</v>
      </c>
    </row>
    <row r="30" spans="2:8">
      <c r="F30" s="4" t="s">
        <v>87</v>
      </c>
      <c r="G30" t="s">
        <v>116</v>
      </c>
    </row>
    <row r="31" spans="2:8">
      <c r="F31" s="4" t="s">
        <v>88</v>
      </c>
      <c r="G31" t="s">
        <v>117</v>
      </c>
    </row>
    <row r="32" spans="2:8">
      <c r="F32" s="4" t="s">
        <v>31</v>
      </c>
      <c r="G32" t="s">
        <v>55</v>
      </c>
    </row>
    <row r="33" spans="4:7">
      <c r="F33" s="4" t="s">
        <v>32</v>
      </c>
      <c r="G33" t="s">
        <v>56</v>
      </c>
    </row>
    <row r="34" spans="4:7">
      <c r="F34" s="4" t="s">
        <v>51</v>
      </c>
      <c r="G34" t="s">
        <v>53</v>
      </c>
    </row>
    <row r="35" spans="4:7">
      <c r="F35" s="4" t="s">
        <v>52</v>
      </c>
      <c r="G35" t="s">
        <v>54</v>
      </c>
    </row>
    <row r="36" spans="4:7">
      <c r="F36" s="4" t="s">
        <v>108</v>
      </c>
      <c r="G36" t="s">
        <v>116</v>
      </c>
    </row>
    <row r="37" spans="4:7">
      <c r="F37" s="4"/>
    </row>
    <row r="39" spans="4:7">
      <c r="D39" s="18" t="s">
        <v>90</v>
      </c>
      <c r="E39" s="18"/>
      <c r="F39" s="18"/>
      <c r="G39" s="18"/>
    </row>
    <row r="40" spans="4:7">
      <c r="D40" t="s">
        <v>92</v>
      </c>
      <c r="E40" t="s">
        <v>93</v>
      </c>
      <c r="F40" t="s">
        <v>89</v>
      </c>
      <c r="G40" t="s">
        <v>91</v>
      </c>
    </row>
    <row r="41" spans="4:7">
      <c r="D41">
        <v>17</v>
      </c>
      <c r="E41" t="s">
        <v>9</v>
      </c>
      <c r="F41" t="s">
        <v>110</v>
      </c>
    </row>
    <row r="42" spans="4:7">
      <c r="D42">
        <v>18</v>
      </c>
      <c r="E42" t="s">
        <v>11</v>
      </c>
      <c r="F42" t="s">
        <v>111</v>
      </c>
    </row>
    <row r="43" spans="4:7">
      <c r="D43">
        <v>19</v>
      </c>
      <c r="E43" t="s">
        <v>57</v>
      </c>
      <c r="F43">
        <v>11</v>
      </c>
    </row>
    <row r="44" spans="4:7">
      <c r="D44">
        <v>20</v>
      </c>
      <c r="E44" t="s">
        <v>58</v>
      </c>
      <c r="F44">
        <v>12</v>
      </c>
    </row>
    <row r="45" spans="4:7">
      <c r="D45">
        <v>21</v>
      </c>
      <c r="E45" t="s">
        <v>59</v>
      </c>
      <c r="F45">
        <v>13</v>
      </c>
    </row>
    <row r="46" spans="4:7">
      <c r="D46">
        <v>22</v>
      </c>
      <c r="E46" t="s">
        <v>60</v>
      </c>
      <c r="F46">
        <v>8</v>
      </c>
    </row>
    <row r="47" spans="4:7">
      <c r="D47">
        <v>23</v>
      </c>
      <c r="E47" t="s">
        <v>17</v>
      </c>
      <c r="F47">
        <v>9</v>
      </c>
    </row>
    <row r="48" spans="4:7">
      <c r="D48">
        <v>24</v>
      </c>
      <c r="E48" t="s">
        <v>18</v>
      </c>
      <c r="F48">
        <v>10</v>
      </c>
    </row>
    <row r="50" spans="4:6">
      <c r="D50">
        <v>45</v>
      </c>
      <c r="E50" t="s">
        <v>87</v>
      </c>
      <c r="F50">
        <v>3</v>
      </c>
    </row>
    <row r="51" spans="4:6">
      <c r="D51">
        <v>46</v>
      </c>
      <c r="E51" t="s">
        <v>88</v>
      </c>
      <c r="F51">
        <v>4</v>
      </c>
    </row>
    <row r="52" spans="4:6">
      <c r="D52">
        <v>47</v>
      </c>
      <c r="E52" t="s">
        <v>94</v>
      </c>
      <c r="F52">
        <v>19</v>
      </c>
    </row>
    <row r="53" spans="4:6">
      <c r="D53">
        <v>48</v>
      </c>
      <c r="E53" t="s">
        <v>95</v>
      </c>
      <c r="F53">
        <v>38</v>
      </c>
    </row>
    <row r="54" spans="4:6">
      <c r="D54">
        <v>58</v>
      </c>
      <c r="E54" t="s">
        <v>19</v>
      </c>
      <c r="F54">
        <v>7</v>
      </c>
    </row>
    <row r="55" spans="4:6">
      <c r="D55">
        <v>57</v>
      </c>
      <c r="E55" t="s">
        <v>20</v>
      </c>
      <c r="F55">
        <v>2</v>
      </c>
    </row>
    <row r="56" spans="4:6">
      <c r="D56">
        <v>1</v>
      </c>
      <c r="E56" t="s">
        <v>31</v>
      </c>
      <c r="F56">
        <v>14</v>
      </c>
    </row>
    <row r="57" spans="4:6">
      <c r="D57">
        <v>4</v>
      </c>
      <c r="E57" t="s">
        <v>32</v>
      </c>
      <c r="F57">
        <v>15</v>
      </c>
    </row>
    <row r="59" spans="4:6">
      <c r="D59">
        <v>52</v>
      </c>
      <c r="E59" t="s">
        <v>96</v>
      </c>
      <c r="F59" t="s">
        <v>109</v>
      </c>
    </row>
    <row r="60" spans="4:6">
      <c r="D60">
        <v>51</v>
      </c>
      <c r="E60" t="s">
        <v>97</v>
      </c>
      <c r="F60" t="s">
        <v>109</v>
      </c>
    </row>
    <row r="61" spans="4:6">
      <c r="D61">
        <v>50</v>
      </c>
      <c r="E61" t="s">
        <v>98</v>
      </c>
      <c r="F61" t="s">
        <v>109</v>
      </c>
    </row>
    <row r="62" spans="4:6">
      <c r="D62">
        <v>49</v>
      </c>
      <c r="E62" t="s">
        <v>99</v>
      </c>
      <c r="F62" t="s">
        <v>109</v>
      </c>
    </row>
    <row r="63" spans="4:6">
      <c r="D63">
        <v>16</v>
      </c>
      <c r="E63" t="s">
        <v>100</v>
      </c>
      <c r="F63">
        <v>37</v>
      </c>
    </row>
    <row r="64" spans="4:6">
      <c r="D64">
        <v>15</v>
      </c>
      <c r="E64" t="s">
        <v>101</v>
      </c>
      <c r="F64">
        <v>36</v>
      </c>
    </row>
    <row r="65" spans="4:6">
      <c r="D65">
        <v>14</v>
      </c>
      <c r="E65" t="s">
        <v>102</v>
      </c>
      <c r="F65">
        <v>35</v>
      </c>
    </row>
    <row r="66" spans="4:6">
      <c r="D66">
        <v>13</v>
      </c>
      <c r="E66" t="s">
        <v>103</v>
      </c>
      <c r="F66">
        <v>34</v>
      </c>
    </row>
    <row r="68" spans="4:6">
      <c r="D68">
        <v>61</v>
      </c>
      <c r="E68" t="s">
        <v>24</v>
      </c>
      <c r="F68">
        <v>23</v>
      </c>
    </row>
    <row r="69" spans="4:6">
      <c r="D69">
        <v>62</v>
      </c>
      <c r="E69" t="s">
        <v>23</v>
      </c>
      <c r="F69">
        <v>24</v>
      </c>
    </row>
    <row r="70" spans="4:6">
      <c r="D70">
        <v>63</v>
      </c>
      <c r="E70" t="s">
        <v>51</v>
      </c>
      <c r="F70">
        <v>25</v>
      </c>
    </row>
    <row r="71" spans="4:6">
      <c r="D71">
        <v>64</v>
      </c>
      <c r="E71" t="s">
        <v>52</v>
      </c>
      <c r="F71">
        <v>26</v>
      </c>
    </row>
    <row r="72" spans="4:6">
      <c r="D72">
        <v>43</v>
      </c>
      <c r="E72" t="s">
        <v>104</v>
      </c>
      <c r="F72" t="s">
        <v>112</v>
      </c>
    </row>
    <row r="73" spans="4:6">
      <c r="D73">
        <v>44</v>
      </c>
      <c r="E73" t="s">
        <v>105</v>
      </c>
      <c r="F73" t="s">
        <v>113</v>
      </c>
    </row>
    <row r="74" spans="4:6">
      <c r="D74">
        <v>53</v>
      </c>
      <c r="E74" t="s">
        <v>106</v>
      </c>
      <c r="F74">
        <v>33</v>
      </c>
    </row>
    <row r="75" spans="4:6">
      <c r="D75">
        <v>10</v>
      </c>
      <c r="E75" t="s">
        <v>107</v>
      </c>
      <c r="F75">
        <v>32</v>
      </c>
    </row>
    <row r="77" spans="4:6">
      <c r="D77">
        <v>9</v>
      </c>
      <c r="E77" t="s">
        <v>76</v>
      </c>
      <c r="F77">
        <v>18</v>
      </c>
    </row>
    <row r="78" spans="4:6">
      <c r="D78">
        <v>8</v>
      </c>
      <c r="E78" t="s">
        <v>75</v>
      </c>
      <c r="F78">
        <v>27</v>
      </c>
    </row>
    <row r="79" spans="4:6">
      <c r="D79">
        <v>7</v>
      </c>
      <c r="E79" t="s">
        <v>74</v>
      </c>
      <c r="F79">
        <v>28</v>
      </c>
    </row>
    <row r="80" spans="4:6">
      <c r="D80">
        <v>6</v>
      </c>
      <c r="E80" t="s">
        <v>73</v>
      </c>
      <c r="F80">
        <v>29</v>
      </c>
    </row>
    <row r="81" spans="4:6">
      <c r="D81">
        <v>59</v>
      </c>
      <c r="E81" t="s">
        <v>29</v>
      </c>
      <c r="F81">
        <v>5</v>
      </c>
    </row>
    <row r="82" spans="4:6">
      <c r="D82">
        <v>60</v>
      </c>
      <c r="E82" t="s">
        <v>30</v>
      </c>
      <c r="F82">
        <v>6</v>
      </c>
    </row>
    <row r="84" spans="4:6">
      <c r="D84">
        <v>28</v>
      </c>
      <c r="E84" t="s">
        <v>33</v>
      </c>
      <c r="F84">
        <v>17</v>
      </c>
    </row>
    <row r="85" spans="4:6">
      <c r="D85">
        <v>29</v>
      </c>
      <c r="E85" t="s">
        <v>36</v>
      </c>
      <c r="F85">
        <v>30</v>
      </c>
    </row>
    <row r="86" spans="4:6">
      <c r="D86">
        <v>30</v>
      </c>
      <c r="E86" t="s">
        <v>37</v>
      </c>
      <c r="F86">
        <v>40</v>
      </c>
    </row>
    <row r="87" spans="4:6">
      <c r="D87">
        <v>31</v>
      </c>
      <c r="E87" t="s">
        <v>34</v>
      </c>
      <c r="F87">
        <v>39</v>
      </c>
    </row>
    <row r="88" spans="4:6">
      <c r="D88">
        <v>5</v>
      </c>
      <c r="E88" t="s">
        <v>108</v>
      </c>
      <c r="F88">
        <v>31</v>
      </c>
    </row>
  </sheetData>
  <sortState ref="F26:G36">
    <sortCondition ref="F26"/>
  </sortState>
  <mergeCells count="1">
    <mergeCell ref="D39:G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4"/>
  <sheetViews>
    <sheetView showGridLines="0" showRowColHeaders="0" tabSelected="1" topLeftCell="B2" zoomScale="85" zoomScaleNormal="85" zoomScaleSheetLayoutView="40" zoomScalePageLayoutView="85" workbookViewId="0">
      <selection activeCell="W48" sqref="W48"/>
    </sheetView>
  </sheetViews>
  <sheetFormatPr defaultRowHeight="15"/>
  <cols>
    <col min="3" max="3" width="13.7109375" bestFit="1" customWidth="1"/>
    <col min="7" max="7" width="9.7109375" bestFit="1" customWidth="1"/>
    <col min="8" max="8" width="17.42578125" bestFit="1" customWidth="1"/>
    <col min="9" max="9" width="47.140625" customWidth="1"/>
    <col min="10" max="10" width="4.5703125" bestFit="1" customWidth="1"/>
    <col min="11" max="11" width="10.5703125" bestFit="1" customWidth="1"/>
    <col min="12" max="12" width="17.42578125" bestFit="1" customWidth="1"/>
    <col min="14" max="14" width="7.85546875" bestFit="1" customWidth="1"/>
    <col min="15" max="15" width="7.85546875" customWidth="1"/>
    <col min="17" max="17" width="15.5703125" bestFit="1" customWidth="1"/>
    <col min="19" max="19" width="19" bestFit="1" customWidth="1"/>
    <col min="20" max="20" width="10.28515625" bestFit="1" customWidth="1"/>
    <col min="21" max="21" width="17.85546875" bestFit="1" customWidth="1"/>
    <col min="26" max="26" width="15.28515625" bestFit="1" customWidth="1"/>
    <col min="30" max="30" width="30.140625" customWidth="1"/>
    <col min="31" max="31" width="35.42578125" bestFit="1" customWidth="1"/>
    <col min="32" max="32" width="31" bestFit="1" customWidth="1"/>
    <col min="33" max="33" width="28.140625" bestFit="1" customWidth="1"/>
    <col min="34" max="35" width="35.42578125" bestFit="1" customWidth="1"/>
  </cols>
  <sheetData>
    <row r="1" spans="1:21">
      <c r="C1" s="44">
        <v>39198</v>
      </c>
      <c r="D1" t="s">
        <v>244</v>
      </c>
    </row>
    <row r="3" spans="1:21">
      <c r="C3" s="23" t="s">
        <v>120</v>
      </c>
      <c r="D3" s="23"/>
    </row>
    <row r="4" spans="1:21">
      <c r="C4" s="24" t="s">
        <v>119</v>
      </c>
      <c r="D4" s="24"/>
    </row>
    <row r="5" spans="1:21">
      <c r="C5" s="25" t="s">
        <v>242</v>
      </c>
      <c r="D5" s="25"/>
    </row>
    <row r="6" spans="1:21">
      <c r="L6" s="20" t="s">
        <v>239</v>
      </c>
    </row>
    <row r="7" spans="1:21">
      <c r="M7" s="11"/>
      <c r="P7" s="5"/>
      <c r="Q7" s="5"/>
      <c r="R7" s="5"/>
      <c r="S7" s="6"/>
      <c r="T7" s="6"/>
    </row>
    <row r="8" spans="1:21">
      <c r="M8" s="13" t="s">
        <v>120</v>
      </c>
      <c r="N8" s="13" t="s">
        <v>119</v>
      </c>
      <c r="O8" s="38" t="s">
        <v>7</v>
      </c>
      <c r="P8" s="33" t="s">
        <v>121</v>
      </c>
      <c r="Q8" s="33" t="s">
        <v>124</v>
      </c>
      <c r="R8" s="33" t="s">
        <v>125</v>
      </c>
      <c r="S8" s="33" t="s">
        <v>6</v>
      </c>
      <c r="T8" s="33" t="s">
        <v>126</v>
      </c>
      <c r="U8" s="33" t="s">
        <v>243</v>
      </c>
    </row>
    <row r="9" spans="1:21">
      <c r="A9" s="5"/>
      <c r="B9" s="5"/>
      <c r="C9" s="5"/>
      <c r="D9" s="5"/>
      <c r="L9" s="34" t="s">
        <v>85</v>
      </c>
      <c r="M9" s="37" t="s">
        <v>71</v>
      </c>
      <c r="N9" s="35">
        <v>15</v>
      </c>
      <c r="O9" s="33"/>
      <c r="P9" s="33"/>
      <c r="Q9" s="33"/>
      <c r="R9" s="33"/>
      <c r="S9" s="33"/>
      <c r="T9" s="33"/>
      <c r="U9" s="33"/>
    </row>
    <row r="10" spans="1:21">
      <c r="A10" s="33" t="s">
        <v>6</v>
      </c>
      <c r="B10" s="33" t="s">
        <v>125</v>
      </c>
      <c r="C10" s="33" t="s">
        <v>124</v>
      </c>
      <c r="D10" s="33" t="s">
        <v>121</v>
      </c>
      <c r="E10" s="45" t="s">
        <v>7</v>
      </c>
      <c r="F10" s="13" t="s">
        <v>119</v>
      </c>
      <c r="G10" s="13" t="s">
        <v>120</v>
      </c>
      <c r="L10" s="30" t="s">
        <v>83</v>
      </c>
      <c r="M10" s="41" t="s">
        <v>70</v>
      </c>
      <c r="N10" s="31">
        <v>14</v>
      </c>
      <c r="O10" s="5"/>
      <c r="P10" s="5"/>
      <c r="Q10" s="5"/>
      <c r="R10" s="5"/>
      <c r="S10" s="5"/>
      <c r="T10" s="5"/>
      <c r="U10" s="5"/>
    </row>
    <row r="11" spans="1:21">
      <c r="A11" s="33" t="s">
        <v>185</v>
      </c>
      <c r="B11" s="33"/>
      <c r="C11" s="33" t="s">
        <v>183</v>
      </c>
      <c r="D11" s="33"/>
      <c r="E11" s="33"/>
      <c r="F11" s="35">
        <v>35</v>
      </c>
      <c r="G11" s="33"/>
      <c r="H11" s="34" t="s">
        <v>31</v>
      </c>
      <c r="L11" s="39" t="s">
        <v>241</v>
      </c>
      <c r="M11" s="7"/>
      <c r="N11" s="7"/>
      <c r="O11" s="7"/>
      <c r="P11" s="7"/>
      <c r="Q11" s="7"/>
      <c r="R11" s="7"/>
      <c r="S11" s="7"/>
      <c r="T11" s="7"/>
    </row>
    <row r="12" spans="1:21">
      <c r="A12" s="5" t="s">
        <v>186</v>
      </c>
      <c r="B12" s="5"/>
      <c r="C12" s="5" t="s">
        <v>184</v>
      </c>
      <c r="D12" s="5"/>
      <c r="E12" s="5"/>
      <c r="F12" s="31">
        <v>36</v>
      </c>
      <c r="G12" s="5"/>
      <c r="H12" s="30" t="s">
        <v>32</v>
      </c>
      <c r="L12" s="40" t="s">
        <v>237</v>
      </c>
      <c r="M12" s="7"/>
      <c r="N12" s="7"/>
      <c r="O12" s="7"/>
      <c r="P12" s="7"/>
      <c r="Q12" s="7"/>
      <c r="R12" s="7"/>
      <c r="S12" s="7"/>
      <c r="T12" s="7"/>
    </row>
    <row r="13" spans="1:21">
      <c r="H13" s="22"/>
      <c r="L13" s="34" t="s">
        <v>37</v>
      </c>
      <c r="M13" s="33"/>
      <c r="N13" s="35">
        <v>13</v>
      </c>
      <c r="O13" s="33"/>
      <c r="P13" s="33"/>
      <c r="Q13" s="33" t="s">
        <v>38</v>
      </c>
      <c r="R13" s="33"/>
      <c r="S13" s="33" t="s">
        <v>39</v>
      </c>
      <c r="T13" s="33"/>
      <c r="U13" s="33"/>
    </row>
    <row r="14" spans="1:21">
      <c r="H14" s="22"/>
      <c r="L14" s="27" t="s">
        <v>33</v>
      </c>
      <c r="M14" s="7"/>
      <c r="N14" s="28">
        <v>12</v>
      </c>
      <c r="O14" s="7"/>
      <c r="P14" s="7" t="s">
        <v>151</v>
      </c>
      <c r="Q14" s="7" t="s">
        <v>40</v>
      </c>
      <c r="R14" s="7"/>
      <c r="S14" s="7" t="s">
        <v>152</v>
      </c>
      <c r="T14" s="7" t="s">
        <v>140</v>
      </c>
      <c r="U14" s="7" t="s">
        <v>153</v>
      </c>
    </row>
    <row r="15" spans="1:21">
      <c r="H15" s="21" t="s">
        <v>240</v>
      </c>
      <c r="L15" s="27" t="s">
        <v>36</v>
      </c>
      <c r="M15" s="7"/>
      <c r="N15" s="28">
        <v>11</v>
      </c>
      <c r="O15" s="7"/>
      <c r="P15" s="7" t="s">
        <v>154</v>
      </c>
      <c r="Q15" s="7" t="s">
        <v>42</v>
      </c>
      <c r="R15" s="7"/>
      <c r="S15" s="7" t="s">
        <v>43</v>
      </c>
      <c r="T15" s="7"/>
      <c r="U15" s="7"/>
    </row>
    <row r="16" spans="1:21">
      <c r="H16" s="20" t="s">
        <v>238</v>
      </c>
      <c r="L16" s="27" t="s">
        <v>34</v>
      </c>
      <c r="M16" s="7"/>
      <c r="N16" s="28">
        <v>10</v>
      </c>
      <c r="O16" s="7"/>
      <c r="P16" s="7"/>
      <c r="Q16" s="7" t="s">
        <v>41</v>
      </c>
      <c r="R16" s="7"/>
      <c r="S16" s="7" t="s">
        <v>155</v>
      </c>
      <c r="T16" s="7" t="s">
        <v>139</v>
      </c>
      <c r="U16" s="7"/>
    </row>
    <row r="17" spans="1:21">
      <c r="H17" s="20" t="s">
        <v>239</v>
      </c>
      <c r="L17" s="27" t="s">
        <v>24</v>
      </c>
      <c r="M17" s="36" t="s">
        <v>182</v>
      </c>
      <c r="N17" s="28">
        <v>9</v>
      </c>
      <c r="O17" s="7" t="s">
        <v>26</v>
      </c>
      <c r="P17" s="7"/>
      <c r="Q17" s="7" t="s">
        <v>148</v>
      </c>
      <c r="R17" s="7" t="s">
        <v>149</v>
      </c>
      <c r="S17" s="7" t="s">
        <v>150</v>
      </c>
      <c r="T17" s="7"/>
      <c r="U17" s="7"/>
    </row>
    <row r="18" spans="1:21">
      <c r="F18" s="7"/>
      <c r="H18" s="19" t="s">
        <v>237</v>
      </c>
      <c r="L18" s="30" t="s">
        <v>23</v>
      </c>
      <c r="M18" s="41" t="s">
        <v>181</v>
      </c>
      <c r="N18" s="31">
        <v>8</v>
      </c>
      <c r="O18" s="5" t="s">
        <v>25</v>
      </c>
      <c r="P18" s="5"/>
      <c r="Q18" s="5" t="s">
        <v>145</v>
      </c>
      <c r="R18" s="5" t="s">
        <v>146</v>
      </c>
      <c r="S18" s="5" t="s">
        <v>147</v>
      </c>
      <c r="T18" s="5"/>
      <c r="U18" s="5"/>
    </row>
    <row r="19" spans="1:21">
      <c r="F19" s="7"/>
      <c r="H19" s="19" t="s">
        <v>237</v>
      </c>
    </row>
    <row r="20" spans="1:21">
      <c r="L20" s="34" t="s">
        <v>20</v>
      </c>
      <c r="M20" s="37" t="s">
        <v>180</v>
      </c>
      <c r="N20" s="35">
        <v>7</v>
      </c>
      <c r="O20" s="33" t="s">
        <v>22</v>
      </c>
      <c r="P20" s="33"/>
      <c r="Q20" s="33" t="s">
        <v>143</v>
      </c>
      <c r="R20" s="33"/>
      <c r="S20" s="33" t="s">
        <v>144</v>
      </c>
      <c r="T20" s="33" t="s">
        <v>139</v>
      </c>
      <c r="U20" s="33"/>
    </row>
    <row r="21" spans="1:21">
      <c r="F21" s="1"/>
      <c r="G21" s="1"/>
      <c r="L21" s="27" t="s">
        <v>19</v>
      </c>
      <c r="M21" s="36" t="s">
        <v>179</v>
      </c>
      <c r="N21" s="28">
        <v>6</v>
      </c>
      <c r="O21" s="7" t="s">
        <v>21</v>
      </c>
      <c r="P21" s="7"/>
      <c r="Q21" s="7" t="s">
        <v>141</v>
      </c>
      <c r="R21" s="7"/>
      <c r="S21" s="7" t="s">
        <v>142</v>
      </c>
      <c r="T21" s="7" t="s">
        <v>140</v>
      </c>
      <c r="U21" s="7"/>
    </row>
    <row r="22" spans="1:21">
      <c r="A22" s="33"/>
      <c r="B22" s="33"/>
      <c r="C22" s="33"/>
      <c r="D22" s="33"/>
      <c r="E22" s="33" t="s">
        <v>80</v>
      </c>
      <c r="F22" s="35">
        <v>16</v>
      </c>
      <c r="G22" s="37" t="s">
        <v>66</v>
      </c>
      <c r="H22" s="34" t="s">
        <v>73</v>
      </c>
      <c r="L22" s="27" t="s">
        <v>30</v>
      </c>
      <c r="M22" s="36" t="s">
        <v>178</v>
      </c>
      <c r="N22" s="28">
        <v>5</v>
      </c>
      <c r="O22" s="7" t="s">
        <v>28</v>
      </c>
      <c r="P22" s="7" t="s">
        <v>134</v>
      </c>
      <c r="Q22" s="7"/>
      <c r="R22" s="7" t="s">
        <v>136</v>
      </c>
      <c r="S22" s="7" t="s">
        <v>138</v>
      </c>
      <c r="T22" s="7" t="s">
        <v>139</v>
      </c>
      <c r="U22" s="7"/>
    </row>
    <row r="23" spans="1:21">
      <c r="A23" s="7"/>
      <c r="B23" s="7"/>
      <c r="C23" s="7"/>
      <c r="D23" s="7"/>
      <c r="E23" s="7" t="s">
        <v>79</v>
      </c>
      <c r="F23" s="28">
        <v>17</v>
      </c>
      <c r="G23" s="36" t="s">
        <v>67</v>
      </c>
      <c r="H23" s="27" t="s">
        <v>74</v>
      </c>
      <c r="L23" s="27" t="s">
        <v>29</v>
      </c>
      <c r="M23" s="36" t="s">
        <v>177</v>
      </c>
      <c r="N23" s="28">
        <v>4</v>
      </c>
      <c r="O23" s="7" t="s">
        <v>27</v>
      </c>
      <c r="P23" s="7" t="s">
        <v>133</v>
      </c>
      <c r="Q23" s="7"/>
      <c r="R23" s="7" t="s">
        <v>135</v>
      </c>
      <c r="S23" s="7" t="s">
        <v>137</v>
      </c>
      <c r="T23" s="7" t="s">
        <v>140</v>
      </c>
      <c r="U23" s="7"/>
    </row>
    <row r="24" spans="1:21">
      <c r="A24" s="7"/>
      <c r="B24" s="7"/>
      <c r="C24" s="7"/>
      <c r="D24" s="7" t="s">
        <v>82</v>
      </c>
      <c r="E24" s="7" t="s">
        <v>78</v>
      </c>
      <c r="F24" s="28">
        <v>18</v>
      </c>
      <c r="G24" s="36" t="s">
        <v>68</v>
      </c>
      <c r="H24" s="27" t="s">
        <v>75</v>
      </c>
      <c r="L24" s="27" t="s">
        <v>17</v>
      </c>
      <c r="M24" s="7"/>
      <c r="N24" s="28">
        <v>3</v>
      </c>
      <c r="O24" s="7"/>
      <c r="P24" s="7"/>
      <c r="Q24" s="7"/>
      <c r="R24" s="7" t="s">
        <v>13</v>
      </c>
      <c r="S24" s="7" t="s">
        <v>15</v>
      </c>
      <c r="T24" s="7"/>
      <c r="U24" s="7"/>
    </row>
    <row r="25" spans="1:21">
      <c r="A25" s="7"/>
      <c r="B25" s="7"/>
      <c r="C25" s="7"/>
      <c r="D25" s="7" t="s">
        <v>81</v>
      </c>
      <c r="E25" s="7" t="s">
        <v>77</v>
      </c>
      <c r="F25" s="28">
        <v>19</v>
      </c>
      <c r="G25" s="36" t="s">
        <v>69</v>
      </c>
      <c r="H25" s="27" t="s">
        <v>76</v>
      </c>
      <c r="L25" s="27" t="s">
        <v>18</v>
      </c>
      <c r="M25" s="7"/>
      <c r="N25" s="28">
        <v>2</v>
      </c>
      <c r="O25" s="7"/>
      <c r="P25" s="7"/>
      <c r="Q25" s="7"/>
      <c r="R25" s="7" t="s">
        <v>14</v>
      </c>
      <c r="S25" s="7" t="s">
        <v>16</v>
      </c>
      <c r="T25" s="7"/>
      <c r="U25" s="7"/>
    </row>
    <row r="26" spans="1:21">
      <c r="A26" s="7"/>
      <c r="B26" s="7"/>
      <c r="C26" s="7"/>
      <c r="D26" s="7"/>
      <c r="E26" s="7"/>
      <c r="F26" s="28">
        <v>20</v>
      </c>
      <c r="G26" s="36" t="s">
        <v>70</v>
      </c>
      <c r="H26" s="27" t="s">
        <v>83</v>
      </c>
      <c r="L26" s="27" t="s">
        <v>9</v>
      </c>
      <c r="M26" s="7"/>
      <c r="N26" s="28">
        <v>1</v>
      </c>
      <c r="O26" s="7"/>
      <c r="P26" s="7" t="s">
        <v>10</v>
      </c>
      <c r="Q26" s="7"/>
      <c r="R26" s="7"/>
      <c r="S26" s="7"/>
      <c r="T26" s="7" t="s">
        <v>132</v>
      </c>
      <c r="U26" s="7"/>
    </row>
    <row r="27" spans="1:21">
      <c r="A27" s="5"/>
      <c r="B27" s="5"/>
      <c r="C27" s="5"/>
      <c r="D27" s="5"/>
      <c r="E27" s="5"/>
      <c r="F27" s="31">
        <v>21</v>
      </c>
      <c r="G27" s="41" t="s">
        <v>71</v>
      </c>
      <c r="H27" s="30" t="s">
        <v>85</v>
      </c>
      <c r="L27" s="30" t="s">
        <v>11</v>
      </c>
      <c r="M27" s="5"/>
      <c r="N27" s="31">
        <v>0</v>
      </c>
      <c r="O27" s="5"/>
      <c r="P27" s="5" t="s">
        <v>12</v>
      </c>
      <c r="Q27" s="5"/>
      <c r="R27" s="5"/>
      <c r="S27" s="5"/>
      <c r="T27" s="5" t="s">
        <v>131</v>
      </c>
      <c r="U27" s="5"/>
    </row>
    <row r="30" spans="1:21">
      <c r="P30" s="5"/>
      <c r="Q30" s="5"/>
      <c r="R30" s="5"/>
      <c r="S30" s="6"/>
      <c r="T30" s="6"/>
    </row>
    <row r="31" spans="1:21">
      <c r="F31" s="1"/>
      <c r="G31" s="1"/>
      <c r="N31" s="1"/>
      <c r="O31" s="38" t="s">
        <v>7</v>
      </c>
      <c r="P31" s="33" t="s">
        <v>121</v>
      </c>
      <c r="Q31" s="33" t="s">
        <v>124</v>
      </c>
      <c r="R31" s="33" t="s">
        <v>125</v>
      </c>
      <c r="S31" s="33" t="s">
        <v>6</v>
      </c>
      <c r="T31" s="33" t="s">
        <v>126</v>
      </c>
      <c r="U31" s="33" t="s">
        <v>243</v>
      </c>
    </row>
    <row r="32" spans="1:21">
      <c r="A32" s="33"/>
      <c r="B32" s="33"/>
      <c r="C32" s="33" t="s">
        <v>127</v>
      </c>
      <c r="D32" s="33"/>
      <c r="E32" s="33" t="s">
        <v>122</v>
      </c>
      <c r="F32" s="35">
        <v>20</v>
      </c>
      <c r="G32" s="37" t="s">
        <v>70</v>
      </c>
      <c r="H32" s="34" t="s">
        <v>52</v>
      </c>
      <c r="L32" s="34" t="s">
        <v>103</v>
      </c>
      <c r="M32" s="33"/>
      <c r="N32" s="35">
        <v>22</v>
      </c>
      <c r="O32" s="33"/>
      <c r="P32" s="33" t="s">
        <v>156</v>
      </c>
      <c r="Q32" s="33"/>
      <c r="R32" s="33"/>
      <c r="S32" s="33"/>
      <c r="T32" s="33"/>
      <c r="U32" s="33" t="s">
        <v>165</v>
      </c>
    </row>
    <row r="33" spans="1:21">
      <c r="A33" s="5"/>
      <c r="B33" s="5"/>
      <c r="C33" s="5" t="s">
        <v>128</v>
      </c>
      <c r="D33" s="5"/>
      <c r="E33" s="5" t="s">
        <v>123</v>
      </c>
      <c r="F33" s="31">
        <v>21</v>
      </c>
      <c r="G33" s="41" t="s">
        <v>71</v>
      </c>
      <c r="H33" s="30" t="s">
        <v>51</v>
      </c>
      <c r="L33" s="27" t="s">
        <v>102</v>
      </c>
      <c r="M33" s="7"/>
      <c r="N33" s="28">
        <v>23</v>
      </c>
      <c r="O33" s="7"/>
      <c r="P33" s="7" t="s">
        <v>157</v>
      </c>
      <c r="Q33" s="7"/>
      <c r="R33" s="7"/>
      <c r="S33" s="7"/>
      <c r="T33" s="7"/>
      <c r="U33" s="7" t="s">
        <v>164</v>
      </c>
    </row>
    <row r="34" spans="1:21">
      <c r="A34" s="33"/>
      <c r="B34" s="33" t="s">
        <v>129</v>
      </c>
      <c r="C34" s="33"/>
      <c r="D34" s="33"/>
      <c r="E34" s="33"/>
      <c r="F34" s="35">
        <v>14</v>
      </c>
      <c r="G34" s="37" t="s">
        <v>70</v>
      </c>
      <c r="H34" s="34" t="s">
        <v>95</v>
      </c>
      <c r="L34" s="27" t="s">
        <v>101</v>
      </c>
      <c r="M34" s="7"/>
      <c r="N34" s="28">
        <v>24</v>
      </c>
      <c r="O34" s="7"/>
      <c r="P34" s="7" t="s">
        <v>162</v>
      </c>
      <c r="Q34" s="7"/>
      <c r="R34" s="7"/>
      <c r="S34" s="7" t="s">
        <v>163</v>
      </c>
      <c r="T34" s="7"/>
      <c r="U34" s="7" t="s">
        <v>161</v>
      </c>
    </row>
    <row r="35" spans="1:21">
      <c r="A35" s="5"/>
      <c r="B35" s="5" t="s">
        <v>130</v>
      </c>
      <c r="C35" s="5"/>
      <c r="D35" s="5"/>
      <c r="E35" s="5"/>
      <c r="F35" s="31">
        <v>15</v>
      </c>
      <c r="G35" s="41" t="s">
        <v>71</v>
      </c>
      <c r="H35" s="30" t="s">
        <v>94</v>
      </c>
      <c r="L35" s="30" t="s">
        <v>100</v>
      </c>
      <c r="M35" s="5"/>
      <c r="N35" s="31">
        <v>25</v>
      </c>
      <c r="O35" s="5"/>
      <c r="P35" s="5" t="s">
        <v>159</v>
      </c>
      <c r="Q35" s="5"/>
      <c r="R35" s="5"/>
      <c r="S35" s="5" t="s">
        <v>158</v>
      </c>
      <c r="T35" s="5"/>
      <c r="U35" s="5" t="s">
        <v>160</v>
      </c>
    </row>
    <row r="36" spans="1:21">
      <c r="J36" s="32" t="s">
        <v>188</v>
      </c>
      <c r="K36" s="33"/>
      <c r="L36" s="27" t="s">
        <v>57</v>
      </c>
      <c r="M36" s="7"/>
      <c r="N36" s="35">
        <v>26</v>
      </c>
      <c r="O36" s="33"/>
      <c r="P36" s="33"/>
      <c r="Q36" s="33" t="s">
        <v>61</v>
      </c>
      <c r="R36" s="33"/>
      <c r="S36" s="33"/>
      <c r="T36" s="33"/>
      <c r="U36" s="33"/>
    </row>
    <row r="37" spans="1:21">
      <c r="J37" s="26"/>
      <c r="K37" s="7"/>
      <c r="L37" s="27" t="s">
        <v>58</v>
      </c>
      <c r="M37" s="7"/>
      <c r="N37" s="28">
        <v>27</v>
      </c>
      <c r="O37" s="7"/>
      <c r="P37" s="7"/>
      <c r="Q37" s="7" t="s">
        <v>62</v>
      </c>
      <c r="R37" s="7"/>
      <c r="S37" s="7"/>
      <c r="T37" s="7"/>
      <c r="U37" s="7"/>
    </row>
    <row r="38" spans="1:21">
      <c r="J38" s="26"/>
      <c r="K38" s="7"/>
      <c r="L38" s="27" t="s">
        <v>59</v>
      </c>
      <c r="M38" s="7"/>
      <c r="N38" s="28">
        <v>28</v>
      </c>
      <c r="O38" s="7"/>
      <c r="P38" s="7"/>
      <c r="Q38" s="7" t="s">
        <v>63</v>
      </c>
      <c r="R38" s="7"/>
      <c r="S38" s="7"/>
      <c r="T38" s="7"/>
      <c r="U38" s="7"/>
    </row>
    <row r="39" spans="1:21">
      <c r="J39" s="29"/>
      <c r="K39" s="5"/>
      <c r="L39" s="30" t="s">
        <v>60</v>
      </c>
      <c r="M39" s="5"/>
      <c r="N39" s="31">
        <v>29</v>
      </c>
      <c r="O39" s="5"/>
      <c r="P39" s="5"/>
      <c r="Q39" s="5" t="s">
        <v>64</v>
      </c>
      <c r="R39" s="5"/>
      <c r="S39" s="5"/>
      <c r="T39" s="5"/>
      <c r="U39" s="5"/>
    </row>
    <row r="40" spans="1:21">
      <c r="J40" s="32" t="s">
        <v>187</v>
      </c>
      <c r="K40" s="33" t="s">
        <v>168</v>
      </c>
      <c r="L40" s="34" t="s">
        <v>87</v>
      </c>
      <c r="M40" s="33"/>
      <c r="N40" s="35">
        <v>30</v>
      </c>
      <c r="O40" s="33"/>
      <c r="P40" s="33" t="s">
        <v>172</v>
      </c>
      <c r="Q40" s="33"/>
      <c r="R40" s="33"/>
      <c r="S40" s="33"/>
      <c r="T40" s="33"/>
      <c r="U40" s="33" t="s">
        <v>171</v>
      </c>
    </row>
    <row r="41" spans="1:21">
      <c r="J41" s="26"/>
      <c r="K41" s="7" t="s">
        <v>169</v>
      </c>
      <c r="L41" s="27" t="s">
        <v>88</v>
      </c>
      <c r="M41" s="7"/>
      <c r="N41" s="28">
        <v>31</v>
      </c>
      <c r="O41" s="7"/>
      <c r="P41" s="7" t="s">
        <v>173</v>
      </c>
      <c r="Q41" s="7"/>
      <c r="R41" s="7"/>
      <c r="S41" s="7"/>
      <c r="T41" s="7"/>
      <c r="U41" s="7" t="s">
        <v>174</v>
      </c>
    </row>
    <row r="42" spans="1:21">
      <c r="J42" s="26"/>
      <c r="K42" s="7" t="s">
        <v>167</v>
      </c>
      <c r="L42" s="27" t="s">
        <v>106</v>
      </c>
      <c r="M42" s="7"/>
      <c r="N42" s="28">
        <v>32</v>
      </c>
      <c r="O42" s="7"/>
      <c r="P42" s="7" t="s">
        <v>175</v>
      </c>
      <c r="Q42" s="7"/>
      <c r="R42" s="7"/>
      <c r="S42" s="7"/>
      <c r="T42" s="7"/>
      <c r="U42" s="7"/>
    </row>
    <row r="43" spans="1:21">
      <c r="J43" s="29"/>
      <c r="K43" s="5" t="s">
        <v>170</v>
      </c>
      <c r="L43" s="30" t="s">
        <v>107</v>
      </c>
      <c r="M43" s="5"/>
      <c r="N43" s="31">
        <v>33</v>
      </c>
      <c r="O43" s="5"/>
      <c r="P43" s="5" t="s">
        <v>176</v>
      </c>
      <c r="Q43" s="5"/>
      <c r="R43" s="5"/>
      <c r="S43" s="5"/>
      <c r="T43" s="5"/>
      <c r="U43" s="5" t="s">
        <v>153</v>
      </c>
    </row>
    <row r="44" spans="1:21">
      <c r="L44" s="42" t="s">
        <v>108</v>
      </c>
      <c r="M44" s="8"/>
      <c r="N44" s="43">
        <v>34</v>
      </c>
      <c r="O44" s="8"/>
      <c r="P44" s="8"/>
      <c r="Q44" s="8"/>
      <c r="R44" s="8"/>
      <c r="S44" s="8"/>
      <c r="T44" s="8"/>
      <c r="U44" s="8" t="s">
        <v>166</v>
      </c>
    </row>
  </sheetData>
  <sortState ref="X9:AF45">
    <sortCondition ref="Y9:Y45"/>
  </sortState>
  <mergeCells count="5">
    <mergeCell ref="J40:J43"/>
    <mergeCell ref="J36:J39"/>
    <mergeCell ref="C3:D3"/>
    <mergeCell ref="C4:D4"/>
    <mergeCell ref="C5:D5"/>
  </mergeCells>
  <pageMargins left="0.25" right="0.25" top="0.75" bottom="0.75" header="0.3" footer="0.3"/>
  <pageSetup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M44"/>
  <sheetViews>
    <sheetView workbookViewId="0">
      <selection activeCell="B2" sqref="B2:N45"/>
    </sheetView>
  </sheetViews>
  <sheetFormatPr defaultRowHeight="15"/>
  <sheetData>
    <row r="2" spans="2:13">
      <c r="B2" s="14" t="s">
        <v>191</v>
      </c>
    </row>
    <row r="3" spans="2:13">
      <c r="B3" s="15" t="s">
        <v>189</v>
      </c>
      <c r="C3" s="15" t="s">
        <v>192</v>
      </c>
      <c r="D3" s="15" t="s">
        <v>190</v>
      </c>
      <c r="E3" s="15" t="s">
        <v>120</v>
      </c>
      <c r="F3" s="16" t="s">
        <v>221</v>
      </c>
      <c r="H3" s="1" t="s">
        <v>194</v>
      </c>
      <c r="I3" s="1" t="s">
        <v>120</v>
      </c>
      <c r="J3" s="1" t="s">
        <v>219</v>
      </c>
      <c r="K3" s="1" t="s">
        <v>220</v>
      </c>
      <c r="L3" s="1" t="s">
        <v>223</v>
      </c>
      <c r="M3" s="1" t="s">
        <v>232</v>
      </c>
    </row>
    <row r="4" spans="2:13">
      <c r="B4" s="12" t="s">
        <v>11</v>
      </c>
      <c r="C4" s="10">
        <v>0</v>
      </c>
      <c r="D4" t="s">
        <v>198</v>
      </c>
      <c r="F4" t="str">
        <f>CONCATENATE(LEFT(B4,2),"_",RIGHT(B4,1))</f>
        <v>PA_1</v>
      </c>
      <c r="H4" t="str">
        <f>CONCATENATE("static const uint8_t ",F4," = ", C4,";")</f>
        <v>static const uint8_t PA_1 = 0;</v>
      </c>
      <c r="J4" t="str">
        <f>CONCATENATE(D4,", /* ", C4," - ",F4," */")</f>
        <v>NOT_ON_TIMER, /* 0 - PA_1 */</v>
      </c>
      <c r="K4" t="str">
        <f>CONCATENATE(LEFT(B4,2), ", /* ", C4," - ",F4, " */")</f>
        <v>PA, /* 0 - PA_1 */</v>
      </c>
      <c r="L4" t="str">
        <f>CONCATENATE("BV(",RIGHT(B4,1),"),"," /* ",C4," - ",F4," */")</f>
        <v>BV(1), /* 0 - PA_1 */</v>
      </c>
      <c r="M4" t="str">
        <f>IF(ISBLANK(E4),CONCATENATE("NOT_ON_ADC", ", /* ", C4," - ",F4, " */"),CONCATENATE("ADC_CTL_CH",RIGHT(E4,LEN(E4)-1), ", /* ", C4," - ",F4, " */"))</f>
        <v>NOT_ON_ADC, /* 0 - PA_1 */</v>
      </c>
    </row>
    <row r="5" spans="2:13">
      <c r="B5" s="12" t="s">
        <v>9</v>
      </c>
      <c r="C5" s="10">
        <v>1</v>
      </c>
      <c r="D5" t="s">
        <v>198</v>
      </c>
      <c r="F5" t="str">
        <f>CONCATENATE(LEFT(B5,2),"_",RIGHT(B5,1))</f>
        <v>PA_0</v>
      </c>
      <c r="H5" t="str">
        <f>CONCATENATE("static const uint8_t ",F5," = ", C5,";")</f>
        <v>static const uint8_t PA_0 = 1;</v>
      </c>
      <c r="J5" t="str">
        <f>CONCATENATE(D5,", /* ", C5," - ",F5," */")</f>
        <v>NOT_ON_TIMER, /* 1 - PA_0 */</v>
      </c>
      <c r="K5" t="str">
        <f>CONCATENATE(LEFT(B5,2), ", /* ", C5," - ",F5, " */")</f>
        <v>PA, /* 1 - PA_0 */</v>
      </c>
      <c r="L5" t="str">
        <f>CONCATENATE("BV(",RIGHT(B5,1),"),"," /* ",C5," - ",F5," */")</f>
        <v>BV(0), /* 1 - PA_0 */</v>
      </c>
      <c r="M5" t="str">
        <f>IF(ISBLANK(E5),CONCATENATE("NOT_ON_ADC", ", /* ", C5," - ",F5, " */"),CONCATENATE("ADC_CTL_CH",RIGHT(E5,LEN(E5)-1), ", /* ", C5," - ",F5, " */"))</f>
        <v>NOT_ON_ADC, /* 1 - PA_0 */</v>
      </c>
    </row>
    <row r="6" spans="2:13">
      <c r="B6" s="12" t="s">
        <v>18</v>
      </c>
      <c r="C6" s="10">
        <v>2</v>
      </c>
      <c r="D6" t="s">
        <v>198</v>
      </c>
      <c r="F6" t="str">
        <f>CONCATENATE(LEFT(B6,2),"_",RIGHT(B6,1))</f>
        <v>PA_7</v>
      </c>
      <c r="H6" t="str">
        <f>CONCATENATE("static const uint8_t ",F6," = ", C6,";")</f>
        <v>static const uint8_t PA_7 = 2;</v>
      </c>
      <c r="J6" t="str">
        <f>CONCATENATE(D6,", /* ", C6," - ",F6," */")</f>
        <v>NOT_ON_TIMER, /* 2 - PA_7 */</v>
      </c>
      <c r="K6" t="str">
        <f>CONCATENATE(LEFT(B6,2), ", /* ", C6," - ",F6, " */")</f>
        <v>PA, /* 2 - PA_7 */</v>
      </c>
      <c r="L6" t="str">
        <f>CONCATENATE("BV(",RIGHT(B6,1),"),"," /* ",C6," - ",F6," */")</f>
        <v>BV(7), /* 2 - PA_7 */</v>
      </c>
      <c r="M6" t="str">
        <f>IF(ISBLANK(E6),CONCATENATE("NOT_ON_ADC", ", /* ", C6," - ",F6, " */"),CONCATENATE("ADC_CTL_CH",RIGHT(E6,LEN(E6)-1), ", /* ", C6," - ",F6, " */"))</f>
        <v>NOT_ON_ADC, /* 2 - PA_7 */</v>
      </c>
    </row>
    <row r="7" spans="2:13">
      <c r="B7" s="12" t="s">
        <v>17</v>
      </c>
      <c r="C7" s="10">
        <v>3</v>
      </c>
      <c r="D7" t="s">
        <v>198</v>
      </c>
      <c r="F7" t="str">
        <f>CONCATENATE(LEFT(B7,2),"_",RIGHT(B7,1))</f>
        <v>PA_6</v>
      </c>
      <c r="H7" t="str">
        <f>CONCATENATE("static const uint8_t ",F7," = ", C7,";")</f>
        <v>static const uint8_t PA_6 = 3;</v>
      </c>
      <c r="J7" t="str">
        <f>CONCATENATE(D7,", /* ", C7," - ",F7," */")</f>
        <v>NOT_ON_TIMER, /* 3 - PA_6 */</v>
      </c>
      <c r="K7" t="str">
        <f>CONCATENATE(LEFT(B7,2), ", /* ", C7," - ",F7, " */")</f>
        <v>PA, /* 3 - PA_6 */</v>
      </c>
      <c r="L7" t="str">
        <f>CONCATENATE("BV(",RIGHT(B7,1),"),"," /* ",C7," - ",F7," */")</f>
        <v>BV(6), /* 3 - PA_6 */</v>
      </c>
      <c r="M7" t="str">
        <f>IF(ISBLANK(E7),CONCATENATE("NOT_ON_ADC", ", /* ", C7," - ",F7, " */"),CONCATENATE("ADC_CTL_CH",RIGHT(E7,LEN(E7)-1), ", /* ", C7," - ",F7, " */"))</f>
        <v>NOT_ON_ADC, /* 3 - PA_6 */</v>
      </c>
    </row>
    <row r="8" spans="2:13">
      <c r="B8" s="12" t="s">
        <v>29</v>
      </c>
      <c r="C8" s="10">
        <v>4</v>
      </c>
      <c r="D8" t="s">
        <v>198</v>
      </c>
      <c r="E8" s="9" t="s">
        <v>177</v>
      </c>
      <c r="F8" t="str">
        <f>CONCATENATE(LEFT(B8,2),"_",RIGHT(B8,1))</f>
        <v>PE_4</v>
      </c>
      <c r="H8" t="str">
        <f>CONCATENATE("static const uint8_t ",F8," = ", C8,";")</f>
        <v>static const uint8_t PE_4 = 4;</v>
      </c>
      <c r="I8" t="str">
        <f>CONCATENATE("static const uint8_t ",E8," = ", C8,"; // ",F8)</f>
        <v>static const uint8_t A6 = 4; // PE_4</v>
      </c>
      <c r="J8" t="str">
        <f>CONCATENATE(D8,", /* ", C8," - ",F8," */")</f>
        <v>NOT_ON_TIMER, /* 4 - PE_4 */</v>
      </c>
      <c r="K8" t="str">
        <f>CONCATENATE(LEFT(B8,2), ", /* ", C8," - ",F8, " */")</f>
        <v>PE, /* 4 - PE_4 */</v>
      </c>
      <c r="L8" t="str">
        <f>CONCATENATE("BV(",RIGHT(B8,1),"),"," /* ",C8," - ",F8," */")</f>
        <v>BV(4), /* 4 - PE_4 */</v>
      </c>
      <c r="M8" t="str">
        <f>IF(ISBLANK(E8),CONCATENATE("NOT_ON_ADC", ", /* ", C8," - ",F8, " */"),CONCATENATE("ADC_CTL_CH",RIGHT(E8,LEN(E8)-1), ", /* ", C8," - ",F8, " */"))</f>
        <v>ADC_CTL_CH6, /* 4 - PE_4 */</v>
      </c>
    </row>
    <row r="9" spans="2:13">
      <c r="B9" s="12" t="s">
        <v>30</v>
      </c>
      <c r="C9" s="10">
        <v>5</v>
      </c>
      <c r="D9" t="s">
        <v>198</v>
      </c>
      <c r="E9" s="9" t="s">
        <v>178</v>
      </c>
      <c r="F9" t="str">
        <f>CONCATENATE(LEFT(B9,2),"_",RIGHT(B9,1))</f>
        <v>PE_5</v>
      </c>
      <c r="H9" t="str">
        <f>CONCATENATE("static const uint8_t ",F9," = ", C9,";")</f>
        <v>static const uint8_t PE_5 = 5;</v>
      </c>
      <c r="I9" t="str">
        <f>CONCATENATE("static const uint8_t ",E9," = ", C9,"; // ",F9)</f>
        <v>static const uint8_t A7 = 5; // PE_5</v>
      </c>
      <c r="J9" t="str">
        <f>CONCATENATE(D9,", /* ", C9," - ",F9," */")</f>
        <v>NOT_ON_TIMER, /* 5 - PE_5 */</v>
      </c>
      <c r="K9" t="str">
        <f>CONCATENATE(LEFT(B9,2), ", /* ", C9," - ",F9, " */")</f>
        <v>PE, /* 5 - PE_5 */</v>
      </c>
      <c r="L9" t="str">
        <f>CONCATENATE("BV(",RIGHT(B9,1),"),"," /* ",C9," - ",F9," */")</f>
        <v>BV(5), /* 5 - PE_5 */</v>
      </c>
      <c r="M9" t="str">
        <f>IF(ISBLANK(E9),CONCATENATE("NOT_ON_ADC", ", /* ", C9," - ",F9, " */"),CONCATENATE("ADC_CTL_CH",RIGHT(E9,LEN(E9)-1), ", /* ", C9," - ",F9, " */"))</f>
        <v>ADC_CTL_CH7, /* 5 - PE_5 */</v>
      </c>
    </row>
    <row r="10" spans="2:13">
      <c r="B10" s="12" t="s">
        <v>19</v>
      </c>
      <c r="C10" s="10">
        <v>6</v>
      </c>
      <c r="D10" t="s">
        <v>199</v>
      </c>
      <c r="E10" s="9" t="s">
        <v>179</v>
      </c>
      <c r="F10" t="str">
        <f>CONCATENATE(LEFT(B10,2),"_",RIGHT(B10,1))</f>
        <v>PB_4</v>
      </c>
      <c r="H10" t="str">
        <f>CONCATENATE("static const uint8_t ",F10," = ", C10,";")</f>
        <v>static const uint8_t PB_4 = 6;</v>
      </c>
      <c r="I10" t="str">
        <f>CONCATENATE("static const uint8_t ",E10," = ", C10,"; // ",F10)</f>
        <v>static const uint8_t A8 = 6; // PB_4</v>
      </c>
      <c r="J10" t="str">
        <f>CONCATENATE(D10,", /* ", C10," - ",F10," */")</f>
        <v>T1A0, /* 6 - PB_4 */</v>
      </c>
      <c r="K10" t="str">
        <f>CONCATENATE(LEFT(B10,2), ", /* ", C10," - ",F10, " */")</f>
        <v>PB, /* 6 - PB_4 */</v>
      </c>
      <c r="L10" t="str">
        <f>CONCATENATE("BV(",RIGHT(B10,1),"),"," /* ",C10," - ",F10," */")</f>
        <v>BV(4), /* 6 - PB_4 */</v>
      </c>
      <c r="M10" t="str">
        <f>IF(ISBLANK(E10),CONCATENATE("NOT_ON_ADC", ", /* ", C10," - ",F10, " */"),CONCATENATE("ADC_CTL_CH",RIGHT(E10,LEN(E10)-1), ", /* ", C10," - ",F10, " */"))</f>
        <v>ADC_CTL_CH8, /* 6 - PB_4 */</v>
      </c>
    </row>
    <row r="11" spans="2:13">
      <c r="B11" s="12" t="s">
        <v>20</v>
      </c>
      <c r="C11" s="10">
        <v>7</v>
      </c>
      <c r="D11" t="s">
        <v>195</v>
      </c>
      <c r="E11" s="9" t="s">
        <v>180</v>
      </c>
      <c r="F11" t="str">
        <f>CONCATENATE(LEFT(B11,2),"_",RIGHT(B11,1))</f>
        <v>PB_5</v>
      </c>
      <c r="H11" t="str">
        <f>CONCATENATE("static const uint8_t ",F11," = ", C11,";")</f>
        <v>static const uint8_t PB_5 = 7;</v>
      </c>
      <c r="I11" t="str">
        <f>CONCATENATE("static const uint8_t ",E11," = ", C11,"; // ",F11)</f>
        <v>static const uint8_t A9 = 7; // PB_5</v>
      </c>
      <c r="J11" t="str">
        <f>CONCATENATE(D11,", /* ", C11," - ",F11," */")</f>
        <v>T1B0, /* 7 - PB_5 */</v>
      </c>
      <c r="K11" t="str">
        <f>CONCATENATE(LEFT(B11,2), ", /* ", C11," - ",F11, " */")</f>
        <v>PB, /* 7 - PB_5 */</v>
      </c>
      <c r="L11" t="str">
        <f>CONCATENATE("BV(",RIGHT(B11,1),"),"," /* ",C11," - ",F11," */")</f>
        <v>BV(5), /* 7 - PB_5 */</v>
      </c>
      <c r="M11" t="str">
        <f>IF(ISBLANK(E11),CONCATENATE("NOT_ON_ADC", ", /* ", C11," - ",F11, " */"),CONCATENATE("ADC_CTL_CH",RIGHT(E11,LEN(E11)-1), ", /* ", C11," - ",F11, " */"))</f>
        <v>ADC_CTL_CH9, /* 7 - PB_5 */</v>
      </c>
    </row>
    <row r="12" spans="2:13">
      <c r="B12" s="12" t="s">
        <v>23</v>
      </c>
      <c r="C12" s="10">
        <v>8</v>
      </c>
      <c r="D12" t="s">
        <v>205</v>
      </c>
      <c r="E12" s="9" t="s">
        <v>181</v>
      </c>
      <c r="F12" t="str">
        <f>CONCATENATE(LEFT(B12,2),"_",RIGHT(B12,1))</f>
        <v>PD_1</v>
      </c>
      <c r="H12" t="str">
        <f>CONCATENATE("static const uint8_t ",F12," = ", C12,";")</f>
        <v>static const uint8_t PD_1 = 8;</v>
      </c>
      <c r="I12" t="str">
        <f>CONCATENATE("static const uint8_t ",E12," = ", C12,"; // ",F12)</f>
        <v>static const uint8_t A10 = 8; // PD_1</v>
      </c>
      <c r="J12" t="str">
        <f>CONCATENATE(D12,", /* ", C12," - ",F12," */")</f>
        <v>WT2B, /* 8 - PD_1 */</v>
      </c>
      <c r="K12" t="str">
        <f>CONCATENATE(LEFT(B12,2), ", /* ", C12," - ",F12, " */")</f>
        <v>PD, /* 8 - PD_1 */</v>
      </c>
      <c r="L12" t="str">
        <f>CONCATENATE("BV(",RIGHT(B12,1),"),"," /* ",C12," - ",F12," */")</f>
        <v>BV(1), /* 8 - PD_1 */</v>
      </c>
      <c r="M12" t="str">
        <f>IF(ISBLANK(E12),CONCATENATE("NOT_ON_ADC", ", /* ", C12," - ",F12, " */"),CONCATENATE("ADC_CTL_CH",RIGHT(E12,LEN(E12)-1), ", /* ", C12," - ",F12, " */"))</f>
        <v>ADC_CTL_CH10, /* 8 - PD_1 */</v>
      </c>
    </row>
    <row r="13" spans="2:13">
      <c r="B13" s="12" t="s">
        <v>24</v>
      </c>
      <c r="C13" s="10">
        <v>9</v>
      </c>
      <c r="D13" t="s">
        <v>204</v>
      </c>
      <c r="E13" s="9" t="s">
        <v>182</v>
      </c>
      <c r="F13" t="str">
        <f>CONCATENATE(LEFT(B13,2),"_",RIGHT(B13,1))</f>
        <v>PD_0</v>
      </c>
      <c r="H13" t="str">
        <f>CONCATENATE("static const uint8_t ",F13," = ", C13,";")</f>
        <v>static const uint8_t PD_0 = 9;</v>
      </c>
      <c r="I13" t="str">
        <f>CONCATENATE("static const uint8_t ",E13," = ", C13,"; // ",F13)</f>
        <v>static const uint8_t A11 = 9; // PD_0</v>
      </c>
      <c r="J13" t="str">
        <f>CONCATENATE(D13,", /* ", C13," - ",F13," */")</f>
        <v>WT2A, /* 9 - PD_0 */</v>
      </c>
      <c r="K13" t="str">
        <f>CONCATENATE(LEFT(B13,2), ", /* ", C13," - ",F13, " */")</f>
        <v>PD, /* 9 - PD_0 */</v>
      </c>
      <c r="L13" t="str">
        <f>CONCATENATE("BV(",RIGHT(B13,1),"),"," /* ",C13," - ",F13," */")</f>
        <v>BV(0), /* 9 - PD_0 */</v>
      </c>
      <c r="M13" t="str">
        <f>IF(ISBLANK(E13),CONCATENATE("NOT_ON_ADC", ", /* ", C13," - ",F13, " */"),CONCATENATE("ADC_CTL_CH",RIGHT(E13,LEN(E13)-1), ", /* ", C13," - ",F13, " */"))</f>
        <v>ADC_CTL_CH11, /* 9 - PD_0 */</v>
      </c>
    </row>
    <row r="14" spans="2:13">
      <c r="B14" s="12" t="s">
        <v>34</v>
      </c>
      <c r="C14" s="10">
        <v>10</v>
      </c>
      <c r="D14" t="s">
        <v>217</v>
      </c>
      <c r="F14" t="str">
        <f>CONCATENATE(LEFT(B14,2),"_",RIGHT(B14,1))</f>
        <v>PF_3</v>
      </c>
      <c r="H14" t="str">
        <f>CONCATENATE("static const uint8_t ",F14," = ", C14,";")</f>
        <v>static const uint8_t PF_3 = 10;</v>
      </c>
      <c r="J14" t="str">
        <f>CONCATENATE(D14,", /* ", C14," - ",F14," */")</f>
        <v>T1B1, /* 10 - PF_3 */</v>
      </c>
      <c r="K14" t="str">
        <f>CONCATENATE(LEFT(B14,2), ", /* ", C14," - ",F14, " */")</f>
        <v>PF, /* 10 - PF_3 */</v>
      </c>
      <c r="L14" t="str">
        <f>CONCATENATE("BV(",RIGHT(B14,1),"),"," /* ",C14," - ",F14," */")</f>
        <v>BV(3), /* 10 - PF_3 */</v>
      </c>
      <c r="M14" t="str">
        <f>IF(ISBLANK(E14),CONCATENATE("NOT_ON_ADC", ", /* ", C14," - ",F14, " */"),CONCATENATE("ADC_CTL_CH",RIGHT(E14,LEN(E14)-1), ", /* ", C14," - ",F14, " */"))</f>
        <v>NOT_ON_ADC, /* 10 - PF_3 */</v>
      </c>
    </row>
    <row r="15" spans="2:13">
      <c r="B15" s="12" t="s">
        <v>36</v>
      </c>
      <c r="C15" s="10">
        <v>11</v>
      </c>
      <c r="D15" t="s">
        <v>208</v>
      </c>
      <c r="F15" t="str">
        <f>CONCATENATE(LEFT(B15,2),"_",RIGHT(B15,1))</f>
        <v>PF_1</v>
      </c>
      <c r="H15" t="str">
        <f>CONCATENATE("static const uint8_t ",F15," = ", C15,";")</f>
        <v>static const uint8_t PF_1 = 11;</v>
      </c>
      <c r="J15" t="str">
        <f>CONCATENATE(D15,", /* ", C15," - ",F15," */")</f>
        <v>T0B1, /* 11 - PF_1 */</v>
      </c>
      <c r="K15" t="str">
        <f>CONCATENATE(LEFT(B15,2), ", /* ", C15," - ",F15, " */")</f>
        <v>PF, /* 11 - PF_1 */</v>
      </c>
      <c r="L15" t="str">
        <f>CONCATENATE("BV(",RIGHT(B15,1),"),"," /* ",C15," - ",F15," */")</f>
        <v>BV(1), /* 11 - PF_1 */</v>
      </c>
      <c r="M15" t="str">
        <f>IF(ISBLANK(E15),CONCATENATE("NOT_ON_ADC", ", /* ", C15," - ",F15, " */"),CONCATENATE("ADC_CTL_CH",RIGHT(E15,LEN(E15)-1), ", /* ", C15," - ",F15, " */"))</f>
        <v>NOT_ON_ADC, /* 11 - PF_1 */</v>
      </c>
    </row>
    <row r="16" spans="2:13">
      <c r="B16" s="12" t="s">
        <v>33</v>
      </c>
      <c r="C16" s="10">
        <v>12</v>
      </c>
      <c r="D16" t="s">
        <v>202</v>
      </c>
      <c r="F16" t="str">
        <f>CONCATENATE(LEFT(B16,2),"_",RIGHT(B16,1))</f>
        <v>PF_0</v>
      </c>
      <c r="H16" t="str">
        <f>CONCATENATE("static const uint8_t ",F16," = ", C16,";")</f>
        <v>static const uint8_t PF_0 = 12;</v>
      </c>
      <c r="J16" t="str">
        <f>CONCATENATE(D16,", /* ", C16," - ",F16," */")</f>
        <v>T0A1, /* 12 - PF_0 */</v>
      </c>
      <c r="K16" t="str">
        <f>CONCATENATE(LEFT(B16,2), ", /* ", C16," - ",F16, " */")</f>
        <v>PF, /* 12 - PF_0 */</v>
      </c>
      <c r="L16" t="str">
        <f>CONCATENATE("BV(",RIGHT(B16,1),"),"," /* ",C16," - ",F16," */")</f>
        <v>BV(0), /* 12 - PF_0 */</v>
      </c>
      <c r="M16" t="str">
        <f>IF(ISBLANK(E16),CONCATENATE("NOT_ON_ADC", ", /* ", C16," - ",F16, " */"),CONCATENATE("ADC_CTL_CH",RIGHT(E16,LEN(E16)-1), ", /* ", C16," - ",F16, " */"))</f>
        <v>NOT_ON_ADC, /* 12 - PF_0 */</v>
      </c>
    </row>
    <row r="17" spans="2:13">
      <c r="B17" s="12" t="s">
        <v>37</v>
      </c>
      <c r="C17" s="10">
        <v>13</v>
      </c>
      <c r="D17" t="s">
        <v>218</v>
      </c>
      <c r="F17" t="str">
        <f>CONCATENATE(LEFT(B17,2),"_",RIGHT(B17,1))</f>
        <v>PF_2</v>
      </c>
      <c r="H17" t="str">
        <f>CONCATENATE("static const uint8_t ",F17," = ", C17,";")</f>
        <v>static const uint8_t PF_2 = 13;</v>
      </c>
      <c r="J17" t="str">
        <f>CONCATENATE(D17,", /* ", C17," - ",F17," */")</f>
        <v>T1A1, /* 13 - PF_2 */</v>
      </c>
      <c r="K17" t="str">
        <f>CONCATENATE(LEFT(B17,2), ", /* ", C17," - ",F17, " */")</f>
        <v>PF, /* 13 - PF_2 */</v>
      </c>
      <c r="L17" t="str">
        <f>CONCATENATE("BV(",RIGHT(B17,1),"),"," /* ",C17," - ",F17," */")</f>
        <v>BV(2), /* 13 - PF_2 */</v>
      </c>
      <c r="M17" t="str">
        <f>IF(ISBLANK(E17),CONCATENATE("NOT_ON_ADC", ", /* ", C17," - ",F17, " */"),CONCATENATE("ADC_CTL_CH",RIGHT(E17,LEN(E17)-1), ", /* ", C17," - ",F17, " */"))</f>
        <v>NOT_ON_ADC, /* 13 - PF_2 */</v>
      </c>
    </row>
    <row r="18" spans="2:13">
      <c r="B18" s="12" t="s">
        <v>95</v>
      </c>
      <c r="C18" s="10">
        <v>14</v>
      </c>
      <c r="D18" t="s">
        <v>216</v>
      </c>
      <c r="F18" t="str">
        <f>CONCATENATE(LEFT(B18,2),"_",RIGHT(B18,1))</f>
        <v>PB_3</v>
      </c>
      <c r="H18" t="str">
        <f>CONCATENATE("static const uint8_t ",F18," = ", C18,";")</f>
        <v>static const uint8_t PB_3 = 14;</v>
      </c>
      <c r="J18" t="str">
        <f>CONCATENATE(D18,", /* ", C18," - ",F18," */")</f>
        <v>T3B, /* 14 - PB_3 */</v>
      </c>
      <c r="K18" t="str">
        <f>CONCATENATE(LEFT(B18,2), ", /* ", C18," - ",F18, " */")</f>
        <v>PB, /* 14 - PB_3 */</v>
      </c>
      <c r="L18" t="str">
        <f>CONCATENATE("BV(",RIGHT(B18,1),"),"," /* ",C18," - ",F18," */")</f>
        <v>BV(3), /* 14 - PB_3 */</v>
      </c>
      <c r="M18" t="str">
        <f>IF(ISBLANK(E18),CONCATENATE("NOT_ON_ADC", ", /* ", C18," - ",F18, " */"),CONCATENATE("ADC_CTL_CH",RIGHT(E18,LEN(E18)-1), ", /* ", C18," - ",F18, " */"))</f>
        <v>NOT_ON_ADC, /* 14 - PB_3 */</v>
      </c>
    </row>
    <row r="19" spans="2:13">
      <c r="B19" s="12" t="s">
        <v>94</v>
      </c>
      <c r="C19" s="10">
        <v>15</v>
      </c>
      <c r="D19" t="s">
        <v>203</v>
      </c>
      <c r="F19" t="str">
        <f>CONCATENATE(LEFT(B19,2),"_",RIGHT(B19,1))</f>
        <v>PB_2</v>
      </c>
      <c r="H19" t="str">
        <f>CONCATENATE("static const uint8_t ",F19," = ", C19,";")</f>
        <v>static const uint8_t PB_2 = 15;</v>
      </c>
      <c r="J19" t="str">
        <f>CONCATENATE(D19,", /* ", C19," - ",F19," */")</f>
        <v>T3A, /* 15 - PB_2 */</v>
      </c>
      <c r="K19" t="str">
        <f>CONCATENATE(LEFT(B19,2), ", /* ", C19," - ",F19, " */")</f>
        <v>PB, /* 15 - PB_2 */</v>
      </c>
      <c r="L19" t="str">
        <f>CONCATENATE("BV(",RIGHT(B19,1),"),"," /* ",C19," - ",F19," */")</f>
        <v>BV(2), /* 15 - PB_2 */</v>
      </c>
      <c r="M19" t="str">
        <f>IF(ISBLANK(E19),CONCATENATE("NOT_ON_ADC", ", /* ", C19," - ",F19, " */"),CONCATENATE("ADC_CTL_CH",RIGHT(E19,LEN(E19)-1), ", /* ", C19," - ",F19, " */"))</f>
        <v>NOT_ON_ADC, /* 15 - PB_2 */</v>
      </c>
    </row>
    <row r="20" spans="2:13">
      <c r="B20" s="12" t="s">
        <v>73</v>
      </c>
      <c r="C20" s="10">
        <v>16</v>
      </c>
      <c r="D20" t="s">
        <v>198</v>
      </c>
      <c r="E20" s="9" t="s">
        <v>66</v>
      </c>
      <c r="F20" t="str">
        <f>CONCATENATE(LEFT(B20,2),"_",RIGHT(B20,1))</f>
        <v>PE_3</v>
      </c>
      <c r="H20" t="str">
        <f>CONCATENATE("static const uint8_t ",F20," = ", C20,";")</f>
        <v>static const uint8_t PE_3 = 16;</v>
      </c>
      <c r="I20" t="str">
        <f>CONCATENATE("static const uint8_t ",E20," = ", C20,"; // ",F20)</f>
        <v>static const uint8_t A0 = 16; // PE_3</v>
      </c>
      <c r="J20" t="str">
        <f>CONCATENATE(D20,", /* ", C20," - ",F20," */")</f>
        <v>NOT_ON_TIMER, /* 16 - PE_3 */</v>
      </c>
      <c r="K20" t="str">
        <f>CONCATENATE(LEFT(B20,2), ", /* ", C20," - ",F20, " */")</f>
        <v>PE, /* 16 - PE_3 */</v>
      </c>
      <c r="L20" t="str">
        <f>CONCATENATE("BV(",RIGHT(B20,1),"),"," /* ",C20," - ",F20," */")</f>
        <v>BV(3), /* 16 - PE_3 */</v>
      </c>
      <c r="M20" t="str">
        <f>IF(ISBLANK(E20),CONCATENATE("NOT_ON_ADC", ", /* ", C20," - ",F20, " */"),CONCATENATE("ADC_CTL_CH",RIGHT(E20,LEN(E20)-1), ", /* ", C20," - ",F20, " */"))</f>
        <v>ADC_CTL_CH0, /* 16 - PE_3 */</v>
      </c>
    </row>
    <row r="21" spans="2:13">
      <c r="B21" s="12" t="s">
        <v>74</v>
      </c>
      <c r="C21" s="10">
        <v>17</v>
      </c>
      <c r="D21" t="s">
        <v>198</v>
      </c>
      <c r="E21" s="9" t="s">
        <v>67</v>
      </c>
      <c r="F21" t="str">
        <f>CONCATENATE(LEFT(B21,2),"_",RIGHT(B21,1))</f>
        <v>PE_2</v>
      </c>
      <c r="H21" t="str">
        <f>CONCATENATE("static const uint8_t ",F21," = ", C21,";")</f>
        <v>static const uint8_t PE_2 = 17;</v>
      </c>
      <c r="I21" t="str">
        <f>CONCATENATE("static const uint8_t ",E21," = ", C21,"; // ",F21)</f>
        <v>static const uint8_t A1 = 17; // PE_2</v>
      </c>
      <c r="J21" t="str">
        <f>CONCATENATE(D21,", /* ", C21," - ",F21," */")</f>
        <v>NOT_ON_TIMER, /* 17 - PE_2 */</v>
      </c>
      <c r="K21" t="str">
        <f>CONCATENATE(LEFT(B21,2), ", /* ", C21," - ",F21, " */")</f>
        <v>PE, /* 17 - PE_2 */</v>
      </c>
      <c r="L21" t="str">
        <f>CONCATENATE("BV(",RIGHT(B21,1),"),"," /* ",C21," - ",F21," */")</f>
        <v>BV(2), /* 17 - PE_2 */</v>
      </c>
      <c r="M21" t="str">
        <f>IF(ISBLANK(E21),CONCATENATE("NOT_ON_ADC", ", /* ", C21," - ",F21, " */"),CONCATENATE("ADC_CTL_CH",RIGHT(E21,LEN(E21)-1), ", /* ", C21," - ",F21, " */"))</f>
        <v>ADC_CTL_CH1, /* 17 - PE_2 */</v>
      </c>
    </row>
    <row r="22" spans="2:13">
      <c r="B22" s="12" t="s">
        <v>75</v>
      </c>
      <c r="C22" s="10">
        <v>18</v>
      </c>
      <c r="D22" t="s">
        <v>198</v>
      </c>
      <c r="E22" s="9" t="s">
        <v>68</v>
      </c>
      <c r="F22" t="str">
        <f>CONCATENATE(LEFT(B22,2),"_",RIGHT(B22,1))</f>
        <v>PE_1</v>
      </c>
      <c r="H22" t="str">
        <f>CONCATENATE("static const uint8_t ",F22," = ", C22,";")</f>
        <v>static const uint8_t PE_1 = 18;</v>
      </c>
      <c r="I22" t="str">
        <f>CONCATENATE("static const uint8_t ",E22," = ", C22,"; // ",F22)</f>
        <v>static const uint8_t A2 = 18; // PE_1</v>
      </c>
      <c r="J22" t="str">
        <f>CONCATENATE(D22,", /* ", C22," - ",F22," */")</f>
        <v>NOT_ON_TIMER, /* 18 - PE_1 */</v>
      </c>
      <c r="K22" t="str">
        <f>CONCATENATE(LEFT(B22,2), ", /* ", C22," - ",F22, " */")</f>
        <v>PE, /* 18 - PE_1 */</v>
      </c>
      <c r="L22" t="str">
        <f>CONCATENATE("BV(",RIGHT(B22,1),"),"," /* ",C22," - ",F22," */")</f>
        <v>BV(1), /* 18 - PE_1 */</v>
      </c>
      <c r="M22" t="str">
        <f>IF(ISBLANK(E22),CONCATENATE("NOT_ON_ADC", ", /* ", C22," - ",F22, " */"),CONCATENATE("ADC_CTL_CH",RIGHT(E22,LEN(E22)-1), ", /* ", C22," - ",F22, " */"))</f>
        <v>ADC_CTL_CH2, /* 18 - PE_1 */</v>
      </c>
    </row>
    <row r="23" spans="2:13">
      <c r="B23" s="12" t="s">
        <v>76</v>
      </c>
      <c r="C23" s="10">
        <v>19</v>
      </c>
      <c r="D23" t="s">
        <v>198</v>
      </c>
      <c r="E23" s="9" t="s">
        <v>69</v>
      </c>
      <c r="F23" t="str">
        <f>CONCATENATE(LEFT(B23,2),"_",RIGHT(B23,1))</f>
        <v>PE_0</v>
      </c>
      <c r="H23" t="str">
        <f>CONCATENATE("static const uint8_t ",F23," = ", C23,";")</f>
        <v>static const uint8_t PE_0 = 19;</v>
      </c>
      <c r="I23" t="str">
        <f>CONCATENATE("static const uint8_t ",E23," = ", C23,"; // ",F23)</f>
        <v>static const uint8_t A3 = 19; // PE_0</v>
      </c>
      <c r="J23" t="str">
        <f>CONCATENATE(D23,", /* ", C23," - ",F23," */")</f>
        <v>NOT_ON_TIMER, /* 19 - PE_0 */</v>
      </c>
      <c r="K23" t="str">
        <f>CONCATENATE(LEFT(B23,2), ", /* ", C23," - ",F23, " */")</f>
        <v>PE, /* 19 - PE_0 */</v>
      </c>
      <c r="L23" t="str">
        <f>CONCATENATE("BV(",RIGHT(B23,1),"),"," /* ",C23," - ",F23," */")</f>
        <v>BV(0), /* 19 - PE_0 */</v>
      </c>
      <c r="M23" t="str">
        <f>IF(ISBLANK(E23),CONCATENATE("NOT_ON_ADC", ", /* ", C23," - ",F23, " */"),CONCATENATE("ADC_CTL_CH",RIGHT(E23,LEN(E23)-1), ", /* ", C23," - ",F23, " */"))</f>
        <v>ADC_CTL_CH3, /* 19 - PE_0 */</v>
      </c>
    </row>
    <row r="24" spans="2:13">
      <c r="B24" s="12" t="s">
        <v>52</v>
      </c>
      <c r="C24" s="10">
        <v>20</v>
      </c>
      <c r="D24" t="s">
        <v>207</v>
      </c>
      <c r="E24" s="9" t="s">
        <v>70</v>
      </c>
      <c r="F24" t="str">
        <f>CONCATENATE(LEFT(B24,2),"_",RIGHT(B24,1))</f>
        <v>PD_3</v>
      </c>
      <c r="H24" t="str">
        <f>CONCATENATE("static const uint8_t ",F24," = ", C24,";")</f>
        <v>static const uint8_t PD_3 = 20;</v>
      </c>
      <c r="I24" t="str">
        <f>CONCATENATE("static const uint8_t ",E24," = ", C24,"; // ",F24)</f>
        <v>static const uint8_t A4 = 20; // PD_3</v>
      </c>
      <c r="J24" t="str">
        <f>CONCATENATE(D24,", /* ", C24," - ",F24," */")</f>
        <v>WT3B, /* 20 - PD_3 */</v>
      </c>
      <c r="K24" t="str">
        <f>CONCATENATE(LEFT(B24,2), ", /* ", C24," - ",F24, " */")</f>
        <v>PD, /* 20 - PD_3 */</v>
      </c>
      <c r="L24" t="str">
        <f>CONCATENATE("BV(",RIGHT(B24,1),"),"," /* ",C24," - ",F24," */")</f>
        <v>BV(3), /* 20 - PD_3 */</v>
      </c>
      <c r="M24" t="str">
        <f>IF(ISBLANK(E24),CONCATENATE("NOT_ON_ADC", ", /* ", C24," - ",F24, " */"),CONCATENATE("ADC_CTL_CH",RIGHT(E24,LEN(E24)-1), ", /* ", C24," - ",F24, " */"))</f>
        <v>ADC_CTL_CH4, /* 20 - PD_3 */</v>
      </c>
    </row>
    <row r="25" spans="2:13">
      <c r="B25" s="12" t="s">
        <v>51</v>
      </c>
      <c r="C25" s="10">
        <v>21</v>
      </c>
      <c r="D25" t="s">
        <v>206</v>
      </c>
      <c r="E25" s="9" t="s">
        <v>71</v>
      </c>
      <c r="F25" t="str">
        <f>CONCATENATE(LEFT(B25,2),"_",RIGHT(B25,1))</f>
        <v>PD_2</v>
      </c>
      <c r="H25" t="str">
        <f>CONCATENATE("static const uint8_t ",F25," = ", C25,";")</f>
        <v>static const uint8_t PD_2 = 21;</v>
      </c>
      <c r="I25" t="str">
        <f>CONCATENATE("static const uint8_t ",E25," = ", C25,"; // ",F25)</f>
        <v>static const uint8_t A5 = 21; // PD_2</v>
      </c>
      <c r="J25" t="str">
        <f>CONCATENATE(D25,", /* ", C25," - ",F25," */")</f>
        <v>WT3A, /* 21 - PD_2 */</v>
      </c>
      <c r="K25" t="str">
        <f>CONCATENATE(LEFT(B25,2), ", /* ", C25," - ",F25, " */")</f>
        <v>PD, /* 21 - PD_2 */</v>
      </c>
      <c r="L25" t="str">
        <f>CONCATENATE("BV(",RIGHT(B25,1),"),"," /* ",C25," - ",F25," */")</f>
        <v>BV(2), /* 21 - PD_2 */</v>
      </c>
      <c r="M25" t="str">
        <f>IF(ISBLANK(E25),CONCATENATE("NOT_ON_ADC", ", /* ", C25," - ",F25, " */"),CONCATENATE("ADC_CTL_CH",RIGHT(E25,LEN(E25)-1), ", /* ", C25," - ",F25, " */"))</f>
        <v>ADC_CTL_CH5, /* 21 - PD_2 */</v>
      </c>
    </row>
    <row r="26" spans="2:13">
      <c r="B26" s="12" t="s">
        <v>103</v>
      </c>
      <c r="C26" s="10">
        <v>22</v>
      </c>
      <c r="D26" t="s">
        <v>212</v>
      </c>
      <c r="F26" t="str">
        <f>CONCATENATE(LEFT(B26,2),"_",RIGHT(B26,1))</f>
        <v>PC_7</v>
      </c>
      <c r="H26" t="str">
        <f>CONCATENATE("static const uint8_t ",F26," = ", C26,";")</f>
        <v>static const uint8_t PC_7 = 22;</v>
      </c>
      <c r="J26" t="str">
        <f>CONCATENATE(D26,", /* ", C26," - ",F26," */")</f>
        <v>WT1B, /* 22 - PC_7 */</v>
      </c>
      <c r="K26" t="str">
        <f>CONCATENATE(LEFT(B26,2), ", /* ", C26," - ",F26, " */")</f>
        <v>PC, /* 22 - PC_7 */</v>
      </c>
      <c r="L26" t="str">
        <f>CONCATENATE("BV(",RIGHT(B26,1),"),"," /* ",C26," - ",F26," */")</f>
        <v>BV(7), /* 22 - PC_7 */</v>
      </c>
      <c r="M26" t="str">
        <f>IF(ISBLANK(E26),CONCATENATE("NOT_ON_ADC", ", /* ", C26," - ",F26, " */"),CONCATENATE("ADC_CTL_CH",RIGHT(E26,LEN(E26)-1), ", /* ", C26," - ",F26, " */"))</f>
        <v>NOT_ON_ADC, /* 22 - PC_7 */</v>
      </c>
    </row>
    <row r="27" spans="2:13">
      <c r="B27" s="12" t="s">
        <v>102</v>
      </c>
      <c r="C27" s="10">
        <v>23</v>
      </c>
      <c r="D27" t="s">
        <v>213</v>
      </c>
      <c r="F27" t="str">
        <f>CONCATENATE(LEFT(B27,2),"_",RIGHT(B27,1))</f>
        <v>PC_6</v>
      </c>
      <c r="H27" t="str">
        <f>CONCATENATE("static const uint8_t ",F27," = ", C27,";")</f>
        <v>static const uint8_t PC_6 = 23;</v>
      </c>
      <c r="J27" t="str">
        <f>CONCATENATE(D27,", /* ", C27," - ",F27," */")</f>
        <v>WT1A, /* 23 - PC_6 */</v>
      </c>
      <c r="K27" t="str">
        <f>CONCATENATE(LEFT(B27,2), ", /* ", C27," - ",F27, " */")</f>
        <v>PC, /* 23 - PC_6 */</v>
      </c>
      <c r="L27" t="str">
        <f>CONCATENATE("BV(",RIGHT(B27,1),"),"," /* ",C27," - ",F27," */")</f>
        <v>BV(6), /* 23 - PC_6 */</v>
      </c>
      <c r="M27" t="str">
        <f>IF(ISBLANK(E27),CONCATENATE("NOT_ON_ADC", ", /* ", C27," - ",F27, " */"),CONCATENATE("ADC_CTL_CH",RIGHT(E27,LEN(E27)-1), ", /* ", C27," - ",F27, " */"))</f>
        <v>NOT_ON_ADC, /* 23 - PC_6 */</v>
      </c>
    </row>
    <row r="28" spans="2:13">
      <c r="B28" s="12" t="s">
        <v>101</v>
      </c>
      <c r="C28" s="10">
        <v>24</v>
      </c>
      <c r="D28" t="s">
        <v>214</v>
      </c>
      <c r="F28" t="str">
        <f>CONCATENATE(LEFT(B28,2),"_",RIGHT(B28,1))</f>
        <v>PC_5</v>
      </c>
      <c r="H28" t="str">
        <f>CONCATENATE("static const uint8_t ",F28," = ", C28,";")</f>
        <v>static const uint8_t PC_5 = 24;</v>
      </c>
      <c r="J28" t="str">
        <f>CONCATENATE(D28,", /* ", C28," - ",F28," */")</f>
        <v>WT0B, /* 24 - PC_5 */</v>
      </c>
      <c r="K28" t="str">
        <f>CONCATENATE(LEFT(B28,2), ", /* ", C28," - ",F28, " */")</f>
        <v>PC, /* 24 - PC_5 */</v>
      </c>
      <c r="L28" t="str">
        <f>CONCATENATE("BV(",RIGHT(B28,1),"),"," /* ",C28," - ",F28," */")</f>
        <v>BV(5), /* 24 - PC_5 */</v>
      </c>
      <c r="M28" t="str">
        <f>IF(ISBLANK(E28),CONCATENATE("NOT_ON_ADC", ", /* ", C28," - ",F28, " */"),CONCATENATE("ADC_CTL_CH",RIGHT(E28,LEN(E28)-1), ", /* ", C28," - ",F28, " */"))</f>
        <v>NOT_ON_ADC, /* 24 - PC_5 */</v>
      </c>
    </row>
    <row r="29" spans="2:13">
      <c r="B29" s="12" t="s">
        <v>100</v>
      </c>
      <c r="C29" s="10">
        <v>25</v>
      </c>
      <c r="D29" t="s">
        <v>215</v>
      </c>
      <c r="F29" t="str">
        <f>CONCATENATE(LEFT(B29,2),"_",RIGHT(B29,1))</f>
        <v>PC_4</v>
      </c>
      <c r="H29" t="str">
        <f>CONCATENATE("static const uint8_t ",F29," = ", C29,";")</f>
        <v>static const uint8_t PC_4 = 25;</v>
      </c>
      <c r="J29" t="str">
        <f>CONCATENATE(D29,", /* ", C29," - ",F29," */")</f>
        <v>WT0A, /* 25 - PC_4 */</v>
      </c>
      <c r="K29" t="str">
        <f>CONCATENATE(LEFT(B29,2), ", /* ", C29," - ",F29, " */")</f>
        <v>PC, /* 25 - PC_4 */</v>
      </c>
      <c r="L29" t="str">
        <f>CONCATENATE("BV(",RIGHT(B29,1),"),"," /* ",C29," - ",F29," */")</f>
        <v>BV(4), /* 25 - PC_4 */</v>
      </c>
      <c r="M29" t="str">
        <f>IF(ISBLANK(E29),CONCATENATE("NOT_ON_ADC", ", /* ", C29," - ",F29, " */"),CONCATENATE("ADC_CTL_CH",RIGHT(E29,LEN(E29)-1), ", /* ", C29," - ",F29, " */"))</f>
        <v>NOT_ON_ADC, /* 25 - PC_4 */</v>
      </c>
    </row>
    <row r="30" spans="2:13">
      <c r="B30" s="12" t="s">
        <v>57</v>
      </c>
      <c r="C30" s="10">
        <v>26</v>
      </c>
      <c r="D30" t="s">
        <v>198</v>
      </c>
      <c r="F30" t="str">
        <f>CONCATENATE(LEFT(B30,2),"_",RIGHT(B30,1))</f>
        <v>PA_2</v>
      </c>
      <c r="H30" t="str">
        <f>CONCATENATE("static const uint8_t ",F30," = ", C30,";")</f>
        <v>static const uint8_t PA_2 = 26;</v>
      </c>
      <c r="J30" t="str">
        <f>CONCATENATE(D30,", /* ", C30," - ",F30," */")</f>
        <v>NOT_ON_TIMER, /* 26 - PA_2 */</v>
      </c>
      <c r="K30" t="str">
        <f>CONCATENATE(LEFT(B30,2), ", /* ", C30," - ",F30, " */")</f>
        <v>PA, /* 26 - PA_2 */</v>
      </c>
      <c r="L30" t="str">
        <f>CONCATENATE("BV(",RIGHT(B30,1),"),"," /* ",C30," - ",F30," */")</f>
        <v>BV(2), /* 26 - PA_2 */</v>
      </c>
      <c r="M30" t="str">
        <f>IF(ISBLANK(E30),CONCATENATE("NOT_ON_ADC", ", /* ", C30," - ",F30, " */"),CONCATENATE("ADC_CTL_CH",RIGHT(E30,LEN(E30)-1), ", /* ", C30," - ",F30, " */"))</f>
        <v>NOT_ON_ADC, /* 26 - PA_2 */</v>
      </c>
    </row>
    <row r="31" spans="2:13">
      <c r="B31" s="12" t="s">
        <v>58</v>
      </c>
      <c r="C31" s="10">
        <v>27</v>
      </c>
      <c r="D31" t="s">
        <v>198</v>
      </c>
      <c r="F31" t="str">
        <f>CONCATENATE(LEFT(B31,2),"_",RIGHT(B31,1))</f>
        <v>PA_3</v>
      </c>
      <c r="H31" t="str">
        <f>CONCATENATE("static const uint8_t ",F31," = ", C31,";")</f>
        <v>static const uint8_t PA_3 = 27;</v>
      </c>
      <c r="J31" t="str">
        <f>CONCATENATE(D31,", /* ", C31," - ",F31," */")</f>
        <v>NOT_ON_TIMER, /* 27 - PA_3 */</v>
      </c>
      <c r="K31" t="str">
        <f>CONCATENATE(LEFT(B31,2), ", /* ", C31," - ",F31, " */")</f>
        <v>PA, /* 27 - PA_3 */</v>
      </c>
      <c r="L31" t="str">
        <f>CONCATENATE("BV(",RIGHT(B31,1),"),"," /* ",C31," - ",F31," */")</f>
        <v>BV(3), /* 27 - PA_3 */</v>
      </c>
      <c r="M31" t="str">
        <f>IF(ISBLANK(E31),CONCATENATE("NOT_ON_ADC", ", /* ", C31," - ",F31, " */"),CONCATENATE("ADC_CTL_CH",RIGHT(E31,LEN(E31)-1), ", /* ", C31," - ",F31, " */"))</f>
        <v>NOT_ON_ADC, /* 27 - PA_3 */</v>
      </c>
    </row>
    <row r="32" spans="2:13">
      <c r="B32" s="12" t="s">
        <v>59</v>
      </c>
      <c r="C32" s="10">
        <v>28</v>
      </c>
      <c r="D32" t="s">
        <v>198</v>
      </c>
      <c r="F32" t="str">
        <f>CONCATENATE(LEFT(B32,2),"_",RIGHT(B32,1))</f>
        <v>PA_4</v>
      </c>
      <c r="H32" t="str">
        <f>CONCATENATE("static const uint8_t ",F32," = ", C32,";")</f>
        <v>static const uint8_t PA_4 = 28;</v>
      </c>
      <c r="J32" t="str">
        <f>CONCATENATE(D32,", /* ", C32," - ",F32," */")</f>
        <v>NOT_ON_TIMER, /* 28 - PA_4 */</v>
      </c>
      <c r="K32" t="str">
        <f>CONCATENATE(LEFT(B32,2), ", /* ", C32," - ",F32, " */")</f>
        <v>PA, /* 28 - PA_4 */</v>
      </c>
      <c r="L32" t="str">
        <f>CONCATENATE("BV(",RIGHT(B32,1),"),"," /* ",C32," - ",F32," */")</f>
        <v>BV(4), /* 28 - PA_4 */</v>
      </c>
      <c r="M32" t="str">
        <f>IF(ISBLANK(E32),CONCATENATE("NOT_ON_ADC", ", /* ", C32," - ",F32, " */"),CONCATENATE("ADC_CTL_CH",RIGHT(E32,LEN(E32)-1), ", /* ", C32," - ",F32, " */"))</f>
        <v>NOT_ON_ADC, /* 28 - PA_4 */</v>
      </c>
    </row>
    <row r="33" spans="2:13">
      <c r="B33" s="12" t="s">
        <v>60</v>
      </c>
      <c r="C33" s="10">
        <v>29</v>
      </c>
      <c r="D33" t="s">
        <v>198</v>
      </c>
      <c r="F33" t="str">
        <f>CONCATENATE(LEFT(B33,2),"_",RIGHT(B33,1))</f>
        <v>PA_5</v>
      </c>
      <c r="H33" t="str">
        <f>CONCATENATE("static const uint8_t ",F33," = ", C33,";")</f>
        <v>static const uint8_t PA_5 = 29;</v>
      </c>
      <c r="J33" t="str">
        <f>CONCATENATE(D33,", /* ", C33," - ",F33," */")</f>
        <v>NOT_ON_TIMER, /* 29 - PA_5 */</v>
      </c>
      <c r="K33" t="str">
        <f>CONCATENATE(LEFT(B33,2), ", /* ", C33," - ",F33, " */")</f>
        <v>PA, /* 29 - PA_5 */</v>
      </c>
      <c r="L33" t="str">
        <f>CONCATENATE("BV(",RIGHT(B33,1),"),"," /* ",C33," - ",F33," */")</f>
        <v>BV(5), /* 29 - PA_5 */</v>
      </c>
      <c r="M33" t="str">
        <f>IF(ISBLANK(E33),CONCATENATE("NOT_ON_ADC", ", /* ", C33," - ",F33, " */"),CONCATENATE("ADC_CTL_CH",RIGHT(E33,LEN(E33)-1), ", /* ", C33," - ",F33, " */"))</f>
        <v>NOT_ON_ADC, /* 29 - PA_5 */</v>
      </c>
    </row>
    <row r="34" spans="2:13">
      <c r="B34" s="12" t="s">
        <v>87</v>
      </c>
      <c r="C34" s="10">
        <v>30</v>
      </c>
      <c r="D34" t="s">
        <v>196</v>
      </c>
      <c r="F34" t="str">
        <f>CONCATENATE(LEFT(B34,2),"_",RIGHT(B34,1))</f>
        <v>PB_0</v>
      </c>
      <c r="H34" t="str">
        <f>CONCATENATE("static const uint8_t ",F34," = ", C34,";")</f>
        <v>static const uint8_t PB_0 = 30;</v>
      </c>
      <c r="J34" t="str">
        <f>CONCATENATE(D34,", /* ", C34," - ",F34," */")</f>
        <v>T2A0, /* 30 - PB_0 */</v>
      </c>
      <c r="K34" t="str">
        <f>CONCATENATE(LEFT(B34,2), ", /* ", C34," - ",F34, " */")</f>
        <v>PB, /* 30 - PB_0 */</v>
      </c>
      <c r="L34" t="str">
        <f>CONCATENATE("BV(",RIGHT(B34,1),"),"," /* ",C34," - ",F34," */")</f>
        <v>BV(0), /* 30 - PB_0 */</v>
      </c>
      <c r="M34" t="str">
        <f>IF(ISBLANK(E34),CONCATENATE("NOT_ON_ADC", ", /* ", C34," - ",F34, " */"),CONCATENATE("ADC_CTL_CH",RIGHT(E34,LEN(E34)-1), ", /* ", C34," - ",F34, " */"))</f>
        <v>NOT_ON_ADC, /* 30 - PB_0 */</v>
      </c>
    </row>
    <row r="35" spans="2:13">
      <c r="B35" s="12" t="s">
        <v>88</v>
      </c>
      <c r="C35" s="10">
        <v>31</v>
      </c>
      <c r="D35" t="s">
        <v>197</v>
      </c>
      <c r="F35" t="str">
        <f>CONCATENATE(LEFT(B35,2),"_",RIGHT(B35,1))</f>
        <v>PB_1</v>
      </c>
      <c r="H35" t="str">
        <f>CONCATENATE("static const uint8_t ",F35," = ", C35,";")</f>
        <v>static const uint8_t PB_1 = 31;</v>
      </c>
      <c r="J35" t="str">
        <f>CONCATENATE(D35,", /* ", C35," - ",F35," */")</f>
        <v>T2B, /* 31 - PB_1 */</v>
      </c>
      <c r="K35" t="str">
        <f>CONCATENATE(LEFT(B35,2), ", /* ", C35," - ",F35, " */")</f>
        <v>PB, /* 31 - PB_1 */</v>
      </c>
      <c r="L35" t="str">
        <f>CONCATENATE("BV(",RIGHT(B35,1),"),"," /* ",C35," - ",F35," */")</f>
        <v>BV(1), /* 31 - PB_1 */</v>
      </c>
      <c r="M35" t="str">
        <f>IF(ISBLANK(E35),CONCATENATE("NOT_ON_ADC", ", /* ", C35," - ",F35, " */"),CONCATENATE("ADC_CTL_CH",RIGHT(E35,LEN(E35)-1), ", /* ", C35," - ",F35, " */"))</f>
        <v>NOT_ON_ADC, /* 31 - PB_1 */</v>
      </c>
    </row>
    <row r="36" spans="2:13">
      <c r="B36" s="12" t="s">
        <v>106</v>
      </c>
      <c r="C36" s="10">
        <v>32</v>
      </c>
      <c r="D36" t="s">
        <v>211</v>
      </c>
      <c r="F36" t="str">
        <f>CONCATENATE(LEFT(B36,2),"_",RIGHT(B36,1))</f>
        <v>PD_6</v>
      </c>
      <c r="H36" t="str">
        <f>CONCATENATE("static const uint8_t ",F36," = ", C36,";")</f>
        <v>static const uint8_t PD_6 = 32;</v>
      </c>
      <c r="J36" t="str">
        <f>CONCATENATE(D36,", /* ", C36," - ",F36," */")</f>
        <v>WT5A, /* 32 - PD_6 */</v>
      </c>
      <c r="K36" t="str">
        <f>CONCATENATE(LEFT(B36,2), ", /* ", C36," - ",F36, " */")</f>
        <v>PD, /* 32 - PD_6 */</v>
      </c>
      <c r="L36" t="str">
        <f>CONCATENATE("BV(",RIGHT(B36,1),"),"," /* ",C36," - ",F36," */")</f>
        <v>BV(6), /* 32 - PD_6 */</v>
      </c>
      <c r="M36" t="str">
        <f>IF(ISBLANK(E36),CONCATENATE("NOT_ON_ADC", ", /* ", C36," - ",F36, " */"),CONCATENATE("ADC_CTL_CH",RIGHT(E36,LEN(E36)-1), ", /* ", C36," - ",F36, " */"))</f>
        <v>NOT_ON_ADC, /* 32 - PD_6 */</v>
      </c>
    </row>
    <row r="37" spans="2:13">
      <c r="B37" s="12" t="s">
        <v>107</v>
      </c>
      <c r="C37" s="10">
        <v>33</v>
      </c>
      <c r="D37" t="s">
        <v>210</v>
      </c>
      <c r="F37" t="str">
        <f>CONCATENATE(LEFT(B37,2),"_",RIGHT(B37,1))</f>
        <v>PD_7</v>
      </c>
      <c r="H37" t="str">
        <f>CONCATENATE("static const uint8_t ",F37," = ", C37,";")</f>
        <v>static const uint8_t PD_7 = 33;</v>
      </c>
      <c r="J37" t="str">
        <f>CONCATENATE(D37,", /* ", C37," - ",F37," */")</f>
        <v>WT5B, /* 33 - PD_7 */</v>
      </c>
      <c r="K37" t="str">
        <f>CONCATENATE(LEFT(B37,2), ", /* ", C37," - ",F37, " */")</f>
        <v>PD, /* 33 - PD_7 */</v>
      </c>
      <c r="L37" t="str">
        <f>CONCATENATE("BV(",RIGHT(B37,1),"),"," /* ",C37," - ",F37," */")</f>
        <v>BV(7), /* 33 - PD_7 */</v>
      </c>
      <c r="M37" t="str">
        <f>IF(ISBLANK(E37),CONCATENATE("NOT_ON_ADC", ", /* ", C37," - ",F37, " */"),CONCATENATE("ADC_CTL_CH",RIGHT(E37,LEN(E37)-1), ", /* ", C37," - ",F37, " */"))</f>
        <v>NOT_ON_ADC, /* 33 - PD_7 */</v>
      </c>
    </row>
    <row r="38" spans="2:13">
      <c r="B38" s="12" t="s">
        <v>108</v>
      </c>
      <c r="C38" s="10">
        <v>34</v>
      </c>
      <c r="D38" t="s">
        <v>209</v>
      </c>
      <c r="F38" t="str">
        <f>CONCATENATE(LEFT(B38,2),"_",RIGHT(B38,1))</f>
        <v>PF_4</v>
      </c>
      <c r="H38" t="str">
        <f>CONCATENATE("static const uint8_t ",F38," = ", C38,";")</f>
        <v>static const uint8_t PF_4 = 34;</v>
      </c>
      <c r="J38" t="str">
        <f>CONCATENATE(D38,", /* ", C38," - ",F38," */")</f>
        <v>T2A1, /* 34 - PF_4 */</v>
      </c>
      <c r="K38" t="str">
        <f>CONCATENATE(LEFT(B38,2), ", /* ", C38," - ",F38, " */")</f>
        <v>PF, /* 34 - PF_4 */</v>
      </c>
      <c r="L38" t="str">
        <f>CONCATENATE("BV(",RIGHT(B38,1),"),"," /* ",C38," - ",F38," */")</f>
        <v>BV(4), /* 34 - PF_4 */</v>
      </c>
      <c r="M38" t="str">
        <f>IF(ISBLANK(E38),CONCATENATE("NOT_ON_ADC", ", /* ", C38," - ",F38, " */"),CONCATENATE("ADC_CTL_CH",RIGHT(E38,LEN(E38)-1), ", /* ", C38," - ",F38, " */"))</f>
        <v>NOT_ON_ADC, /* 34 - PF_4 */</v>
      </c>
    </row>
    <row r="39" spans="2:13">
      <c r="B39" s="12" t="s">
        <v>31</v>
      </c>
      <c r="C39" s="10">
        <v>35</v>
      </c>
      <c r="D39" t="s">
        <v>200</v>
      </c>
      <c r="F39" t="str">
        <f>CONCATENATE(LEFT(B39,2),"_",RIGHT(B39,1))</f>
        <v>PB_6</v>
      </c>
      <c r="H39" t="str">
        <f>CONCATENATE("static const uint8_t ",F39," = ", C39,";")</f>
        <v>static const uint8_t PB_6 = 35;</v>
      </c>
      <c r="J39" t="str">
        <f>CONCATENATE(D39,", /* ", C39," - ",F39," */")</f>
        <v>T0A0, /* 35 - PB_6 */</v>
      </c>
      <c r="K39" t="str">
        <f>CONCATENATE(LEFT(B39,2), ", /* ", C39," - ",F39, " */")</f>
        <v>PB, /* 35 - PB_6 */</v>
      </c>
      <c r="L39" t="str">
        <f>CONCATENATE("BV(",RIGHT(B39,1),"),"," /* ",C39," - ",F39," */")</f>
        <v>BV(6), /* 35 - PB_6 */</v>
      </c>
      <c r="M39" t="str">
        <f>IF(ISBLANK(E39),CONCATENATE("NOT_ON_ADC", ", /* ", C39," - ",F39, " */"),CONCATENATE("ADC_CTL_CH",RIGHT(E39,LEN(E39)-1), ", /* ", C39," - ",F39, " */"))</f>
        <v>NOT_ON_ADC, /* 35 - PB_6 */</v>
      </c>
    </row>
    <row r="40" spans="2:13">
      <c r="B40" s="12" t="s">
        <v>32</v>
      </c>
      <c r="C40" s="10">
        <v>36</v>
      </c>
      <c r="D40" t="s">
        <v>201</v>
      </c>
      <c r="F40" t="str">
        <f>CONCATENATE(LEFT(B40,2),"_",RIGHT(B40,1))</f>
        <v>PB_7</v>
      </c>
      <c r="H40" t="str">
        <f>CONCATENATE("static const uint8_t ",F40," = ", C40,";")</f>
        <v>static const uint8_t PB_7 = 36;</v>
      </c>
      <c r="J40" t="str">
        <f>CONCATENATE(D40,", /* ", C40," - ",F40," */")</f>
        <v>T0B0, /* 36 - PB_7 */</v>
      </c>
      <c r="K40" t="str">
        <f>CONCATENATE(LEFT(B40,2), ", /* ", C40," - ",F40, " */")</f>
        <v>PB, /* 36 - PB_7 */</v>
      </c>
      <c r="L40" t="str">
        <f>CONCATENATE("BV(",RIGHT(B40,1),"),"," /* ",C40," - ",F40," */")</f>
        <v>BV(7), /* 36 - PB_7 */</v>
      </c>
      <c r="M40" t="str">
        <f>IF(ISBLANK(E40),CONCATENATE("NOT_ON_ADC", ", /* ", C40," - ",F40, " */"),CONCATENATE("ADC_CTL_CH",RIGHT(E40,LEN(E40)-1), ", /* ", C40," - ",F40, " */"))</f>
        <v>NOT_ON_ADC, /* 36 - PB_7 */</v>
      </c>
    </row>
    <row r="41" spans="2:13">
      <c r="B41" t="s">
        <v>222</v>
      </c>
      <c r="C41" s="10">
        <v>37</v>
      </c>
      <c r="H41" t="str">
        <f>CONCATENATE("static const uint8_t ",F41," = ", C41,";")</f>
        <v>static const uint8_t  = 37;</v>
      </c>
      <c r="J41" s="17" t="s">
        <v>224</v>
      </c>
      <c r="K41" s="17" t="s">
        <v>228</v>
      </c>
      <c r="L41" s="17" t="s">
        <v>228</v>
      </c>
      <c r="M41" s="17" t="s">
        <v>233</v>
      </c>
    </row>
    <row r="42" spans="2:13">
      <c r="B42" t="s">
        <v>222</v>
      </c>
      <c r="C42" s="10">
        <v>38</v>
      </c>
      <c r="H42" t="str">
        <f>CONCATENATE("static const uint8_t ",F42," = ", C42,";")</f>
        <v>static const uint8_t  = 38;</v>
      </c>
      <c r="J42" s="17" t="s">
        <v>225</v>
      </c>
      <c r="K42" s="17" t="s">
        <v>229</v>
      </c>
      <c r="L42" s="17" t="s">
        <v>229</v>
      </c>
      <c r="M42" s="17" t="s">
        <v>234</v>
      </c>
    </row>
    <row r="43" spans="2:13">
      <c r="B43" t="s">
        <v>222</v>
      </c>
      <c r="C43" s="10">
        <v>39</v>
      </c>
      <c r="H43" t="str">
        <f>CONCATENATE("static const uint8_t ",F43," = ", C43,";")</f>
        <v>static const uint8_t  = 39;</v>
      </c>
      <c r="J43" s="17" t="s">
        <v>226</v>
      </c>
      <c r="K43" s="17" t="s">
        <v>230</v>
      </c>
      <c r="L43" s="17" t="s">
        <v>230</v>
      </c>
      <c r="M43" s="17" t="s">
        <v>235</v>
      </c>
    </row>
    <row r="44" spans="2:13">
      <c r="B44" s="12" t="s">
        <v>193</v>
      </c>
      <c r="C44" s="10">
        <v>40</v>
      </c>
      <c r="H44" t="str">
        <f>CONCATENATE("static const uint8_t ",F44," = ", C44,";")</f>
        <v>static const uint8_t  = 40;</v>
      </c>
      <c r="J44" s="17" t="s">
        <v>227</v>
      </c>
      <c r="K44" s="17" t="s">
        <v>231</v>
      </c>
      <c r="L44" s="17" t="s">
        <v>231</v>
      </c>
      <c r="M44" s="17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PinMappingGraphic</vt:lpstr>
      <vt:lpstr>PinMapsForTivaCore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Miller</dc:creator>
  <cp:lastModifiedBy>Jacob Miller</cp:lastModifiedBy>
  <cp:lastPrinted>2017-04-27T01:08:41Z</cp:lastPrinted>
  <dcterms:created xsi:type="dcterms:W3CDTF">2017-04-07T09:34:32Z</dcterms:created>
  <dcterms:modified xsi:type="dcterms:W3CDTF">2017-04-27T01:29:47Z</dcterms:modified>
</cp:coreProperties>
</file>