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 Banner\Documents\GitHub\Stock_Screener\sample_data\"/>
    </mc:Choice>
  </mc:AlternateContent>
  <xr:revisionPtr revIDLastSave="0" documentId="13_ncr:40009_{0752608D-6E26-4DF1-AEC7-5A8C82E560C3}" xr6:coauthVersionLast="43" xr6:coauthVersionMax="43" xr10:uidLastSave="{00000000-0000-0000-0000-000000000000}"/>
  <bookViews>
    <workbookView xWindow="2640" yWindow="2640" windowWidth="21600" windowHeight="11325"/>
  </bookViews>
  <sheets>
    <sheet name="Google_2019_condensed_2" sheetId="1" r:id="rId1"/>
  </sheets>
  <definedNames>
    <definedName name="DCF">Google_2019_condensed_2!$I$15</definedName>
    <definedName name="PE">Google_2019_condensed_2!$I$14</definedName>
    <definedName name="ROE">Google_2019_condensed_2!$I$13</definedName>
  </definedNames>
  <calcPr calcId="0"/>
</workbook>
</file>

<file path=xl/calcChain.xml><?xml version="1.0" encoding="utf-8"?>
<calcChain xmlns="http://schemas.openxmlformats.org/spreadsheetml/2006/main">
  <c r="P15" i="1" l="1"/>
  <c r="P18" i="1"/>
  <c r="P13" i="1"/>
  <c r="P14" i="1"/>
  <c r="O14" i="1"/>
  <c r="N14" i="1"/>
  <c r="M14" i="1"/>
  <c r="L14" i="1"/>
  <c r="L15" i="1"/>
  <c r="L2" i="1"/>
  <c r="L12" i="1" s="1"/>
  <c r="L6" i="1" l="1"/>
  <c r="M2" i="1" s="1"/>
  <c r="M6" i="1" l="1"/>
  <c r="M12" i="1"/>
  <c r="N2" i="1" l="1"/>
  <c r="N12" i="1" s="1"/>
  <c r="N6" i="1" l="1"/>
  <c r="O2" i="1" s="1"/>
  <c r="O6" i="1" l="1"/>
  <c r="O12" i="1"/>
  <c r="P2" i="1" l="1"/>
  <c r="P12" i="1" l="1"/>
  <c r="P6" i="1"/>
  <c r="Q2" i="1" s="1"/>
  <c r="Q6" i="1" l="1"/>
  <c r="Q13" i="1"/>
  <c r="Q12" i="1"/>
  <c r="R2" i="1" l="1"/>
  <c r="R12" i="1" l="1"/>
  <c r="R13" i="1"/>
  <c r="R6" i="1"/>
  <c r="S2" i="1" l="1"/>
  <c r="S12" i="1" l="1"/>
  <c r="S13" i="1"/>
  <c r="S6" i="1"/>
  <c r="T2" i="1" l="1"/>
  <c r="T12" i="1" l="1"/>
  <c r="T13" i="1"/>
  <c r="T6" i="1"/>
  <c r="U2" i="1" s="1"/>
  <c r="U6" i="1" l="1"/>
  <c r="U12" i="1"/>
  <c r="U13" i="1"/>
  <c r="L16" i="1"/>
  <c r="M16" i="1"/>
  <c r="N16" i="1" s="1"/>
  <c r="O16" i="1" s="1"/>
  <c r="P16" i="1" s="1"/>
</calcChain>
</file>

<file path=xl/sharedStrings.xml><?xml version="1.0" encoding="utf-8"?>
<sst xmlns="http://schemas.openxmlformats.org/spreadsheetml/2006/main" count="26" uniqueCount="26">
  <si>
    <t>Year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</si>
  <si>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</si>
  <si>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</si>
  <si>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</si>
  <si>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</si>
  <si>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</si>
  <si>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</si>
  <si>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</si>
  <si>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</si>
  <si>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</si>
  <si>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</si>
  <si>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Earnings Per Share USD</t>
  </si>
  <si>
    <t>Dividends USD</t>
  </si>
  <si>
    <t>Payout Ratio % *</t>
  </si>
  <si>
    <t>Shares Mil</t>
  </si>
  <si>
    <t>Book Value Per Share * USD</t>
  </si>
  <si>
    <t>Free Cash Flow Per Share * USD</t>
  </si>
  <si>
    <t>Return on Equity %</t>
  </si>
  <si>
    <t>Price-Earnings Ratio</t>
  </si>
  <si>
    <t>Price-Book Ratio</t>
  </si>
  <si>
    <t>PE</t>
  </si>
  <si>
    <t>ROE</t>
  </si>
  <si>
    <t>DCF</t>
  </si>
  <si>
    <t>Cashflows</t>
  </si>
  <si>
    <t>SP</t>
  </si>
  <si>
    <t>Discounted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</si>
</sst>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D1" workbookViewId="0">
      <selection activeCell="L13" sqref="L1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>
        <v>2019</v>
      </c>
      <c r="M1">
        <v>2020</v>
      </c>
      <c r="N1">
        <v>2021</v>
      </c>
      <c r="O1">
        <v>2022</v>
      </c>
      <c r="P1">
        <v>2023</v>
      </c>
      <c r="Q1">
        <v>2024</v>
      </c>
      <c r="R1">
        <v>2025</v>
      </c>
      <c r="S1">
        <v>2026</v>
      </c>
      <c r="T1">
        <v>2027</v>
      </c>
      <c r="U1">
        <v>2028</v>
      </c>
    </row>
    <row r="2" spans="1:23" x14ac:dyDescent="0.25">
      <c r="A2" t="s">
        <v>11</v>
      </c>
      <c r="B2">
        <v>10.210000000000001</v>
      </c>
      <c r="C2">
        <v>13.17</v>
      </c>
      <c r="D2">
        <v>14.89</v>
      </c>
      <c r="E2">
        <v>16.16</v>
      </c>
      <c r="F2">
        <v>18.79</v>
      </c>
      <c r="G2">
        <v>20.57</v>
      </c>
      <c r="H2">
        <v>22.84</v>
      </c>
      <c r="I2">
        <v>27.85</v>
      </c>
      <c r="J2">
        <v>18</v>
      </c>
      <c r="K2">
        <v>43.7</v>
      </c>
      <c r="L2">
        <f>ROE*K6</f>
        <v>36.627000000000002</v>
      </c>
      <c r="M2">
        <f>ROE*L6</f>
        <v>42.121050000000004</v>
      </c>
      <c r="N2">
        <f>ROE*M6</f>
        <v>48.439207500000002</v>
      </c>
      <c r="O2">
        <f>ROE*N6</f>
        <v>55.705088625000009</v>
      </c>
      <c r="P2">
        <f>ROE*O6</f>
        <v>64.060851918750004</v>
      </c>
      <c r="Q2">
        <f>ROE*P6</f>
        <v>73.669979706562515</v>
      </c>
      <c r="R2">
        <f>ROE*Q6</f>
        <v>84.720476662546901</v>
      </c>
      <c r="S2">
        <f>ROE*R6</f>
        <v>97.42854816192893</v>
      </c>
      <c r="T2">
        <f>ROE*S6</f>
        <v>112.04283038621826</v>
      </c>
      <c r="U2">
        <f>ROE*T6</f>
        <v>128.849254944151</v>
      </c>
    </row>
    <row r="3" spans="1:23" x14ac:dyDescent="0.2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3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3" x14ac:dyDescent="0.25">
      <c r="A5" t="s">
        <v>14</v>
      </c>
      <c r="B5">
        <v>638</v>
      </c>
      <c r="C5">
        <v>646</v>
      </c>
      <c r="D5">
        <v>654</v>
      </c>
      <c r="E5">
        <v>665</v>
      </c>
      <c r="F5">
        <v>678</v>
      </c>
      <c r="G5">
        <v>687</v>
      </c>
      <c r="H5">
        <v>693</v>
      </c>
      <c r="I5">
        <v>699</v>
      </c>
      <c r="J5">
        <v>704</v>
      </c>
      <c r="K5">
        <v>703</v>
      </c>
    </row>
    <row r="6" spans="1:23" x14ac:dyDescent="0.25">
      <c r="A6" t="s">
        <v>15</v>
      </c>
      <c r="B6">
        <v>56.71</v>
      </c>
      <c r="C6">
        <v>72.03</v>
      </c>
      <c r="D6">
        <v>84.46</v>
      </c>
      <c r="E6">
        <v>108.77</v>
      </c>
      <c r="F6">
        <v>123.68</v>
      </c>
      <c r="G6">
        <v>145.08000000000001</v>
      </c>
      <c r="H6">
        <v>169.12</v>
      </c>
      <c r="I6">
        <v>193.99</v>
      </c>
      <c r="J6">
        <v>226.11</v>
      </c>
      <c r="K6">
        <v>244.18</v>
      </c>
      <c r="L6">
        <f>K6+L2</f>
        <v>280.80700000000002</v>
      </c>
      <c r="M6">
        <f t="shared" ref="M6:U6" si="0">L6+M2</f>
        <v>322.92805000000004</v>
      </c>
      <c r="N6">
        <f t="shared" si="0"/>
        <v>371.36725750000005</v>
      </c>
      <c r="O6">
        <f t="shared" si="0"/>
        <v>427.07234612500008</v>
      </c>
      <c r="P6">
        <f t="shared" si="0"/>
        <v>491.1331980437501</v>
      </c>
      <c r="Q6">
        <f t="shared" si="0"/>
        <v>564.80317775031267</v>
      </c>
      <c r="R6">
        <f t="shared" si="0"/>
        <v>649.52365441285951</v>
      </c>
      <c r="S6">
        <f t="shared" si="0"/>
        <v>746.95220257478843</v>
      </c>
      <c r="T6">
        <f t="shared" si="0"/>
        <v>858.9950329610067</v>
      </c>
      <c r="U6">
        <f t="shared" si="0"/>
        <v>987.84428790515767</v>
      </c>
    </row>
    <row r="7" spans="1:23" x14ac:dyDescent="0.25">
      <c r="A7" t="s">
        <v>16</v>
      </c>
      <c r="B7">
        <v>13.33</v>
      </c>
      <c r="C7">
        <v>10.94</v>
      </c>
      <c r="D7">
        <v>14.01</v>
      </c>
      <c r="E7">
        <v>4.18</v>
      </c>
      <c r="F7">
        <v>15.94</v>
      </c>
      <c r="G7">
        <v>9.98</v>
      </c>
      <c r="H7">
        <v>20.89</v>
      </c>
      <c r="I7">
        <v>33.200000000000003</v>
      </c>
      <c r="J7">
        <v>33.24</v>
      </c>
      <c r="K7">
        <v>30.42</v>
      </c>
    </row>
    <row r="8" spans="1:23" x14ac:dyDescent="0.25">
      <c r="A8" t="s">
        <v>17</v>
      </c>
      <c r="B8">
        <v>20.3</v>
      </c>
      <c r="C8">
        <v>20.68</v>
      </c>
      <c r="D8">
        <v>18.66</v>
      </c>
      <c r="E8">
        <v>16.54</v>
      </c>
      <c r="F8">
        <v>16.25</v>
      </c>
      <c r="G8">
        <v>15.06</v>
      </c>
      <c r="H8">
        <v>14.08</v>
      </c>
      <c r="I8">
        <v>15.02</v>
      </c>
      <c r="J8">
        <v>8.69</v>
      </c>
      <c r="K8">
        <v>18.62</v>
      </c>
    </row>
    <row r="9" spans="1:23" x14ac:dyDescent="0.25">
      <c r="A9" t="s">
        <v>18</v>
      </c>
      <c r="B9">
        <v>30.4</v>
      </c>
      <c r="C9">
        <v>22.6</v>
      </c>
      <c r="D9">
        <v>22</v>
      </c>
      <c r="E9">
        <v>21.8</v>
      </c>
      <c r="F9">
        <v>32.200000000000003</v>
      </c>
      <c r="G9">
        <v>28.2</v>
      </c>
      <c r="H9">
        <v>36</v>
      </c>
      <c r="I9">
        <v>29</v>
      </c>
      <c r="J9">
        <v>35.200000000000003</v>
      </c>
      <c r="K9">
        <v>39.200000000000003</v>
      </c>
    </row>
    <row r="10" spans="1:23" x14ac:dyDescent="0.25">
      <c r="A10" t="s">
        <v>19</v>
      </c>
      <c r="B10">
        <v>5.5</v>
      </c>
      <c r="C10">
        <v>4.0999999999999996</v>
      </c>
      <c r="D10">
        <v>3.8</v>
      </c>
      <c r="E10">
        <v>3.3</v>
      </c>
      <c r="F10">
        <v>4.5</v>
      </c>
      <c r="G10">
        <v>3.7</v>
      </c>
      <c r="H10">
        <v>4.5999999999999996</v>
      </c>
      <c r="I10">
        <v>4.0999999999999996</v>
      </c>
      <c r="J10">
        <v>4.7</v>
      </c>
      <c r="K10">
        <v>4.3</v>
      </c>
    </row>
    <row r="11" spans="1:23" x14ac:dyDescent="0.25">
      <c r="W11">
        <v>1366.018429</v>
      </c>
    </row>
    <row r="12" spans="1:23" x14ac:dyDescent="0.25">
      <c r="K12" t="s">
        <v>24</v>
      </c>
      <c r="L12">
        <f>PE*L2</f>
        <v>915.67500000000007</v>
      </c>
      <c r="M12">
        <f>PE*M2</f>
        <v>1053.0262500000001</v>
      </c>
      <c r="N12">
        <f>PE*N2</f>
        <v>1210.9801875000001</v>
      </c>
      <c r="O12">
        <f>PE*O2</f>
        <v>1392.6272156250002</v>
      </c>
      <c r="P12">
        <f>PE*P2</f>
        <v>1601.5212979687501</v>
      </c>
      <c r="Q12">
        <f>PE*Q2</f>
        <v>1841.7494926640629</v>
      </c>
      <c r="R12">
        <f>PE*R2</f>
        <v>2118.0119165636725</v>
      </c>
      <c r="S12">
        <f>PE*S2</f>
        <v>2435.7137040482235</v>
      </c>
      <c r="T12">
        <f>PE*T2</f>
        <v>2801.0707596554562</v>
      </c>
      <c r="U12">
        <f>PE*U2</f>
        <v>3221.231373603775</v>
      </c>
    </row>
    <row r="13" spans="1:23" x14ac:dyDescent="0.25">
      <c r="H13" t="s">
        <v>21</v>
      </c>
      <c r="I13">
        <v>0.15</v>
      </c>
      <c r="K13" t="s">
        <v>23</v>
      </c>
      <c r="L13" s="1">
        <v>0</v>
      </c>
      <c r="M13" s="1">
        <v>0</v>
      </c>
      <c r="N13" s="1">
        <v>0</v>
      </c>
      <c r="O13" s="1">
        <v>0</v>
      </c>
      <c r="P13" s="1">
        <f>P12</f>
        <v>1601.5212979687501</v>
      </c>
      <c r="Q13" s="1">
        <f t="shared" ref="M13:U13" si="1">Q2</f>
        <v>73.669979706562515</v>
      </c>
      <c r="R13" s="1">
        <f t="shared" si="1"/>
        <v>84.720476662546901</v>
      </c>
      <c r="S13" s="1">
        <f t="shared" si="1"/>
        <v>97.42854816192893</v>
      </c>
      <c r="T13" s="1">
        <f t="shared" si="1"/>
        <v>112.04283038621826</v>
      </c>
      <c r="U13" s="1">
        <f t="shared" si="1"/>
        <v>128.849254944151</v>
      </c>
    </row>
    <row r="14" spans="1:23" x14ac:dyDescent="0.25">
      <c r="H14" t="s">
        <v>20</v>
      </c>
      <c r="I14">
        <v>25</v>
      </c>
      <c r="K14" t="s">
        <v>25</v>
      </c>
      <c r="L14">
        <f>1.1^0</f>
        <v>1</v>
      </c>
      <c r="M14">
        <f>1.1^1</f>
        <v>1.1000000000000001</v>
      </c>
      <c r="N14">
        <f>1.1^2</f>
        <v>1.2100000000000002</v>
      </c>
      <c r="O14">
        <f>1.1^3</f>
        <v>1.3310000000000004</v>
      </c>
      <c r="P14">
        <f>1.1^4</f>
        <v>1.4641000000000004</v>
      </c>
    </row>
    <row r="15" spans="1:23" x14ac:dyDescent="0.25">
      <c r="H15" t="s">
        <v>22</v>
      </c>
      <c r="I15">
        <v>0.1</v>
      </c>
      <c r="L15" s="1">
        <f>NPV(DCF,L13:P13)</f>
        <v>994.41872324217138</v>
      </c>
      <c r="P15">
        <f>1601/1.464</f>
        <v>1093.5792349726776</v>
      </c>
    </row>
    <row r="16" spans="1:23" x14ac:dyDescent="0.25">
      <c r="L16" s="1">
        <f>L15</f>
        <v>994.41872324217138</v>
      </c>
      <c r="M16" s="1">
        <f>L16*1.1</f>
        <v>1093.8605955663886</v>
      </c>
      <c r="N16" s="1">
        <f t="shared" ref="N16:P16" si="2">M16*1.1</f>
        <v>1203.2466551230275</v>
      </c>
      <c r="O16" s="1">
        <f t="shared" si="2"/>
        <v>1323.5713206353303</v>
      </c>
      <c r="P16" s="1">
        <f t="shared" si="2"/>
        <v>1455.9284526988633</v>
      </c>
    </row>
    <row r="18" spans="16:16" x14ac:dyDescent="0.25">
      <c r="P18" s="1">
        <f>P13/(1.1^4)</f>
        <v>1093.8605955663886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Google_2019_condensed_2</vt:lpstr>
      <vt:lpstr>DCF</vt:lpstr>
      <vt:lpstr>PE</vt:lpstr>
      <vt:lpstr>ROE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Banner</dc:creator>
  <cp:lastModifiedBy>Bruce Banner</cp:lastModifiedBy>
  <dcterms:created xsi:type="dcterms:W3CDTF">2019-07-09T03:56:54Z</dcterms:created>
  <dcterms:modified xsi:type="dcterms:W3CDTF">2019-07-09T04:30:44Z</dcterms:modified>
</cp:coreProperties>
</file>