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line\Downloads\"/>
    </mc:Choice>
  </mc:AlternateContent>
  <xr:revisionPtr revIDLastSave="0" documentId="13_ncr:1_{3323CC57-4B0C-4D6F-92DA-41B4D04FFB6D}" xr6:coauthVersionLast="47" xr6:coauthVersionMax="47" xr10:uidLastSave="{00000000-0000-0000-0000-000000000000}"/>
  <bookViews>
    <workbookView xWindow="-120" yWindow="-120" windowWidth="20730" windowHeight="11160" activeTab="3" xr2:uid="{C8777E26-9B2B-4E05-AC72-638D30DF9723}"/>
  </bookViews>
  <sheets>
    <sheet name="MACROS" sheetId="1" r:id="rId1"/>
    <sheet name="BURNDOWN" sheetId="3" r:id="rId2"/>
    <sheet name="BURNDOWN2" sheetId="4" r:id="rId3"/>
    <sheet name="PROCV" sheetId="2" r:id="rId4"/>
  </sheets>
  <definedNames>
    <definedName name="_xlnm._FilterDatabase" localSheetId="0" hidden="1">MACROS!$A$1:$E$1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H6" i="3"/>
  <c r="H5" i="3"/>
  <c r="H4" i="3"/>
  <c r="H3" i="3"/>
  <c r="J2" i="3"/>
  <c r="H2" i="3"/>
  <c r="I2" i="3" s="1"/>
  <c r="I3" i="3" s="1"/>
  <c r="I4" i="3" s="1"/>
  <c r="I5" i="3" s="1"/>
  <c r="I6" i="3" s="1"/>
  <c r="G3" i="3"/>
  <c r="G4" i="3"/>
  <c r="G5" i="3"/>
  <c r="G6" i="3"/>
  <c r="G2" i="3"/>
  <c r="I4" i="2"/>
  <c r="K2" i="3" l="1"/>
  <c r="K3" i="3" s="1"/>
  <c r="K4" i="3" s="1"/>
  <c r="K5" i="3" s="1"/>
  <c r="K6" i="3" s="1"/>
</calcChain>
</file>

<file path=xl/sharedStrings.xml><?xml version="1.0" encoding="utf-8"?>
<sst xmlns="http://schemas.openxmlformats.org/spreadsheetml/2006/main" count="164" uniqueCount="87">
  <si>
    <t>ConsultorProduto</t>
  </si>
  <si>
    <t>Valor</t>
  </si>
  <si>
    <t>Data</t>
  </si>
  <si>
    <t>UF Cliente</t>
  </si>
  <si>
    <t>Lovable</t>
  </si>
  <si>
    <t>Supabase</t>
  </si>
  <si>
    <t>N8N</t>
  </si>
  <si>
    <t>Excel</t>
  </si>
  <si>
    <t>Santa Catarina</t>
  </si>
  <si>
    <t>Pará</t>
  </si>
  <si>
    <t>Minas Gerais</t>
  </si>
  <si>
    <t>Goiás</t>
  </si>
  <si>
    <t>São Paulo</t>
  </si>
  <si>
    <t>Alagoas</t>
  </si>
  <si>
    <t>Bahia</t>
  </si>
  <si>
    <t>Pernambuco</t>
  </si>
  <si>
    <t>Renata</t>
  </si>
  <si>
    <t>Janete</t>
  </si>
  <si>
    <t>Rodrigo</t>
  </si>
  <si>
    <t>Cleusa</t>
  </si>
  <si>
    <t>Gislene</t>
  </si>
  <si>
    <t>João Neto</t>
  </si>
  <si>
    <t>Gilson</t>
  </si>
  <si>
    <t>Roberto</t>
  </si>
  <si>
    <t>Maria</t>
  </si>
  <si>
    <t>Jaqueline</t>
  </si>
  <si>
    <t>Juliana</t>
  </si>
  <si>
    <t>Bernadete</t>
  </si>
  <si>
    <t>Milton</t>
  </si>
  <si>
    <t>Roanito</t>
  </si>
  <si>
    <t>Antonelly</t>
  </si>
  <si>
    <t>Adaer</t>
  </si>
  <si>
    <t>Raylinda</t>
  </si>
  <si>
    <t>Felipe</t>
  </si>
  <si>
    <t>Manuella</t>
  </si>
  <si>
    <t>Levi</t>
  </si>
  <si>
    <t>Francisco</t>
  </si>
  <si>
    <t>Helena</t>
  </si>
  <si>
    <t>Ana Maria</t>
  </si>
  <si>
    <t>Shirley</t>
  </si>
  <si>
    <t>Angela</t>
  </si>
  <si>
    <t>Sueny</t>
  </si>
  <si>
    <t>Suellen</t>
  </si>
  <si>
    <t>Solange</t>
  </si>
  <si>
    <t>Antônio</t>
  </si>
  <si>
    <t>Rio de Janeiro</t>
  </si>
  <si>
    <t>Amazonas</t>
  </si>
  <si>
    <t>Mato Grosso</t>
  </si>
  <si>
    <t>Mato Grosso do Sul</t>
  </si>
  <si>
    <t>Sergipe</t>
  </si>
  <si>
    <t>Maranhão</t>
  </si>
  <si>
    <t>Acre</t>
  </si>
  <si>
    <t>Nome</t>
  </si>
  <si>
    <t>Sexo</t>
  </si>
  <si>
    <t>Time</t>
  </si>
  <si>
    <t>Idade</t>
  </si>
  <si>
    <t>Botafogo</t>
  </si>
  <si>
    <t>Palmeiras</t>
  </si>
  <si>
    <t>Atletico-MG</t>
  </si>
  <si>
    <t>Flamengo</t>
  </si>
  <si>
    <t>Cruzeiro</t>
  </si>
  <si>
    <t>Vasco</t>
  </si>
  <si>
    <t>Feminino</t>
  </si>
  <si>
    <t>Masculino</t>
  </si>
  <si>
    <t>Atividade</t>
  </si>
  <si>
    <t>Pontos</t>
  </si>
  <si>
    <t>Data Planejada</t>
  </si>
  <si>
    <t>Data Realizada</t>
  </si>
  <si>
    <t>OpenAi</t>
  </si>
  <si>
    <t>Dashboard</t>
  </si>
  <si>
    <t>Backend</t>
  </si>
  <si>
    <t>Backlog Acumulado</t>
  </si>
  <si>
    <t>Planejado</t>
  </si>
  <si>
    <t>Plano Acumulado</t>
  </si>
  <si>
    <t>Realizado</t>
  </si>
  <si>
    <t>Realizado Acumulado</t>
  </si>
  <si>
    <t>Dia</t>
  </si>
  <si>
    <t>Dias</t>
  </si>
  <si>
    <t>Terça</t>
  </si>
  <si>
    <t>Segunda</t>
  </si>
  <si>
    <t>Quarta</t>
  </si>
  <si>
    <t>Quinta</t>
  </si>
  <si>
    <t>Sexta</t>
  </si>
  <si>
    <t>Sábado</t>
  </si>
  <si>
    <t>Domingo</t>
  </si>
  <si>
    <t>Base (Pontos)</t>
  </si>
  <si>
    <t>Real(Pontos)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</si>
</sst>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/>
    <xf numFmtId="0" fontId="0" fillId="5" borderId="1" xfId="0" applyFill="1" applyBorder="1"/>
    <xf numFmtId="0" fontId="2" fillId="4" borderId="1" xfId="0" applyFont="1" applyFill="1" applyBorder="1"/>
    <xf numFmtId="14" fontId="0" fillId="0" borderId="0" xfId="0" applyNumberFormat="1"/>
    <xf numFmtId="0" fontId="0" fillId="7" borderId="0" xfId="0" applyFill="1"/>
    <xf numFmtId="14" fontId="0" fillId="6" borderId="3" xfId="0" applyNumberFormat="1" applyFill="1" applyBorder="1"/>
    <xf numFmtId="14" fontId="0" fillId="0" borderId="3" xfId="0" applyNumberFormat="1" applyBorder="1"/>
    <xf numFmtId="14" fontId="0" fillId="6" borderId="2" xfId="0" applyNumberFormat="1" applyFill="1" applyBorder="1"/>
    <xf numFmtId="0" fontId="0" fillId="8" borderId="0" xfId="0" applyFill="1"/>
    <xf numFmtId="0" fontId="0" fillId="9" borderId="0" xfId="0" applyFill="1"/>
    <xf numFmtId="0" fontId="0" fillId="10" borderId="1" xfId="0" applyFill="1" applyBorder="1"/>
    <xf numFmtId="0" fontId="1" fillId="11" borderId="1" xfId="0" applyFont="1" applyFill="1" applyBorder="1"/>
  </cellXfs>
  <cellStyles count="1">
    <cellStyle name="Normal" xfId="0" builtinId="0"/>
  </cellStyles>
  <dxfs count="5">
    <dxf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BURNDOWN2!$B$1</c:f>
              <c:strCache>
                <c:ptCount val="1"/>
                <c:pt idx="0">
                  <c:v>Base (Pontos)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BURNDOWN2!$A$2:$A$13</c:f>
              <c:strCache>
                <c:ptCount val="12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  <c:pt idx="7">
                  <c:v>Segunda</c:v>
                </c:pt>
                <c:pt idx="8">
                  <c:v>Terça</c:v>
                </c:pt>
                <c:pt idx="9">
                  <c:v>Quarta</c:v>
                </c:pt>
                <c:pt idx="10">
                  <c:v>Quinta</c:v>
                </c:pt>
                <c:pt idx="11">
                  <c:v>Sexta</c:v>
                </c:pt>
              </c:strCache>
            </c:strRef>
          </c:cat>
          <c:val>
            <c:numRef>
              <c:f>BURNDOWN2!$B$2:$B$13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C-45C1-ACB3-C66B432D140F}"/>
            </c:ext>
          </c:extLst>
        </c:ser>
        <c:ser>
          <c:idx val="1"/>
          <c:order val="1"/>
          <c:tx>
            <c:strRef>
              <c:f>BURNDOWN2!$C$1</c:f>
              <c:strCache>
                <c:ptCount val="1"/>
                <c:pt idx="0">
                  <c:v>Real(Pontos)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BURNDOWN2!$A$2:$A$13</c:f>
              <c:strCache>
                <c:ptCount val="12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  <c:pt idx="7">
                  <c:v>Segunda</c:v>
                </c:pt>
                <c:pt idx="8">
                  <c:v>Terça</c:v>
                </c:pt>
                <c:pt idx="9">
                  <c:v>Quarta</c:v>
                </c:pt>
                <c:pt idx="10">
                  <c:v>Quinta</c:v>
                </c:pt>
                <c:pt idx="11">
                  <c:v>Sexta</c:v>
                </c:pt>
              </c:strCache>
            </c:strRef>
          </c:cat>
          <c:val>
            <c:numRef>
              <c:f>BURNDOWN2!$C$2:$C$13</c:f>
              <c:numCache>
                <c:formatCode>General</c:formatCode>
                <c:ptCount val="12"/>
                <c:pt idx="0">
                  <c:v>50</c:v>
                </c:pt>
                <c:pt idx="1">
                  <c:v>47</c:v>
                </c:pt>
                <c:pt idx="2">
                  <c:v>42</c:v>
                </c:pt>
                <c:pt idx="3">
                  <c:v>46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32</c:v>
                </c:pt>
                <c:pt idx="8">
                  <c:v>30</c:v>
                </c:pt>
                <c:pt idx="9">
                  <c:v>25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C-45C1-ACB3-C66B432D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75392"/>
        <c:axId val="1871080192"/>
      </c:lineChart>
      <c:catAx>
        <c:axId val="18710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80192"/>
        <c:crosses val="autoZero"/>
        <c:auto val="1"/>
        <c:lblAlgn val="ctr"/>
        <c:lblOffset val="100"/>
        <c:noMultiLvlLbl val="0"/>
      </c:catAx>
      <c:valAx>
        <c:axId val="18710801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0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1524000</xdr:colOff>
      <xdr:row>2</xdr:row>
      <xdr:rowOff>114300</xdr:rowOff>
    </xdr:from>
    <xdr:to>
      <xdr:col>9</xdr:col>
      <xdr:colOff>76200</xdr:colOff>
      <xdr:row>7</xdr:row>
      <xdr:rowOff>76200</xdr:rowOff>
    </xdr:to>
    <xdr:sp macro="[0]!FILTRO" textlink="">
      <xdr:nvSpPr>
        <xdr:cNvPr id="2" name="Elipse 1">
          <a:extLst>
            <a:ext uri="{FF2B5EF4-FFF2-40B4-BE49-F238E27FC236}">
              <a16:creationId xmlns:a16="http://schemas.microsoft.com/office/drawing/2014/main" id="{011A2B25-3A91-E4A0-5892-4C381DE63456}"/>
            </a:ext>
          </a:extLst>
        </xdr:cNvPr>
        <xdr:cNvSpPr/>
      </xdr:nvSpPr>
      <xdr:spPr>
        <a:xfrm>
          <a:off x="6791325" y="495300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Filtrar</a:t>
          </a:r>
        </a:p>
      </xdr:txBody>
    </xdr:sp>
    <xdr:clientData/>
  </xdr:twoCellAnchor>
  <xdr:twoCellAnchor>
    <xdr:from>
      <xdr:col>7</xdr:col>
      <xdr:colOff>28575</xdr:colOff>
      <xdr:row>4</xdr:row>
      <xdr:rowOff>114300</xdr:rowOff>
    </xdr:from>
    <xdr:to>
      <xdr:col>7</xdr:col>
      <xdr:colOff>1133475</xdr:colOff>
      <xdr:row>9</xdr:row>
      <xdr:rowOff>95250</xdr:rowOff>
    </xdr:to>
    <xdr:sp macro="[0]!Valor" textlink="">
      <xdr:nvSpPr>
        <xdr:cNvPr id="3" name="Elipse 2">
          <a:extLst>
            <a:ext uri="{FF2B5EF4-FFF2-40B4-BE49-F238E27FC236}">
              <a16:creationId xmlns:a16="http://schemas.microsoft.com/office/drawing/2014/main" id="{31187408-EF37-0790-13CE-5EA1275E537A}"/>
            </a:ext>
          </a:extLst>
        </xdr:cNvPr>
        <xdr:cNvSpPr/>
      </xdr:nvSpPr>
      <xdr:spPr>
        <a:xfrm>
          <a:off x="5295900" y="876300"/>
          <a:ext cx="1104900" cy="933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33337</xdr:rowOff>
    </xdr:from>
    <xdr:to>
      <xdr:col>12</xdr:col>
      <xdr:colOff>495300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3B79D-CF8E-1A9B-AD45-A7FD2DB0A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36C3F-FE1E-4628-A20C-540EEE89D8C7}" name="Tabela1" displayName="Tabela1" ref="A1:D6" totalsRowShown="0" headerRowDxfId="4">
  <autoFilter ref="A1:D6" xr:uid="{53C36C3F-FE1E-4628-A20C-540EEE89D8C7}"/>
  <tableColumns count="4">
    <tableColumn id="1" xr3:uid="{7A7778F8-E116-4016-B255-BCE0CD9C6DD6}" name="Atividade"/>
    <tableColumn id="2" xr3:uid="{839A5414-DD27-42BE-9B0A-706CB3547360}" name="Pontos"/>
    <tableColumn id="3" xr3:uid="{896C49BE-8865-4010-9E9D-3C9653E4A251}" name="Data Planejada" dataDxfId="3"/>
    <tableColumn id="4" xr3:uid="{DF1A196F-D63A-46DC-BC7A-B27194FB9B19}" name="Data Realizada" dataDxf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5A451-DBEE-4978-B859-5D485B083735}" name="Tabela2" displayName="Tabela2" ref="F1:K6" totalsRowShown="0">
  <autoFilter ref="F1:K6" xr:uid="{6D75A451-DBEE-4978-B859-5D485B083735}"/>
  <tableColumns count="6">
    <tableColumn id="1" xr3:uid="{E19BD540-6D87-430D-B455-CE31A5FFB075}" name="Dia" dataDxfId="1"/>
    <tableColumn id="2" xr3:uid="{86D7AD11-98C0-4F52-8E4E-21E60C33BCE0}" name="Backlog Acumulado">
      <calculatedColumnFormula>SUM(Tabela1[Pontos])</calculatedColumnFormula>
    </tableColumn>
    <tableColumn id="3" xr3:uid="{199F1258-A6AE-4C29-8050-7CCFF408414F}" name="Planejado"/>
    <tableColumn id="4" xr3:uid="{0CAA941A-4804-46AE-9A42-F3FBD51AE43C}" name="Plano Acumulado"/>
    <tableColumn id="5" xr3:uid="{813D2805-9CB7-48E3-AD66-159B3422700F}" name="Realizado"/>
    <tableColumn id="6" xr3:uid="{FB32E1E3-57F9-4DB1-85CC-803A94A2BACF}" name="Realizado Acumulad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0F70C0-C288-4210-80F5-5157EC970190}" name="Tabela3" displayName="Tabela3" ref="A1:C13" totalsRowShown="0" headerRowDxfId="0">
  <autoFilter ref="A1:C13" xr:uid="{820F70C0-C288-4210-80F5-5157EC970190}"/>
  <tableColumns count="3">
    <tableColumn id="1" xr3:uid="{65A9ABFF-10A3-4906-8BD7-92E004170ADF}" name="Dias"/>
    <tableColumn id="2" xr3:uid="{C285E37B-7AEA-40C1-8FEB-96BF5F5E30D7}" name="Base (Pontos)"/>
    <tableColumn id="3" xr3:uid="{D3795112-ED4D-4398-8353-D26436683E29}" name="Real(Pontos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B14D-ACE1-4435-B474-65F615604C18}">
  <dimension ref="A1:H30"/>
  <sheetViews>
    <sheetView zoomScaleNormal="100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I14" sqref="I14"/>
    </sheetView>
  </sheetViews>
  <sheetFormatPr defaultRowHeight="15" x14ac:dyDescent="0.25"/>
  <cols>
    <col min="1" max="1" width="19.140625" bestFit="1" customWidth="1"/>
    <col min="3" max="3" width="13.5703125" bestFit="1" customWidth="1"/>
    <col min="4" max="4" width="10.7109375" bestFit="1" customWidth="1"/>
    <col min="5" max="5" width="18.140625" bestFit="1" customWidth="1"/>
    <col min="8" max="8" width="26.28515625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spans="1:8" x14ac:dyDescent="0.25">
      <c r="A2" s="2" t="s">
        <v>37</v>
      </c>
      <c r="B2" s="2" t="s">
        <v>5</v>
      </c>
      <c r="C2" s="3">
        <v>1002</v>
      </c>
      <c r="D2" s="4">
        <v>45700</v>
      </c>
      <c r="E2" s="2" t="s">
        <v>14</v>
      </c>
    </row>
    <row r="3" spans="1:8" x14ac:dyDescent="0.25">
      <c r="A3" s="2" t="s">
        <v>23</v>
      </c>
      <c r="B3" s="2" t="s">
        <v>7</v>
      </c>
      <c r="C3" s="3">
        <v>1002</v>
      </c>
      <c r="D3" s="4">
        <v>45872</v>
      </c>
      <c r="E3" s="2" t="s">
        <v>15</v>
      </c>
      <c r="H3" s="12"/>
    </row>
    <row r="4" spans="1:8" x14ac:dyDescent="0.25">
      <c r="A4" s="2" t="s">
        <v>28</v>
      </c>
      <c r="B4" s="2" t="s">
        <v>4</v>
      </c>
      <c r="C4" s="3">
        <v>990</v>
      </c>
      <c r="D4" s="4">
        <v>45850</v>
      </c>
      <c r="E4" s="2" t="s">
        <v>49</v>
      </c>
    </row>
    <row r="5" spans="1:8" x14ac:dyDescent="0.25">
      <c r="A5" s="2" t="s">
        <v>42</v>
      </c>
      <c r="B5" s="2" t="s">
        <v>6</v>
      </c>
      <c r="C5" s="3">
        <v>990</v>
      </c>
      <c r="D5" s="4">
        <v>45756</v>
      </c>
      <c r="E5" s="2" t="s">
        <v>48</v>
      </c>
    </row>
    <row r="6" spans="1:8" x14ac:dyDescent="0.25">
      <c r="A6" s="2" t="s">
        <v>27</v>
      </c>
      <c r="B6" s="2" t="s">
        <v>7</v>
      </c>
      <c r="C6" s="3">
        <v>700</v>
      </c>
      <c r="D6" s="4">
        <v>45767</v>
      </c>
      <c r="E6" s="2" t="s">
        <v>48</v>
      </c>
    </row>
    <row r="7" spans="1:8" x14ac:dyDescent="0.25">
      <c r="A7" s="2" t="s">
        <v>41</v>
      </c>
      <c r="B7" s="2" t="s">
        <v>5</v>
      </c>
      <c r="C7" s="3">
        <v>700</v>
      </c>
      <c r="D7" s="4">
        <v>45881</v>
      </c>
      <c r="E7" s="2" t="s">
        <v>47</v>
      </c>
    </row>
    <row r="8" spans="1:8" x14ac:dyDescent="0.25">
      <c r="A8" s="2" t="s">
        <v>36</v>
      </c>
      <c r="B8" s="2" t="s">
        <v>4</v>
      </c>
      <c r="C8" s="3">
        <v>545</v>
      </c>
      <c r="D8" s="4">
        <v>45802</v>
      </c>
      <c r="E8" s="2" t="s">
        <v>13</v>
      </c>
    </row>
    <row r="9" spans="1:8" x14ac:dyDescent="0.25">
      <c r="A9" s="2" t="s">
        <v>22</v>
      </c>
      <c r="B9" s="2" t="s">
        <v>6</v>
      </c>
      <c r="C9" s="3">
        <v>545</v>
      </c>
      <c r="D9" s="4">
        <v>45814</v>
      </c>
      <c r="E9" s="2" t="s">
        <v>14</v>
      </c>
    </row>
    <row r="10" spans="1:8" x14ac:dyDescent="0.25">
      <c r="A10" s="2" t="s">
        <v>29</v>
      </c>
      <c r="B10" s="2" t="s">
        <v>5</v>
      </c>
      <c r="C10" s="3">
        <v>306</v>
      </c>
      <c r="D10" s="4">
        <v>45809</v>
      </c>
      <c r="E10" s="2" t="s">
        <v>50</v>
      </c>
    </row>
    <row r="11" spans="1:8" x14ac:dyDescent="0.25">
      <c r="A11" s="2" t="s">
        <v>43</v>
      </c>
      <c r="B11" s="2" t="s">
        <v>7</v>
      </c>
      <c r="C11" s="3">
        <v>306</v>
      </c>
      <c r="D11" s="4">
        <v>45878</v>
      </c>
      <c r="E11" s="2" t="s">
        <v>49</v>
      </c>
    </row>
    <row r="12" spans="1:8" x14ac:dyDescent="0.25">
      <c r="A12" s="2" t="s">
        <v>20</v>
      </c>
      <c r="B12" s="2" t="s">
        <v>4</v>
      </c>
      <c r="C12" s="3">
        <v>100</v>
      </c>
      <c r="D12" s="4">
        <v>45809</v>
      </c>
      <c r="E12" s="2" t="s">
        <v>12</v>
      </c>
    </row>
    <row r="13" spans="1:8" x14ac:dyDescent="0.25">
      <c r="A13" s="2" t="s">
        <v>34</v>
      </c>
      <c r="B13" s="2" t="s">
        <v>6</v>
      </c>
      <c r="C13" s="3">
        <v>100</v>
      </c>
      <c r="D13" s="4">
        <v>45830</v>
      </c>
      <c r="E13" s="2" t="s">
        <v>11</v>
      </c>
    </row>
    <row r="14" spans="1:8" x14ac:dyDescent="0.25">
      <c r="A14" s="2" t="s">
        <v>44</v>
      </c>
      <c r="B14" s="2" t="s">
        <v>4</v>
      </c>
      <c r="C14" s="3">
        <v>88</v>
      </c>
      <c r="D14" s="4">
        <v>45847</v>
      </c>
      <c r="E14" s="2" t="s">
        <v>50</v>
      </c>
    </row>
    <row r="15" spans="1:8" x14ac:dyDescent="0.25">
      <c r="A15" s="2" t="s">
        <v>19</v>
      </c>
      <c r="B15" s="2" t="s">
        <v>7</v>
      </c>
      <c r="C15" s="3">
        <v>55</v>
      </c>
      <c r="D15" s="4">
        <v>45850</v>
      </c>
      <c r="E15" s="2" t="s">
        <v>11</v>
      </c>
    </row>
    <row r="16" spans="1:8" x14ac:dyDescent="0.25">
      <c r="A16" s="2" t="s">
        <v>33</v>
      </c>
      <c r="B16" s="2" t="s">
        <v>5</v>
      </c>
      <c r="C16" s="3">
        <v>55</v>
      </c>
      <c r="D16" s="4">
        <v>45880</v>
      </c>
      <c r="E16" s="2" t="s">
        <v>10</v>
      </c>
    </row>
    <row r="17" spans="1:5" x14ac:dyDescent="0.25">
      <c r="A17" s="2" t="s">
        <v>21</v>
      </c>
      <c r="B17" s="2" t="s">
        <v>5</v>
      </c>
      <c r="C17" s="3">
        <v>50</v>
      </c>
      <c r="D17" s="4">
        <v>45870</v>
      </c>
      <c r="E17" s="2" t="s">
        <v>13</v>
      </c>
    </row>
    <row r="18" spans="1:5" x14ac:dyDescent="0.25">
      <c r="A18" s="2" t="s">
        <v>35</v>
      </c>
      <c r="B18" s="2" t="s">
        <v>7</v>
      </c>
      <c r="C18" s="3">
        <v>50</v>
      </c>
      <c r="D18" s="4">
        <v>45838</v>
      </c>
      <c r="E18" s="2" t="s">
        <v>12</v>
      </c>
    </row>
    <row r="19" spans="1:5" x14ac:dyDescent="0.25">
      <c r="A19" s="2" t="s">
        <v>32</v>
      </c>
      <c r="B19" s="2" t="s">
        <v>4</v>
      </c>
      <c r="C19" s="3">
        <v>50</v>
      </c>
      <c r="D19" s="4">
        <v>45872</v>
      </c>
      <c r="E19" s="2" t="s">
        <v>9</v>
      </c>
    </row>
    <row r="20" spans="1:5" x14ac:dyDescent="0.25">
      <c r="A20" s="2" t="s">
        <v>18</v>
      </c>
      <c r="B20" s="2" t="s">
        <v>6</v>
      </c>
      <c r="C20" s="3">
        <v>50</v>
      </c>
      <c r="D20" s="4">
        <v>45767</v>
      </c>
      <c r="E20" s="2" t="s">
        <v>10</v>
      </c>
    </row>
    <row r="21" spans="1:5" x14ac:dyDescent="0.25">
      <c r="A21" s="2" t="s">
        <v>38</v>
      </c>
      <c r="B21" s="2" t="s">
        <v>6</v>
      </c>
      <c r="C21" s="3">
        <v>32</v>
      </c>
      <c r="D21" s="4">
        <v>45717</v>
      </c>
      <c r="E21" s="2" t="s">
        <v>15</v>
      </c>
    </row>
    <row r="22" spans="1:5" x14ac:dyDescent="0.25">
      <c r="A22" s="2" t="s">
        <v>24</v>
      </c>
      <c r="B22" s="2" t="s">
        <v>4</v>
      </c>
      <c r="C22" s="3">
        <v>32</v>
      </c>
      <c r="D22" s="4">
        <v>45880</v>
      </c>
      <c r="E22" s="2" t="s">
        <v>45</v>
      </c>
    </row>
    <row r="23" spans="1:5" x14ac:dyDescent="0.25">
      <c r="A23" s="2" t="s">
        <v>31</v>
      </c>
      <c r="B23" s="2" t="s">
        <v>7</v>
      </c>
      <c r="C23" s="3">
        <v>10.3</v>
      </c>
      <c r="D23" s="4">
        <v>45814</v>
      </c>
      <c r="E23" s="2" t="s">
        <v>8</v>
      </c>
    </row>
    <row r="24" spans="1:5" x14ac:dyDescent="0.25">
      <c r="A24" s="2" t="s">
        <v>17</v>
      </c>
      <c r="B24" s="2" t="s">
        <v>5</v>
      </c>
      <c r="C24" s="3">
        <v>10.3</v>
      </c>
      <c r="D24" s="4">
        <v>45691</v>
      </c>
      <c r="E24" s="2" t="s">
        <v>9</v>
      </c>
    </row>
    <row r="25" spans="1:5" x14ac:dyDescent="0.25">
      <c r="A25" s="2" t="s">
        <v>40</v>
      </c>
      <c r="B25" s="2" t="s">
        <v>4</v>
      </c>
      <c r="C25" s="3">
        <v>10</v>
      </c>
      <c r="D25" s="4">
        <v>45770</v>
      </c>
      <c r="E25" s="2" t="s">
        <v>46</v>
      </c>
    </row>
    <row r="26" spans="1:5" x14ac:dyDescent="0.25">
      <c r="A26" s="2" t="s">
        <v>30</v>
      </c>
      <c r="B26" s="2" t="s">
        <v>6</v>
      </c>
      <c r="C26" s="3">
        <v>10</v>
      </c>
      <c r="D26" s="4">
        <v>45870</v>
      </c>
      <c r="E26" s="2" t="s">
        <v>51</v>
      </c>
    </row>
    <row r="27" spans="1:5" x14ac:dyDescent="0.25">
      <c r="A27" s="2" t="s">
        <v>26</v>
      </c>
      <c r="B27" s="2" t="s">
        <v>6</v>
      </c>
      <c r="C27" s="3">
        <v>10</v>
      </c>
      <c r="D27" s="4">
        <v>45691</v>
      </c>
      <c r="E27" s="2" t="s">
        <v>47</v>
      </c>
    </row>
    <row r="28" spans="1:5" x14ac:dyDescent="0.25">
      <c r="A28" s="2" t="s">
        <v>16</v>
      </c>
      <c r="B28" s="2" t="s">
        <v>4</v>
      </c>
      <c r="C28" s="3">
        <v>10</v>
      </c>
      <c r="D28" s="4">
        <v>45658</v>
      </c>
      <c r="E28" s="2" t="s">
        <v>8</v>
      </c>
    </row>
    <row r="29" spans="1:5" x14ac:dyDescent="0.25">
      <c r="A29" s="2" t="s">
        <v>25</v>
      </c>
      <c r="B29" s="2" t="s">
        <v>5</v>
      </c>
      <c r="C29" s="3">
        <v>4</v>
      </c>
      <c r="D29" s="4">
        <v>45658</v>
      </c>
      <c r="E29" s="2" t="s">
        <v>46</v>
      </c>
    </row>
    <row r="30" spans="1:5" x14ac:dyDescent="0.25">
      <c r="A30" s="2" t="s">
        <v>39</v>
      </c>
      <c r="B30" s="2" t="s">
        <v>7</v>
      </c>
      <c r="C30" s="3">
        <v>4</v>
      </c>
      <c r="D30" s="4">
        <v>45773</v>
      </c>
      <c r="E30" s="2" t="s">
        <v>45</v>
      </c>
    </row>
  </sheetData>
  <autoFilter ref="A1:E1" xr:uid="{B099B14D-ACE1-4435-B474-65F615604C18}">
    <sortState xmlns:xlrd2="http://schemas.microsoft.com/office/spreadsheetml/2017/richdata2" ref="A2:E30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69A3-D491-44CC-A739-DF4886F2DFF4}">
  <dimension ref="A1:K6"/>
  <sheetViews>
    <sheetView workbookViewId="0">
      <selection activeCell="F9" sqref="F9"/>
    </sheetView>
  </sheetViews>
  <sheetFormatPr defaultRowHeight="15" x14ac:dyDescent="0.25"/>
  <cols>
    <col min="1" max="1" width="11.7109375" customWidth="1"/>
    <col min="2" max="2" width="9.28515625" customWidth="1"/>
    <col min="3" max="3" width="16.28515625" customWidth="1"/>
    <col min="4" max="4" width="16" customWidth="1"/>
    <col min="6" max="6" width="16.28515625" customWidth="1"/>
    <col min="7" max="7" width="20.28515625" customWidth="1"/>
    <col min="8" max="8" width="12" customWidth="1"/>
    <col min="9" max="9" width="18.5703125" customWidth="1"/>
    <col min="10" max="10" width="11.7109375" customWidth="1"/>
    <col min="11" max="11" width="22.140625" customWidth="1"/>
  </cols>
  <sheetData>
    <row r="1" spans="1:11" x14ac:dyDescent="0.25">
      <c r="A1" s="8" t="s">
        <v>64</v>
      </c>
      <c r="B1" s="8" t="s">
        <v>65</v>
      </c>
      <c r="C1" s="8" t="s">
        <v>66</v>
      </c>
      <c r="D1" s="8" t="s">
        <v>67</v>
      </c>
      <c r="F1" s="8" t="s">
        <v>76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spans="1:11" x14ac:dyDescent="0.25">
      <c r="A2" t="s">
        <v>5</v>
      </c>
      <c r="B2">
        <v>2</v>
      </c>
      <c r="C2" s="7">
        <v>45873</v>
      </c>
      <c r="D2" s="7">
        <v>45874</v>
      </c>
      <c r="F2" s="9">
        <v>45873</v>
      </c>
      <c r="G2">
        <f>SUM(Tabela1[Pontos])</f>
        <v>29</v>
      </c>
      <c r="H2">
        <f>SUMIF(Tabela1[Data Planejada],Tabela2[[#This Row],[Dia]],Tabela1[Pontos])</f>
        <v>2</v>
      </c>
      <c r="I2">
        <f>Tabela2[[#This Row],[Backlog Acumulado]]-Tabela2[[#This Row],[Planejado]]</f>
        <v>27</v>
      </c>
      <c r="J2">
        <f>SUMIF(Tabela1[Data Realizada],Tabela2[[#This Row],[Dia]],Tabela1[Pontos])</f>
        <v>0</v>
      </c>
      <c r="K2">
        <f>Tabela2[[#This Row],[Backlog Acumulado]]-Tabela2[[#This Row],[Realizado]]</f>
        <v>29</v>
      </c>
    </row>
    <row r="3" spans="1:11" x14ac:dyDescent="0.25">
      <c r="A3" t="s">
        <v>4</v>
      </c>
      <c r="B3">
        <v>10</v>
      </c>
      <c r="C3" s="7">
        <v>45874</v>
      </c>
      <c r="D3" s="7">
        <v>45875</v>
      </c>
      <c r="F3" s="10">
        <v>45874</v>
      </c>
      <c r="G3">
        <f>SUM(Tabela1[Pontos])</f>
        <v>29</v>
      </c>
      <c r="H3">
        <f>SUMIF(Tabela1[Data Planejada],Tabela2[[#This Row],[Dia]],Tabela1[Pontos])</f>
        <v>10</v>
      </c>
      <c r="I3">
        <f>I2-Tabela2[[#This Row],[Planejado]]</f>
        <v>17</v>
      </c>
      <c r="J3">
        <f>SUMIF(Tabela1[Data Realizada],Tabela2[[#This Row],[Dia]],Tabela1[Pontos])</f>
        <v>2</v>
      </c>
      <c r="K3">
        <f>K2-Tabela2[[#This Row],[Realizado]]</f>
        <v>27</v>
      </c>
    </row>
    <row r="4" spans="1:11" x14ac:dyDescent="0.25">
      <c r="A4" t="s">
        <v>68</v>
      </c>
      <c r="B4">
        <v>3</v>
      </c>
      <c r="C4" s="7">
        <v>45875</v>
      </c>
      <c r="D4" s="7">
        <v>45876</v>
      </c>
      <c r="F4" s="9">
        <v>45875</v>
      </c>
      <c r="G4">
        <f>SUM(Tabela1[Pontos])</f>
        <v>29</v>
      </c>
      <c r="H4">
        <f>SUMIF(Tabela1[Data Planejada],Tabela2[[#This Row],[Dia]],Tabela1[Pontos])</f>
        <v>3</v>
      </c>
      <c r="I4">
        <f>I3-Tabela2[[#This Row],[Planejado]]</f>
        <v>14</v>
      </c>
      <c r="J4">
        <f>SUMIF(Tabela1[Data Realizada],Tabela2[[#This Row],[Dia]],Tabela1[Pontos])</f>
        <v>10</v>
      </c>
      <c r="K4">
        <f>K3-Tabela2[[#This Row],[Realizado]]</f>
        <v>17</v>
      </c>
    </row>
    <row r="5" spans="1:11" x14ac:dyDescent="0.25">
      <c r="A5" t="s">
        <v>69</v>
      </c>
      <c r="B5">
        <v>5</v>
      </c>
      <c r="C5" s="7">
        <v>45876</v>
      </c>
      <c r="D5" s="7">
        <v>45878</v>
      </c>
      <c r="F5" s="10">
        <v>45876</v>
      </c>
      <c r="G5">
        <f>SUM(Tabela1[Pontos])</f>
        <v>29</v>
      </c>
      <c r="H5">
        <f>SUMIF(Tabela1[Data Planejada],Tabela2[[#This Row],[Dia]],Tabela1[Pontos])</f>
        <v>5</v>
      </c>
      <c r="I5">
        <f>I4-Tabela2[[#This Row],[Planejado]]</f>
        <v>9</v>
      </c>
      <c r="J5">
        <f>SUMIF(Tabela1[Data Realizada],Tabela2[[#This Row],[Dia]],Tabela1[Pontos])</f>
        <v>3</v>
      </c>
      <c r="K5">
        <f>K4-Tabela2[[#This Row],[Realizado]]</f>
        <v>14</v>
      </c>
    </row>
    <row r="6" spans="1:11" ht="15.75" thickBot="1" x14ac:dyDescent="0.3">
      <c r="A6" t="s">
        <v>70</v>
      </c>
      <c r="B6">
        <v>9</v>
      </c>
      <c r="C6" s="7">
        <v>45877</v>
      </c>
      <c r="D6" s="7">
        <v>45877</v>
      </c>
      <c r="F6" s="11">
        <v>45877</v>
      </c>
      <c r="G6">
        <f>SUM(Tabela1[Pontos])</f>
        <v>29</v>
      </c>
      <c r="H6">
        <f>SUMIF(Tabela1[Data Planejada],Tabela2[[#This Row],[Dia]],Tabela1[Pontos])</f>
        <v>9</v>
      </c>
      <c r="I6">
        <f>I5-Tabela2[[#This Row],[Planejado]]</f>
        <v>0</v>
      </c>
      <c r="J6">
        <f>SUMIF(Tabela1[Data Realizada],Tabela2[[#This Row],[Dia]],Tabela1[Pontos])</f>
        <v>9</v>
      </c>
      <c r="K6">
        <f>K5-Tabela2[[#This Row],[Realizado]]</f>
        <v>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4182-85A9-47E8-A488-139AD3CE56BE}">
  <dimension ref="A1:C13"/>
  <sheetViews>
    <sheetView workbookViewId="0">
      <selection activeCell="D14" sqref="D14"/>
    </sheetView>
  </sheetViews>
  <sheetFormatPr defaultRowHeight="15" x14ac:dyDescent="0.25"/>
  <cols>
    <col min="2" max="3" width="14.7109375" bestFit="1" customWidth="1"/>
  </cols>
  <sheetData>
    <row r="1" spans="1:3" x14ac:dyDescent="0.25">
      <c r="A1" s="13" t="s">
        <v>77</v>
      </c>
      <c r="B1" s="13" t="s">
        <v>85</v>
      </c>
      <c r="C1" s="13" t="s">
        <v>86</v>
      </c>
    </row>
    <row r="2" spans="1:3" x14ac:dyDescent="0.25">
      <c r="A2" t="s">
        <v>79</v>
      </c>
      <c r="B2">
        <v>50</v>
      </c>
      <c r="C2">
        <v>50</v>
      </c>
    </row>
    <row r="3" spans="1:3" x14ac:dyDescent="0.25">
      <c r="A3" t="s">
        <v>78</v>
      </c>
      <c r="B3">
        <v>45</v>
      </c>
      <c r="C3">
        <v>47</v>
      </c>
    </row>
    <row r="4" spans="1:3" x14ac:dyDescent="0.25">
      <c r="A4" t="s">
        <v>80</v>
      </c>
      <c r="B4">
        <v>40</v>
      </c>
      <c r="C4">
        <v>42</v>
      </c>
    </row>
    <row r="5" spans="1:3" x14ac:dyDescent="0.25">
      <c r="A5" t="s">
        <v>81</v>
      </c>
      <c r="B5">
        <v>35</v>
      </c>
      <c r="C5">
        <v>46</v>
      </c>
    </row>
    <row r="6" spans="1:3" x14ac:dyDescent="0.25">
      <c r="A6" t="s">
        <v>82</v>
      </c>
      <c r="B6">
        <v>30</v>
      </c>
      <c r="C6">
        <v>40</v>
      </c>
    </row>
    <row r="7" spans="1:3" x14ac:dyDescent="0.25">
      <c r="A7" t="s">
        <v>83</v>
      </c>
      <c r="B7">
        <v>30</v>
      </c>
      <c r="C7">
        <v>40</v>
      </c>
    </row>
    <row r="8" spans="1:3" x14ac:dyDescent="0.25">
      <c r="A8" t="s">
        <v>84</v>
      </c>
      <c r="B8">
        <v>30</v>
      </c>
      <c r="C8">
        <v>40</v>
      </c>
    </row>
    <row r="9" spans="1:3" x14ac:dyDescent="0.25">
      <c r="A9" t="s">
        <v>79</v>
      </c>
      <c r="B9">
        <v>25</v>
      </c>
      <c r="C9">
        <v>32</v>
      </c>
    </row>
    <row r="10" spans="1:3" x14ac:dyDescent="0.25">
      <c r="A10" t="s">
        <v>78</v>
      </c>
      <c r="B10">
        <v>20</v>
      </c>
      <c r="C10">
        <v>30</v>
      </c>
    </row>
    <row r="11" spans="1:3" x14ac:dyDescent="0.25">
      <c r="A11" t="s">
        <v>80</v>
      </c>
      <c r="B11">
        <v>15</v>
      </c>
      <c r="C11">
        <v>25</v>
      </c>
    </row>
    <row r="12" spans="1:3" x14ac:dyDescent="0.25">
      <c r="A12" t="s">
        <v>81</v>
      </c>
      <c r="B12">
        <v>10</v>
      </c>
      <c r="C12">
        <v>10</v>
      </c>
    </row>
    <row r="13" spans="1:3" x14ac:dyDescent="0.25">
      <c r="A13" t="s">
        <v>82</v>
      </c>
      <c r="B13">
        <v>5</v>
      </c>
      <c r="C13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6C82-2E21-476B-B38D-C23AB0B93B49}">
  <dimension ref="B1:I13"/>
  <sheetViews>
    <sheetView tabSelected="1" workbookViewId="0">
      <selection activeCell="I12" sqref="I12"/>
    </sheetView>
  </sheetViews>
  <sheetFormatPr defaultRowHeight="15" x14ac:dyDescent="0.25"/>
  <cols>
    <col min="4" max="4" width="11.7109375" bestFit="1" customWidth="1"/>
    <col min="9" max="9" width="11.7109375" bestFit="1" customWidth="1"/>
  </cols>
  <sheetData>
    <row r="1" spans="2:9" x14ac:dyDescent="0.25">
      <c r="B1" s="15" t="s">
        <v>52</v>
      </c>
      <c r="C1" s="15" t="s">
        <v>53</v>
      </c>
      <c r="D1" s="15" t="s">
        <v>54</v>
      </c>
      <c r="E1" s="15" t="s">
        <v>55</v>
      </c>
    </row>
    <row r="2" spans="2:9" x14ac:dyDescent="0.25">
      <c r="B2" s="14" t="s">
        <v>25</v>
      </c>
      <c r="C2" s="14" t="s">
        <v>62</v>
      </c>
      <c r="D2" s="14" t="s">
        <v>56</v>
      </c>
      <c r="E2" s="14">
        <v>43</v>
      </c>
    </row>
    <row r="3" spans="2:9" x14ac:dyDescent="0.25">
      <c r="B3" s="14" t="s">
        <v>26</v>
      </c>
      <c r="C3" s="14" t="s">
        <v>62</v>
      </c>
      <c r="D3" s="14" t="s">
        <v>57</v>
      </c>
      <c r="E3" s="14">
        <v>41</v>
      </c>
      <c r="H3" s="6" t="s">
        <v>52</v>
      </c>
      <c r="I3" s="6" t="s">
        <v>54</v>
      </c>
    </row>
    <row r="4" spans="2:9" x14ac:dyDescent="0.25">
      <c r="B4" s="14" t="s">
        <v>28</v>
      </c>
      <c r="C4" s="14" t="s">
        <v>63</v>
      </c>
      <c r="D4" s="14" t="s">
        <v>58</v>
      </c>
      <c r="E4" s="14">
        <v>76</v>
      </c>
      <c r="H4" s="5" t="s">
        <v>25</v>
      </c>
      <c r="I4" s="5" t="str">
        <f>VLOOKUP(H4,B:D,3,0)</f>
        <v>Botafogo</v>
      </c>
    </row>
    <row r="5" spans="2:9" x14ac:dyDescent="0.25">
      <c r="B5" s="14" t="s">
        <v>27</v>
      </c>
      <c r="C5" s="14" t="s">
        <v>62</v>
      </c>
      <c r="D5" s="14" t="s">
        <v>60</v>
      </c>
      <c r="E5" s="14">
        <v>66</v>
      </c>
    </row>
    <row r="6" spans="2:9" x14ac:dyDescent="0.25">
      <c r="B6" s="14" t="s">
        <v>30</v>
      </c>
      <c r="C6" s="14" t="s">
        <v>62</v>
      </c>
      <c r="D6" s="14" t="s">
        <v>61</v>
      </c>
      <c r="E6" s="14">
        <v>8</v>
      </c>
    </row>
    <row r="7" spans="2:9" x14ac:dyDescent="0.25">
      <c r="B7" s="14" t="s">
        <v>29</v>
      </c>
      <c r="C7" s="14" t="s">
        <v>63</v>
      </c>
      <c r="D7" s="14" t="s">
        <v>57</v>
      </c>
      <c r="E7" s="14">
        <v>45</v>
      </c>
    </row>
    <row r="8" spans="2:9" x14ac:dyDescent="0.25">
      <c r="B8" s="14" t="s">
        <v>31</v>
      </c>
      <c r="C8" s="14" t="s">
        <v>63</v>
      </c>
      <c r="D8" s="14" t="s">
        <v>58</v>
      </c>
      <c r="E8" s="14">
        <v>69</v>
      </c>
    </row>
    <row r="9" spans="2:9" x14ac:dyDescent="0.25">
      <c r="B9" s="14" t="s">
        <v>32</v>
      </c>
      <c r="C9" s="14" t="s">
        <v>62</v>
      </c>
      <c r="D9" s="14" t="s">
        <v>60</v>
      </c>
      <c r="E9" s="14">
        <v>67</v>
      </c>
    </row>
    <row r="10" spans="2:9" x14ac:dyDescent="0.25">
      <c r="B10" s="14" t="s">
        <v>33</v>
      </c>
      <c r="C10" s="14" t="s">
        <v>63</v>
      </c>
      <c r="D10" s="14" t="s">
        <v>59</v>
      </c>
      <c r="E10" s="14">
        <v>25</v>
      </c>
    </row>
    <row r="11" spans="2:9" x14ac:dyDescent="0.25">
      <c r="B11" s="14" t="s">
        <v>34</v>
      </c>
      <c r="C11" s="14" t="s">
        <v>62</v>
      </c>
      <c r="D11" s="14" t="s">
        <v>56</v>
      </c>
      <c r="E11" s="14">
        <v>7</v>
      </c>
    </row>
    <row r="12" spans="2:9" x14ac:dyDescent="0.25">
      <c r="B12" s="14" t="s">
        <v>35</v>
      </c>
      <c r="C12" s="14" t="s">
        <v>63</v>
      </c>
      <c r="D12" s="14" t="s">
        <v>57</v>
      </c>
      <c r="E12" s="14">
        <v>2</v>
      </c>
    </row>
    <row r="13" spans="2:9" x14ac:dyDescent="0.25">
      <c r="B13" s="14" t="s">
        <v>36</v>
      </c>
      <c r="C13" s="14" t="s">
        <v>63</v>
      </c>
      <c r="D13" s="14" t="s">
        <v>59</v>
      </c>
      <c r="E13" s="14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MACROS</vt:lpstr>
      <vt:lpstr>BURNDOWN</vt:lpstr>
      <vt:lpstr>BURNDOWN2</vt:lpstr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</dc:creator>
  <cp:lastModifiedBy>Jaqueline</cp:lastModifiedBy>
  <dcterms:created xsi:type="dcterms:W3CDTF">2025-08-12T12:04:50Z</dcterms:created>
  <dcterms:modified xsi:type="dcterms:W3CDTF">2025-08-13T11:31:45Z</dcterms:modified>
</cp:coreProperties>
</file>