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D:\Git\excel\"/>
    </mc:Choice>
  </mc:AlternateContent>
  <xr:revisionPtr revIDLastSave="0" documentId="13_ncr:1_{6DFF526C-9F0A-4BFB-85F3-D680C52AEE7A}" xr6:coauthVersionLast="47" xr6:coauthVersionMax="47" xr10:uidLastSave="{00000000-0000-0000-0000-000000000000}"/>
  <bookViews>
    <workbookView xWindow="-120" yWindow="-120" windowWidth="19440" windowHeight="15000" tabRatio="627" xr2:uid="{00000000-000D-0000-FFFF-FFFF00000000}"/>
  </bookViews>
  <sheets>
    <sheet name="questão 1" sheetId="3" r:id="rId1"/>
    <sheet name="auxiliar" sheetId="2" r:id="rId2"/>
    <sheet name="base de vendas" sheetId="1" r:id="rId3"/>
    <sheet name="config" sheetId="4" state="veryHidden" r:id="rId4"/>
  </sheets>
  <definedNames>
    <definedName name="_xlnm._FilterDatabase" localSheetId="1" hidden="1">auxiliar!$A$1:$B$70</definedName>
    <definedName name="_xlnm._FilterDatabase" localSheetId="2" hidden="1">'base de vendas'!$A$1:$F$51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4" l="1"/>
  <c r="C31" i="4"/>
  <c r="C30" i="4"/>
  <c r="C29" i="4"/>
  <c r="C32" i="4" s="1"/>
  <c r="B13" i="3"/>
  <c r="C13" i="3" s="1"/>
  <c r="B15" i="3"/>
  <c r="J1" i="4"/>
  <c r="N1" i="4"/>
  <c r="D10" i="4"/>
  <c r="I23" i="3"/>
  <c r="I22" i="3"/>
  <c r="I21" i="3"/>
  <c r="H23" i="3"/>
  <c r="H22" i="3"/>
  <c r="G23" i="3"/>
  <c r="G22" i="3"/>
  <c r="H21" i="3"/>
  <c r="G21" i="3"/>
  <c r="C15" i="3" l="1"/>
  <c r="F13" i="3"/>
  <c r="H13" i="3"/>
  <c r="I13" i="3"/>
  <c r="E13" i="3"/>
  <c r="G13" i="3"/>
  <c r="D13" i="3"/>
  <c r="H24" i="3"/>
  <c r="I24" i="3"/>
  <c r="G24" i="3"/>
  <c r="D12" i="4" l="1"/>
  <c r="D15" i="4" s="1"/>
  <c r="D17" i="4" s="1"/>
  <c r="D22" i="3"/>
  <c r="E22" i="3"/>
  <c r="F22" i="3"/>
  <c r="D23" i="3"/>
  <c r="E23" i="3"/>
  <c r="F23" i="3"/>
  <c r="F21" i="3"/>
  <c r="E21" i="3"/>
  <c r="D21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15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H15" i="3" l="1"/>
  <c r="I15" i="3"/>
  <c r="G16" i="3" s="1"/>
  <c r="G31" i="3"/>
  <c r="I33" i="3"/>
  <c r="H36" i="3"/>
  <c r="G39" i="3"/>
  <c r="I41" i="3"/>
  <c r="H44" i="3"/>
  <c r="G47" i="3"/>
  <c r="I49" i="3"/>
  <c r="H52" i="3"/>
  <c r="G55" i="3"/>
  <c r="E30" i="3"/>
  <c r="E34" i="3"/>
  <c r="E38" i="3"/>
  <c r="E42" i="3"/>
  <c r="E46" i="3"/>
  <c r="E50" i="3"/>
  <c r="E54" i="3"/>
  <c r="D34" i="3"/>
  <c r="D42" i="3"/>
  <c r="D50" i="3"/>
  <c r="G36" i="3"/>
  <c r="G52" i="3"/>
  <c r="F45" i="3"/>
  <c r="H31" i="3"/>
  <c r="G34" i="3"/>
  <c r="I36" i="3"/>
  <c r="H39" i="3"/>
  <c r="G42" i="3"/>
  <c r="I44" i="3"/>
  <c r="H47" i="3"/>
  <c r="G50" i="3"/>
  <c r="I52" i="3"/>
  <c r="H55" i="3"/>
  <c r="F30" i="3"/>
  <c r="F34" i="3"/>
  <c r="F38" i="3"/>
  <c r="F42" i="3"/>
  <c r="F46" i="3"/>
  <c r="F50" i="3"/>
  <c r="F54" i="3"/>
  <c r="D35" i="3"/>
  <c r="D43" i="3"/>
  <c r="D51" i="3"/>
  <c r="I38" i="3"/>
  <c r="I54" i="3"/>
  <c r="F53" i="3"/>
  <c r="I31" i="3"/>
  <c r="H34" i="3"/>
  <c r="G37" i="3"/>
  <c r="I39" i="3"/>
  <c r="H42" i="3"/>
  <c r="G45" i="3"/>
  <c r="I47" i="3"/>
  <c r="H50" i="3"/>
  <c r="G53" i="3"/>
  <c r="I55" i="3"/>
  <c r="E31" i="3"/>
  <c r="E35" i="3"/>
  <c r="E39" i="3"/>
  <c r="E43" i="3"/>
  <c r="E47" i="3"/>
  <c r="E51" i="3"/>
  <c r="E55" i="3"/>
  <c r="D36" i="3"/>
  <c r="D44" i="3"/>
  <c r="D52" i="3"/>
  <c r="I30" i="3"/>
  <c r="I46" i="3"/>
  <c r="F37" i="3"/>
  <c r="D49" i="3"/>
  <c r="G32" i="3"/>
  <c r="I34" i="3"/>
  <c r="H37" i="3"/>
  <c r="G40" i="3"/>
  <c r="I42" i="3"/>
  <c r="H45" i="3"/>
  <c r="G48" i="3"/>
  <c r="I50" i="3"/>
  <c r="H53" i="3"/>
  <c r="I29" i="3"/>
  <c r="F31" i="3"/>
  <c r="F35" i="3"/>
  <c r="F39" i="3"/>
  <c r="F43" i="3"/>
  <c r="F47" i="3"/>
  <c r="F51" i="3"/>
  <c r="F55" i="3"/>
  <c r="D37" i="3"/>
  <c r="D45" i="3"/>
  <c r="D53" i="3"/>
  <c r="G44" i="3"/>
  <c r="F41" i="3"/>
  <c r="H32" i="3"/>
  <c r="G35" i="3"/>
  <c r="I37" i="3"/>
  <c r="H40" i="3"/>
  <c r="G43" i="3"/>
  <c r="I45" i="3"/>
  <c r="H48" i="3"/>
  <c r="G51" i="3"/>
  <c r="I53" i="3"/>
  <c r="H29" i="3"/>
  <c r="E32" i="3"/>
  <c r="E36" i="3"/>
  <c r="E40" i="3"/>
  <c r="E44" i="3"/>
  <c r="E48" i="3"/>
  <c r="E52" i="3"/>
  <c r="D30" i="3"/>
  <c r="D38" i="3"/>
  <c r="D46" i="3"/>
  <c r="D54" i="3"/>
  <c r="H33" i="3"/>
  <c r="H49" i="3"/>
  <c r="F49" i="3"/>
  <c r="G30" i="3"/>
  <c r="I32" i="3"/>
  <c r="H35" i="3"/>
  <c r="G38" i="3"/>
  <c r="I40" i="3"/>
  <c r="H43" i="3"/>
  <c r="G46" i="3"/>
  <c r="I48" i="3"/>
  <c r="H51" i="3"/>
  <c r="G54" i="3"/>
  <c r="G29" i="3"/>
  <c r="F32" i="3"/>
  <c r="F36" i="3"/>
  <c r="F40" i="3"/>
  <c r="F44" i="3"/>
  <c r="F48" i="3"/>
  <c r="F52" i="3"/>
  <c r="D31" i="3"/>
  <c r="D39" i="3"/>
  <c r="D47" i="3"/>
  <c r="D55" i="3"/>
  <c r="H41" i="3"/>
  <c r="F33" i="3"/>
  <c r="D41" i="3"/>
  <c r="H30" i="3"/>
  <c r="G33" i="3"/>
  <c r="I35" i="3"/>
  <c r="H38" i="3"/>
  <c r="G41" i="3"/>
  <c r="I43" i="3"/>
  <c r="H46" i="3"/>
  <c r="G49" i="3"/>
  <c r="I51" i="3"/>
  <c r="H54" i="3"/>
  <c r="E29" i="3"/>
  <c r="E33" i="3"/>
  <c r="E37" i="3"/>
  <c r="E41" i="3"/>
  <c r="E45" i="3"/>
  <c r="E49" i="3"/>
  <c r="E53" i="3"/>
  <c r="D32" i="3"/>
  <c r="D40" i="3"/>
  <c r="D48" i="3"/>
  <c r="D29" i="3"/>
  <c r="F29" i="3"/>
  <c r="D33" i="3"/>
  <c r="F15" i="3"/>
  <c r="E15" i="3"/>
  <c r="D15" i="3"/>
  <c r="E24" i="3"/>
  <c r="D24" i="3"/>
  <c r="F24" i="3"/>
  <c r="E12" i="4" l="1"/>
  <c r="E15" i="4" s="1"/>
  <c r="E17" i="4" s="1"/>
  <c r="D16" i="3"/>
</calcChain>
</file>

<file path=xl/sharedStrings.xml><?xml version="1.0" encoding="utf-8"?>
<sst xmlns="http://schemas.openxmlformats.org/spreadsheetml/2006/main" count="315" uniqueCount="62">
  <si>
    <t>DDD</t>
  </si>
  <si>
    <t>UF</t>
  </si>
  <si>
    <t>SP</t>
  </si>
  <si>
    <t>RJ</t>
  </si>
  <si>
    <t>ES</t>
  </si>
  <si>
    <t>MG</t>
  </si>
  <si>
    <t>PR</t>
  </si>
  <si>
    <t>SC</t>
  </si>
  <si>
    <t>RS</t>
  </si>
  <si>
    <t>DF</t>
  </si>
  <si>
    <t>GO</t>
  </si>
  <si>
    <t>TO</t>
  </si>
  <si>
    <t>MT</t>
  </si>
  <si>
    <t>MS</t>
  </si>
  <si>
    <t>AC</t>
  </si>
  <si>
    <t>RO</t>
  </si>
  <si>
    <t>BA</t>
  </si>
  <si>
    <t>SE</t>
  </si>
  <si>
    <t>PE</t>
  </si>
  <si>
    <t>AL</t>
  </si>
  <si>
    <t>PB</t>
  </si>
  <si>
    <t>RN</t>
  </si>
  <si>
    <t>CE</t>
  </si>
  <si>
    <t>PI</t>
  </si>
  <si>
    <t>PA</t>
  </si>
  <si>
    <t>AM</t>
  </si>
  <si>
    <t>RR</t>
  </si>
  <si>
    <t>AP</t>
  </si>
  <si>
    <t>MA</t>
  </si>
  <si>
    <t>Utilizando fórmulas e/ou recursos do Excel, construa nesta aba do arquivo uma ou mais visões com os valores e quantidade de vendas por UF e por MÊS</t>
  </si>
  <si>
    <t>Vendedor</t>
  </si>
  <si>
    <t>Parceiro 1</t>
  </si>
  <si>
    <t>Valor</t>
  </si>
  <si>
    <t>Quantidade</t>
  </si>
  <si>
    <t>mes</t>
  </si>
  <si>
    <t>Parceiro 2</t>
  </si>
  <si>
    <t>2021-01</t>
  </si>
  <si>
    <t>2021-02</t>
  </si>
  <si>
    <t>2021-03</t>
  </si>
  <si>
    <t>Parceiro 3</t>
  </si>
  <si>
    <t>Mês Ano</t>
  </si>
  <si>
    <t>Municipio</t>
  </si>
  <si>
    <t>Janeiro</t>
  </si>
  <si>
    <t>Fevereiro</t>
  </si>
  <si>
    <t>Março</t>
  </si>
  <si>
    <t>Total</t>
  </si>
  <si>
    <t>VOLUME</t>
  </si>
  <si>
    <t>QUANTIDADE</t>
  </si>
  <si>
    <t>ruim</t>
  </si>
  <si>
    <t>regular</t>
  </si>
  <si>
    <t>bom</t>
  </si>
  <si>
    <t>ótimo</t>
  </si>
  <si>
    <t>valor</t>
  </si>
  <si>
    <t>ponteiro]</t>
  </si>
  <si>
    <t>Antes</t>
  </si>
  <si>
    <t>Depois</t>
  </si>
  <si>
    <t>*</t>
  </si>
  <si>
    <t>TOTAL GERAL</t>
  </si>
  <si>
    <t>Media por parceiro Maximo</t>
  </si>
  <si>
    <t>minimo</t>
  </si>
  <si>
    <t>maximo</t>
  </si>
  <si>
    <t>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</si>
</sst>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rgb="FFFF66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shrinkToFit="1"/>
    </xf>
    <xf numFmtId="0" fontId="2" fillId="2" borderId="1" xfId="0" applyFont="1" applyFill="1" applyBorder="1" applyAlignment="1">
      <alignment shrinkToFit="1"/>
    </xf>
    <xf numFmtId="43" fontId="0" fillId="0" borderId="1" xfId="1" applyFont="1" applyFill="1" applyBorder="1" applyAlignment="1">
      <alignment shrinkToFit="1"/>
    </xf>
    <xf numFmtId="164" fontId="2" fillId="2" borderId="1" xfId="1" applyNumberFormat="1" applyFont="1" applyFill="1" applyBorder="1" applyAlignment="1">
      <alignment shrinkToFit="1"/>
    </xf>
    <xf numFmtId="164" fontId="0" fillId="0" borderId="1" xfId="1" applyNumberFormat="1" applyFont="1" applyFill="1" applyBorder="1" applyAlignment="1">
      <alignment shrinkToFit="1"/>
    </xf>
    <xf numFmtId="43" fontId="0" fillId="0" borderId="1" xfId="0" applyNumberFormat="1" applyBorder="1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43" fontId="2" fillId="2" borderId="1" xfId="1" applyFont="1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3" xfId="0" applyBorder="1"/>
    <xf numFmtId="0" fontId="2" fillId="2" borderId="4" xfId="0" applyFont="1" applyFill="1" applyBorder="1" applyAlignment="1">
      <alignment shrinkToFit="1"/>
    </xf>
    <xf numFmtId="0" fontId="0" fillId="0" borderId="3" xfId="0" applyBorder="1" applyAlignment="1">
      <alignment vertical="center" shrinkToFit="1"/>
    </xf>
    <xf numFmtId="0" fontId="0" fillId="0" borderId="5" xfId="0" applyBorder="1" applyAlignment="1">
      <alignment horizontal="center" shrinkToFit="1"/>
    </xf>
    <xf numFmtId="0" fontId="0" fillId="3" borderId="3" xfId="0" applyFill="1" applyBorder="1"/>
    <xf numFmtId="0" fontId="3" fillId="4" borderId="0" xfId="0" applyFont="1" applyFill="1"/>
    <xf numFmtId="0" fontId="0" fillId="4" borderId="0" xfId="0" applyFill="1"/>
    <xf numFmtId="0" fontId="0" fillId="4" borderId="13" xfId="0" applyFill="1" applyBorder="1" applyAlignment="1">
      <alignment horizontal="center" shrinkToFit="1"/>
    </xf>
    <xf numFmtId="0" fontId="2" fillId="4" borderId="4" xfId="0" applyFont="1" applyFill="1" applyBorder="1" applyAlignment="1">
      <alignment horizontal="center" shrinkToFit="1"/>
    </xf>
    <xf numFmtId="0" fontId="0" fillId="4" borderId="6" xfId="0" applyFill="1" applyBorder="1" applyAlignment="1">
      <alignment horizontal="center" vertical="center" shrinkToFit="1"/>
    </xf>
    <xf numFmtId="43" fontId="0" fillId="4" borderId="12" xfId="1" applyFont="1" applyFill="1" applyBorder="1" applyAlignment="1">
      <alignment vertical="center"/>
    </xf>
    <xf numFmtId="43" fontId="0" fillId="4" borderId="3" xfId="1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3" fillId="4" borderId="0" xfId="0" applyFont="1" applyFill="1" applyAlignment="1">
      <alignment shrinkToFit="1"/>
    </xf>
    <xf numFmtId="43" fontId="3" fillId="4" borderId="0" xfId="0" applyNumberFormat="1" applyFont="1" applyFill="1"/>
    <xf numFmtId="0" fontId="3" fillId="4" borderId="0" xfId="0" applyFont="1" applyFill="1" applyAlignment="1">
      <alignment horizontal="center"/>
    </xf>
    <xf numFmtId="0" fontId="0" fillId="4" borderId="6" xfId="0" applyFill="1" applyBorder="1" applyAlignment="1">
      <alignment horizontal="center" vertical="center"/>
    </xf>
    <xf numFmtId="43" fontId="0" fillId="4" borderId="11" xfId="1" applyFont="1" applyFill="1" applyBorder="1" applyAlignment="1">
      <alignment vertical="center"/>
    </xf>
    <xf numFmtId="43" fontId="0" fillId="4" borderId="7" xfId="1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shrinkToFit="1"/>
    </xf>
    <xf numFmtId="0" fontId="2" fillId="4" borderId="4" xfId="0" applyFont="1" applyFill="1" applyBorder="1" applyAlignment="1">
      <alignment shrinkToFit="1"/>
    </xf>
    <xf numFmtId="0" fontId="0" fillId="4" borderId="3" xfId="0" applyFill="1" applyBorder="1" applyAlignment="1">
      <alignment vertical="center" shrinkToFit="1"/>
    </xf>
    <xf numFmtId="0" fontId="3" fillId="4" borderId="3" xfId="0" applyFont="1" applyFill="1" applyBorder="1" applyAlignment="1">
      <alignment shrinkToFit="1"/>
    </xf>
    <xf numFmtId="43" fontId="3" fillId="4" borderId="3" xfId="0" applyNumberFormat="1" applyFont="1" applyFill="1" applyBorder="1"/>
    <xf numFmtId="0" fontId="3" fillId="4" borderId="3" xfId="0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3" xfId="0" applyFill="1" applyBorder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0" xfId="0" applyFont="1" applyFill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5" fontId="3" fillId="4" borderId="8" xfId="1" applyNumberFormat="1" applyFont="1" applyFill="1" applyBorder="1" applyAlignment="1">
      <alignment horizontal="center" vertical="center"/>
    </xf>
    <xf numFmtId="165" fontId="3" fillId="4" borderId="9" xfId="1" applyNumberFormat="1" applyFont="1" applyFill="1" applyBorder="1" applyAlignment="1">
      <alignment horizontal="center" vertical="center"/>
    </xf>
    <xf numFmtId="165" fontId="3" fillId="4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4300087489062"/>
          <c:y val="7.7190400958082897E-2"/>
          <c:w val="0.61562510936132986"/>
          <c:h val="0.92199689265101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3-4C28-AB9A-DD1259A276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3-4C28-AB9A-DD1259A276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3-4C28-AB9A-DD1259A276E3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3-4C28-AB9A-DD1259A276E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83-4C28-AB9A-DD1259A276E3}"/>
              </c:ext>
            </c:extLst>
          </c:dPt>
          <c:cat>
            <c:strRef>
              <c:f>config!$C$6:$C$10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config!$D$6:$D$10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3-4C28-AB9A-DD1259A2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83-4C28-AB9A-DD1259A276E3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83-4C28-AB9A-DD1259A276E3}"/>
              </c:ext>
            </c:extLst>
          </c:dPt>
          <c:dPt>
            <c:idx val="2"/>
            <c:bubble3D val="0"/>
            <c:spPr>
              <a:noFill/>
              <a:ln w="0">
                <a:solidFill>
                  <a:srgbClr val="7030A0">
                    <a:alpha val="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83-4C28-AB9A-DD1259A276E3}"/>
              </c:ext>
            </c:extLst>
          </c:dPt>
          <c:dLbls>
            <c:dLbl>
              <c:idx val="1"/>
              <c:tx>
                <c:strRef>
                  <c:f>'questão 1'!$G$16:$I$16</c:f>
                  <c:strCache>
                    <c:ptCount val="3"/>
                    <c:pt idx="0">
                      <c:v>9 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{2972CAA5-2781-4A7A-BEA7-F88E79BFFDAF}</c15:txfldGUID>
                      <c15:f>'questão 1'!$G$16:$I$16</c15:f>
                      <c15:dlblFieldTableCache>
                        <c:ptCount val="3"/>
                        <c:pt idx="0">
                          <c:v>9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183-4C28-AB9A-DD1259A27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config!$D$15:$D$17</c:f>
              <c:numCache>
                <c:formatCode>General</c:formatCode>
                <c:ptCount val="3"/>
                <c:pt idx="0">
                  <c:v>20.666666666666668</c:v>
                </c:pt>
                <c:pt idx="1">
                  <c:v>2</c:v>
                </c:pt>
                <c:pt idx="2">
                  <c:v>177.33333333333334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83-4C28-AB9A-DD1259A2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4300087489062"/>
          <c:y val="7.7190400958082897E-2"/>
          <c:w val="0.61562510936132986"/>
          <c:h val="0.92199689265101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5-4DDB-A280-73A396EB3B6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5-4DDB-A280-73A396EB3B6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5-4DDB-A280-73A396EB3B6F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5-4DDB-A280-73A396EB3B6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5-4DDB-A280-73A396EB3B6F}"/>
              </c:ext>
            </c:extLst>
          </c:dPt>
          <c:cat>
            <c:strRef>
              <c:f>config!$C$6:$C$10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config!$D$6:$D$10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5-4DDB-A280-73A396E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PORTEIRO</c:v>
          </c:tx>
          <c:spPr>
            <a:ln w="0"/>
          </c:spPr>
          <c:dPt>
            <c:idx val="0"/>
            <c:bubble3D val="0"/>
            <c:spPr>
              <a:noFill/>
              <a:ln w="0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815-4DDB-A280-73A396EB3B6F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0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815-4DDB-A280-73A396EB3B6F}"/>
              </c:ext>
            </c:extLst>
          </c:dPt>
          <c:dPt>
            <c:idx val="2"/>
            <c:bubble3D val="0"/>
            <c:spPr>
              <a:noFill/>
              <a:ln w="0">
                <a:solidFill>
                  <a:schemeClr val="lt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815-4DDB-A280-73A396EB3B6F}"/>
              </c:ext>
            </c:extLst>
          </c:dPt>
          <c:dLbls>
            <c:dLbl>
              <c:idx val="1"/>
              <c:tx>
                <c:strRef>
                  <c:f>'questão 1'!$G$16:$I$16</c:f>
                  <c:strCache>
                    <c:ptCount val="3"/>
                    <c:pt idx="0">
                      <c:v>9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{C50DD154-DEEE-4BE3-AE33-07F1430BB5AE}</c15:txfldGUID>
                      <c15:f>'questão 1'!$G$16:$I$16</c15:f>
                      <c15:dlblFieldTableCache>
                        <c:ptCount val="3"/>
                        <c:pt idx="0">
                          <c:v>9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815-4DDB-A280-73A396E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config!$E$15:$E$17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15-4DDB-A280-73A396E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4300087489062"/>
          <c:y val="7.7190400958082897E-2"/>
          <c:w val="0.61562510936132986"/>
          <c:h val="0.92199689265101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BF-4A16-9C90-02557227019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F-4A16-9C90-02557227019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BF-4A16-9C90-025572270199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F-4A16-9C90-02557227019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BF-4A16-9C90-025572270199}"/>
              </c:ext>
            </c:extLst>
          </c:dPt>
          <c:cat>
            <c:strRef>
              <c:f>config!$C$6:$C$10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config!$D$6:$D$10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F-4A16-9C90-02557227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BF-4A16-9C90-025572270199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BF-4A16-9C90-02557227019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BF-4A16-9C90-025572270199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BF-4A16-9C90-025572270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config!$D$15:$D$17</c:f>
              <c:numCache>
                <c:formatCode>General</c:formatCode>
                <c:ptCount val="3"/>
                <c:pt idx="0">
                  <c:v>20.666666666666668</c:v>
                </c:pt>
                <c:pt idx="1">
                  <c:v>2</c:v>
                </c:pt>
                <c:pt idx="2">
                  <c:v>177.33333333333334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F-4A16-9C90-02557227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config!$I$1" fmlaRange="config!$J$2:$J$5" noThreeD="1" sel="3" val="0"/>
</file>

<file path=xl/ctrlProps/ctrlProp2.xml><?xml version="1.0" encoding="utf-8"?>
<formControlPr xmlns="http://schemas.microsoft.com/office/spreadsheetml/2009/9/main" objectType="Drop" dropStyle="combo" dx="22" fmlaLink="config!$M$1" fmlaRange="config!$N$2:$N$29" noThreeD="1" sel="23" val="2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0</xdr:rowOff>
        </xdr:from>
        <xdr:to>
          <xdr:col>6</xdr:col>
          <xdr:colOff>9525</xdr:colOff>
          <xdr:row>3</xdr:row>
          <xdr:rowOff>57150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161924</xdr:colOff>
      <xdr:row>7</xdr:row>
      <xdr:rowOff>1</xdr:rowOff>
    </xdr:from>
    <xdr:to>
      <xdr:col>16</xdr:col>
      <xdr:colOff>304800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142876</xdr:colOff>
      <xdr:row>35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5</xdr:row>
      <xdr:rowOff>42861</xdr:rowOff>
    </xdr:from>
    <xdr:to>
      <xdr:col>15</xdr:col>
      <xdr:colOff>76200</xdr:colOff>
      <xdr:row>21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2568-61D8-47B3-B0C4-8993C618EF26}">
  <sheetPr codeName="Planilha1"/>
  <dimension ref="A1:I57"/>
  <sheetViews>
    <sheetView showGridLines="0" showRowColHeaders="0" tabSelected="1" zoomScaleNormal="100" workbookViewId="0">
      <selection activeCell="D10" sqref="D10:F10"/>
    </sheetView>
  </sheetViews>
  <sheetFormatPr defaultRowHeight="15" x14ac:dyDescent="0.25"/>
  <cols>
    <col min="1" max="1" width="9.140625" style="17"/>
    <col min="2" max="2" width="0" style="17" hidden="1" customWidth="1"/>
    <col min="3" max="3" width="14.42578125" style="17" customWidth="1"/>
    <col min="4" max="6" width="11.5703125" style="17" bestFit="1" customWidth="1"/>
    <col min="7" max="7" width="13.42578125" style="17" customWidth="1"/>
    <col min="8" max="8" width="10.7109375" style="17" customWidth="1"/>
    <col min="9" max="9" width="14.5703125" style="17" customWidth="1"/>
    <col min="10" max="16384" width="9.140625" style="17"/>
  </cols>
  <sheetData>
    <row r="1" spans="1:9" x14ac:dyDescent="0.25">
      <c r="A1" s="16" t="s">
        <v>29</v>
      </c>
    </row>
    <row r="9" spans="1:9" ht="15.75" thickBot="1" x14ac:dyDescent="0.3"/>
    <row r="10" spans="1:9" ht="30" customHeight="1" thickBot="1" x14ac:dyDescent="0.3">
      <c r="D10" s="46" t="s">
        <v>46</v>
      </c>
      <c r="E10" s="47"/>
      <c r="F10" s="48"/>
      <c r="G10" s="46" t="s">
        <v>47</v>
      </c>
      <c r="H10" s="47"/>
      <c r="I10" s="48"/>
    </row>
    <row r="11" spans="1:9" ht="10.5" hidden="1" customHeight="1" x14ac:dyDescent="0.25">
      <c r="D11" s="18" t="s">
        <v>36</v>
      </c>
      <c r="E11" s="18" t="s">
        <v>37</v>
      </c>
      <c r="F11" s="18" t="s">
        <v>38</v>
      </c>
    </row>
    <row r="12" spans="1:9" ht="15.75" thickBot="1" x14ac:dyDescent="0.3">
      <c r="B12" s="41"/>
      <c r="C12" s="19" t="s">
        <v>30</v>
      </c>
      <c r="D12" s="19" t="s">
        <v>42</v>
      </c>
      <c r="E12" s="19" t="s">
        <v>43</v>
      </c>
      <c r="F12" s="19" t="s">
        <v>44</v>
      </c>
      <c r="G12" s="19" t="s">
        <v>42</v>
      </c>
      <c r="H12" s="19" t="s">
        <v>43</v>
      </c>
      <c r="I12" s="19" t="s">
        <v>44</v>
      </c>
    </row>
    <row r="13" spans="1:9" ht="35.25" customHeight="1" thickBot="1" x14ac:dyDescent="0.3">
      <c r="B13" s="41">
        <f>config!I1</f>
        <v>3</v>
      </c>
      <c r="C13" s="20" t="str">
        <f>VLOOKUP(B13,config!I2:J5,2,0)</f>
        <v>Parceiro 2</v>
      </c>
      <c r="D13" s="21">
        <f>SUMIFS('base de vendas'!$E:$E,'base de vendas'!$A:$A,config!$J$1,'base de vendas'!$D:$D,'questão 1'!D$19)</f>
        <v>0</v>
      </c>
      <c r="E13" s="22">
        <f>SUMIFS('base de vendas'!$E:$E,'base de vendas'!$A:$A,config!$J$1,'base de vendas'!$D:$D,'questão 1'!E$19)</f>
        <v>130822.0780968</v>
      </c>
      <c r="F13" s="22">
        <f>SUMIFS('base de vendas'!$E:$E,'base de vendas'!$A:$A,config!$J$1,'base de vendas'!$D:$D,'questão 1'!F$19)</f>
        <v>104889</v>
      </c>
      <c r="G13" s="23">
        <f>SUMIFS('base de vendas'!$F:$F,'base de vendas'!$A:$A,config!$J$1,'base de vendas'!$D:$D,'questão 1'!D$19)</f>
        <v>0</v>
      </c>
      <c r="H13" s="23">
        <f>SUMIFS('base de vendas'!$F:$F,'base de vendas'!$A:$A,config!$J$1,'base de vendas'!$D:$D,'questão 1'!E$19)</f>
        <v>30</v>
      </c>
      <c r="I13" s="23">
        <f>SUMIFS('base de vendas'!$F:$F,'base de vendas'!$A:$A,config!$J$1,'base de vendas'!$D:$D,'questão 1'!F$19)</f>
        <v>35</v>
      </c>
    </row>
    <row r="14" spans="1:9" ht="15.75" thickBot="1" x14ac:dyDescent="0.3">
      <c r="B14" s="41"/>
      <c r="C14" s="24"/>
      <c r="D14" s="25"/>
      <c r="E14" s="25"/>
      <c r="F14" s="25"/>
      <c r="G14" s="26"/>
      <c r="H14" s="26"/>
      <c r="I14" s="26"/>
    </row>
    <row r="15" spans="1:9" ht="39.75" customHeight="1" thickBot="1" x14ac:dyDescent="0.3">
      <c r="B15" s="41">
        <f>config!M1</f>
        <v>23</v>
      </c>
      <c r="C15" s="27" t="str">
        <f>VLOOKUP(B15,config!M2:O29,2,0)</f>
        <v>RS</v>
      </c>
      <c r="D15" s="28">
        <f>SUMIFS('base de vendas'!$E:$E,'base de vendas'!$C:$C,config!$N$1,'base de vendas'!$D:$D,'questão 1'!D$19,'base de vendas'!$A:$A,config!$J$1)</f>
        <v>0</v>
      </c>
      <c r="E15" s="29">
        <f>SUMIFS('base de vendas'!$E:$E,'base de vendas'!$C:$C,config!$N$1,'base de vendas'!$D:$D,'questão 1'!E$19,'base de vendas'!$A:$A,config!$J$1)</f>
        <v>5476.0458906000003</v>
      </c>
      <c r="F15" s="29">
        <f>SUMIFS('base de vendas'!$E:$E,'base de vendas'!$C:$C,config!$N$1,'base de vendas'!$D:$D,'questão 1'!F$19,'base de vendas'!$A:$A,config!$J$1)</f>
        <v>25774</v>
      </c>
      <c r="G15" s="30">
        <f>SUMIFS('base de vendas'!$F:$F,'base de vendas'!$A:$A,config!$J$1,'base de vendas'!$D:$D,'questão 1'!D$19,'base de vendas'!$C:$C,config!$N$1)</f>
        <v>0</v>
      </c>
      <c r="H15" s="30">
        <f>SUMIFS('base de vendas'!$F:$F,'base de vendas'!$A:$A,config!$J$1,'base de vendas'!$D:$D,'questão 1'!E$19,'base de vendas'!$C:$C,config!$N$1)</f>
        <v>6</v>
      </c>
      <c r="I15" s="30">
        <f>SUMIFS('base de vendas'!$F:$F,'base de vendas'!$A:$A,config!$J$1,'base de vendas'!$D:$D,'questão 1'!F$19,'base de vendas'!$C:$C,config!$N$1)</f>
        <v>3</v>
      </c>
    </row>
    <row r="16" spans="1:9" ht="31.5" customHeight="1" thickBot="1" x14ac:dyDescent="0.3">
      <c r="B16" s="41"/>
      <c r="C16" s="31"/>
      <c r="D16" s="49">
        <f>SUM(D15:F15)</f>
        <v>31250.045890599999</v>
      </c>
      <c r="E16" s="50"/>
      <c r="F16" s="51"/>
      <c r="G16" s="49">
        <f>SUM(G15:I15)</f>
        <v>9</v>
      </c>
      <c r="H16" s="50"/>
      <c r="I16" s="51"/>
    </row>
    <row r="17" spans="2:9" x14ac:dyDescent="0.25">
      <c r="B17" s="41"/>
      <c r="C17" s="45" t="s">
        <v>57</v>
      </c>
      <c r="D17" s="45"/>
      <c r="E17" s="45"/>
      <c r="F17" s="45"/>
      <c r="G17" s="45"/>
      <c r="H17" s="45"/>
      <c r="I17" s="45"/>
    </row>
    <row r="18" spans="2:9" x14ac:dyDescent="0.25">
      <c r="B18" s="41"/>
      <c r="D18" s="44" t="s">
        <v>46</v>
      </c>
      <c r="E18" s="44"/>
      <c r="F18" s="44"/>
      <c r="G18" s="44" t="s">
        <v>47</v>
      </c>
      <c r="H18" s="44"/>
      <c r="I18" s="44"/>
    </row>
    <row r="19" spans="2:9" ht="3" customHeight="1" x14ac:dyDescent="0.25">
      <c r="B19" s="41"/>
      <c r="D19" s="32" t="s">
        <v>36</v>
      </c>
      <c r="E19" s="32" t="s">
        <v>37</v>
      </c>
      <c r="F19" s="32" t="s">
        <v>38</v>
      </c>
    </row>
    <row r="20" spans="2:9" x14ac:dyDescent="0.25">
      <c r="B20" s="41"/>
      <c r="C20" s="33" t="s">
        <v>30</v>
      </c>
      <c r="D20" s="19" t="s">
        <v>42</v>
      </c>
      <c r="E20" s="19" t="s">
        <v>43</v>
      </c>
      <c r="F20" s="19" t="s">
        <v>44</v>
      </c>
      <c r="G20" s="19" t="s">
        <v>42</v>
      </c>
      <c r="H20" s="19" t="s">
        <v>43</v>
      </c>
      <c r="I20" s="19" t="s">
        <v>44</v>
      </c>
    </row>
    <row r="21" spans="2:9" ht="24" customHeight="1" x14ac:dyDescent="0.25">
      <c r="B21" s="41"/>
      <c r="C21" s="34" t="s">
        <v>31</v>
      </c>
      <c r="D21" s="22">
        <f>SUMIFS('base de vendas'!$E:$E,'base de vendas'!$A:$A,'questão 1'!C21,'base de vendas'!$D:$D,'questão 1'!D$19)</f>
        <v>142145</v>
      </c>
      <c r="E21" s="22">
        <f>SUMIFS('base de vendas'!$E:$E,'base de vendas'!$A:$A,'questão 1'!C21,'base de vendas'!$D:$D,'questão 1'!E$19)</f>
        <v>63912</v>
      </c>
      <c r="F21" s="22">
        <f>SUMIFS('base de vendas'!$E:$E,'base de vendas'!$A:$A,'questão 1'!C21,'base de vendas'!$D:$D,'questão 1'!F$19)</f>
        <v>137206.9055466</v>
      </c>
      <c r="G21" s="23">
        <f>SUMIFS('base de vendas'!$F:$F,'base de vendas'!$A:$A,'questão 1'!C$21,'base de vendas'!$D:$D,'questão 1'!D$19)</f>
        <v>52</v>
      </c>
      <c r="H21" s="23">
        <f>SUMIFS('base de vendas'!$F:$F,'base de vendas'!$A:$A,'questão 1'!C$21,'base de vendas'!$D:$D,'questão 1'!E$19)</f>
        <v>28</v>
      </c>
      <c r="I21" s="23">
        <f>SUMIFS('base de vendas'!$F:$F,'base de vendas'!$A:$A,'questão 1'!C$21,'base de vendas'!$D:$D,'questão 1'!F$19)</f>
        <v>76</v>
      </c>
    </row>
    <row r="22" spans="2:9" ht="24" customHeight="1" x14ac:dyDescent="0.25">
      <c r="B22" s="41"/>
      <c r="C22" s="34" t="s">
        <v>35</v>
      </c>
      <c r="D22" s="22">
        <f>SUMIFS('base de vendas'!$E:$E,'base de vendas'!$A:$A,'questão 1'!C22,'base de vendas'!$D:$D,'questão 1'!D$19)</f>
        <v>0</v>
      </c>
      <c r="E22" s="22">
        <f>SUMIFS('base de vendas'!$E:$E,'base de vendas'!$A:$A,'questão 1'!C22,'base de vendas'!$D:$D,'questão 1'!E$19)</f>
        <v>130822.0780968</v>
      </c>
      <c r="F22" s="22">
        <f>SUMIFS('base de vendas'!$E:$E,'base de vendas'!$A:$A,'questão 1'!C22,'base de vendas'!$D:$D,'questão 1'!F$19)</f>
        <v>104889</v>
      </c>
      <c r="G22" s="23">
        <f>SUMIFS('base de vendas'!$F:$F,'base de vendas'!$A:$A,'questão 1'!C$22,'base de vendas'!$D:$D,'questão 1'!D$19)</f>
        <v>0</v>
      </c>
      <c r="H22" s="23">
        <f>SUMIFS('base de vendas'!$F:$F,'base de vendas'!$A:$A,'questão 1'!C$22,'base de vendas'!$D:$D,'questão 1'!E$19)</f>
        <v>30</v>
      </c>
      <c r="I22" s="23">
        <f>SUMIFS('base de vendas'!$F:$F,'base de vendas'!$A:$A,'questão 1'!C$22,'base de vendas'!$D:$D,'questão 1'!F$19)</f>
        <v>35</v>
      </c>
    </row>
    <row r="23" spans="2:9" ht="24" customHeight="1" x14ac:dyDescent="0.25">
      <c r="B23" s="41"/>
      <c r="C23" s="34" t="s">
        <v>39</v>
      </c>
      <c r="D23" s="22">
        <f>SUMIFS('base de vendas'!$E:$E,'base de vendas'!$A:$A,'questão 1'!C23,'base de vendas'!$D:$D,'questão 1'!D$19)</f>
        <v>128781.56623140001</v>
      </c>
      <c r="E23" s="22">
        <f>SUMIFS('base de vendas'!$E:$E,'base de vendas'!$A:$A,'questão 1'!C23,'base de vendas'!$D:$D,'questão 1'!E$19)</f>
        <v>0</v>
      </c>
      <c r="F23" s="22">
        <f>SUMIFS('base de vendas'!$E:$E,'base de vendas'!$A:$A,'questão 1'!C23,'base de vendas'!$D:$D,'questão 1'!F$19)</f>
        <v>0</v>
      </c>
      <c r="G23" s="23">
        <f>SUMIFS('base de vendas'!$F:$F,'base de vendas'!$A:$A,'questão 1'!C$23,'base de vendas'!$D:$D,'questão 1'!D$19)</f>
        <v>50</v>
      </c>
      <c r="H23" s="23">
        <f>SUMIFS('base de vendas'!$F:$F,'base de vendas'!$A:$A,'questão 1'!C$23,'base de vendas'!$D:$D,'questão 1'!E$19)</f>
        <v>0</v>
      </c>
      <c r="I23" s="23">
        <f>SUMIFS('base de vendas'!$F:$F,'base de vendas'!$A:$A,'questão 1'!C$23,'base de vendas'!$D:$D,'questão 1'!F$19)</f>
        <v>0</v>
      </c>
    </row>
    <row r="24" spans="2:9" ht="24" customHeight="1" x14ac:dyDescent="0.25">
      <c r="B24" s="41"/>
      <c r="C24" s="35" t="s">
        <v>45</v>
      </c>
      <c r="D24" s="36">
        <f>SUM(D21:D23)</f>
        <v>270926.56623140001</v>
      </c>
      <c r="E24" s="36">
        <f t="shared" ref="E24:I24" si="0">SUM(E21:E23)</f>
        <v>194734.07809680002</v>
      </c>
      <c r="F24" s="36">
        <f t="shared" si="0"/>
        <v>242095.9055466</v>
      </c>
      <c r="G24" s="37">
        <f t="shared" si="0"/>
        <v>102</v>
      </c>
      <c r="H24" s="37">
        <f t="shared" si="0"/>
        <v>58</v>
      </c>
      <c r="I24" s="37">
        <f t="shared" si="0"/>
        <v>111</v>
      </c>
    </row>
    <row r="25" spans="2:9" x14ac:dyDescent="0.25">
      <c r="B25" s="41"/>
    </row>
    <row r="26" spans="2:9" hidden="1" x14ac:dyDescent="0.25">
      <c r="B26" s="41"/>
    </row>
    <row r="27" spans="2:9" hidden="1" x14ac:dyDescent="0.25">
      <c r="B27" s="41"/>
    </row>
    <row r="28" spans="2:9" hidden="1" x14ac:dyDescent="0.25">
      <c r="B28" s="41"/>
    </row>
    <row r="29" spans="2:9" s="39" customFormat="1" ht="24" customHeight="1" x14ac:dyDescent="0.25">
      <c r="B29" s="42"/>
      <c r="C29" s="23" t="s">
        <v>14</v>
      </c>
      <c r="D29" s="22">
        <f>SUMIFS('base de vendas'!$E:$E,'base de vendas'!$C:$C,'questão 1'!$C29,'base de vendas'!$D:$D,'questão 1'!D$19)</f>
        <v>0</v>
      </c>
      <c r="E29" s="22">
        <f>SUMIFS('base de vendas'!$E:$E,'base de vendas'!$C:$C,'questão 1'!$C29,'base de vendas'!$D:$D,'questão 1'!E$19)</f>
        <v>0</v>
      </c>
      <c r="F29" s="22">
        <f>SUMIFS('base de vendas'!$E:$E,'base de vendas'!$C:$C,'questão 1'!$C29,'base de vendas'!$D:$D,'questão 1'!F$19)</f>
        <v>0</v>
      </c>
      <c r="G29" s="38">
        <f>SUMIFS('base de vendas'!$F:$F,'base de vendas'!$C:$C,'questão 1'!$C29,'base de vendas'!$D:$D,'questão 1'!D$19)</f>
        <v>0</v>
      </c>
      <c r="H29" s="38">
        <f>SUMIFS('base de vendas'!$F:$F,'base de vendas'!$C:$C,'questão 1'!$C29,'base de vendas'!$D:$D,'questão 1'!E$19)</f>
        <v>0</v>
      </c>
      <c r="I29" s="38">
        <f>SUMIFS('base de vendas'!$F:$F,'base de vendas'!$C:$C,'questão 1'!$C29,'base de vendas'!$D:$D,'questão 1'!F$19)</f>
        <v>0</v>
      </c>
    </row>
    <row r="30" spans="2:9" s="39" customFormat="1" ht="24" customHeight="1" x14ac:dyDescent="0.25">
      <c r="B30" s="42"/>
      <c r="C30" s="23" t="s">
        <v>19</v>
      </c>
      <c r="D30" s="22">
        <f>SUMIFS('base de vendas'!$E:$E,'base de vendas'!$C:$C,'questão 1'!$C30,'base de vendas'!$D:$D,'questão 1'!D$19)</f>
        <v>0</v>
      </c>
      <c r="E30" s="22">
        <f>SUMIFS('base de vendas'!$E:$E,'base de vendas'!$C:$C,'questão 1'!$C30,'base de vendas'!$D:$D,'questão 1'!E$19)</f>
        <v>0</v>
      </c>
      <c r="F30" s="22">
        <f>SUMIFS('base de vendas'!$E:$E,'base de vendas'!$C:$C,'questão 1'!$C30,'base de vendas'!$D:$D,'questão 1'!F$19)</f>
        <v>0</v>
      </c>
      <c r="G30" s="38">
        <f>SUMIFS('base de vendas'!$F:$F,'base de vendas'!$C:$C,'questão 1'!$C30,'base de vendas'!$D:$D,'questão 1'!D$19)</f>
        <v>0</v>
      </c>
      <c r="H30" s="38">
        <f>SUMIFS('base de vendas'!$F:$F,'base de vendas'!$C:$C,'questão 1'!$C30,'base de vendas'!$D:$D,'questão 1'!E$19)</f>
        <v>0</v>
      </c>
      <c r="I30" s="38">
        <f>SUMIFS('base de vendas'!$F:$F,'base de vendas'!$C:$C,'questão 1'!$C30,'base de vendas'!$D:$D,'questão 1'!F$19)</f>
        <v>0</v>
      </c>
    </row>
    <row r="31" spans="2:9" s="39" customFormat="1" ht="24" customHeight="1" x14ac:dyDescent="0.25">
      <c r="B31" s="42"/>
      <c r="C31" s="23" t="s">
        <v>25</v>
      </c>
      <c r="D31" s="22">
        <f>SUMIFS('base de vendas'!$E:$E,'base de vendas'!$C:$C,'questão 1'!$C31,'base de vendas'!$D:$D,'questão 1'!D$19)</f>
        <v>0</v>
      </c>
      <c r="E31" s="22">
        <f>SUMIFS('base de vendas'!$E:$E,'base de vendas'!$C:$C,'questão 1'!$C31,'base de vendas'!$D:$D,'questão 1'!E$19)</f>
        <v>0</v>
      </c>
      <c r="F31" s="22">
        <f>SUMIFS('base de vendas'!$E:$E,'base de vendas'!$C:$C,'questão 1'!$C31,'base de vendas'!$D:$D,'questão 1'!F$19)</f>
        <v>0</v>
      </c>
      <c r="G31" s="38">
        <f>SUMIFS('base de vendas'!$F:$F,'base de vendas'!$C:$C,'questão 1'!$C31,'base de vendas'!$D:$D,'questão 1'!D$19)</f>
        <v>0</v>
      </c>
      <c r="H31" s="38">
        <f>SUMIFS('base de vendas'!$F:$F,'base de vendas'!$C:$C,'questão 1'!$C31,'base de vendas'!$D:$D,'questão 1'!E$19)</f>
        <v>0</v>
      </c>
      <c r="I31" s="38">
        <f>SUMIFS('base de vendas'!$F:$F,'base de vendas'!$C:$C,'questão 1'!$C31,'base de vendas'!$D:$D,'questão 1'!F$19)</f>
        <v>0</v>
      </c>
    </row>
    <row r="32" spans="2:9" s="39" customFormat="1" ht="24" customHeight="1" x14ac:dyDescent="0.25">
      <c r="B32" s="42"/>
      <c r="C32" s="23" t="s">
        <v>27</v>
      </c>
      <c r="D32" s="22">
        <f>SUMIFS('base de vendas'!$E:$E,'base de vendas'!$C:$C,'questão 1'!$C32,'base de vendas'!$D:$D,'questão 1'!D$19)</f>
        <v>0</v>
      </c>
      <c r="E32" s="22">
        <f>SUMIFS('base de vendas'!$E:$E,'base de vendas'!$C:$C,'questão 1'!$C32,'base de vendas'!$D:$D,'questão 1'!E$19)</f>
        <v>0</v>
      </c>
      <c r="F32" s="22">
        <f>SUMIFS('base de vendas'!$E:$E,'base de vendas'!$C:$C,'questão 1'!$C32,'base de vendas'!$D:$D,'questão 1'!F$19)</f>
        <v>0</v>
      </c>
      <c r="G32" s="38">
        <f>SUMIFS('base de vendas'!$F:$F,'base de vendas'!$C:$C,'questão 1'!$C32,'base de vendas'!$D:$D,'questão 1'!D$19)</f>
        <v>0</v>
      </c>
      <c r="H32" s="38">
        <f>SUMIFS('base de vendas'!$F:$F,'base de vendas'!$C:$C,'questão 1'!$C32,'base de vendas'!$D:$D,'questão 1'!E$19)</f>
        <v>0</v>
      </c>
      <c r="I32" s="38">
        <f>SUMIFS('base de vendas'!$F:$F,'base de vendas'!$C:$C,'questão 1'!$C32,'base de vendas'!$D:$D,'questão 1'!F$19)</f>
        <v>0</v>
      </c>
    </row>
    <row r="33" spans="2:9" s="39" customFormat="1" ht="24" customHeight="1" x14ac:dyDescent="0.25">
      <c r="B33" s="42"/>
      <c r="C33" s="23" t="s">
        <v>16</v>
      </c>
      <c r="D33" s="22">
        <f>SUMIFS('base de vendas'!$E:$E,'base de vendas'!$C:$C,'questão 1'!$C33,'base de vendas'!$D:$D,'questão 1'!D$19)</f>
        <v>0</v>
      </c>
      <c r="E33" s="22">
        <f>SUMIFS('base de vendas'!$E:$E,'base de vendas'!$C:$C,'questão 1'!$C33,'base de vendas'!$D:$D,'questão 1'!E$19)</f>
        <v>0</v>
      </c>
      <c r="F33" s="22">
        <f>SUMIFS('base de vendas'!$E:$E,'base de vendas'!$C:$C,'questão 1'!$C33,'base de vendas'!$D:$D,'questão 1'!F$19)</f>
        <v>0</v>
      </c>
      <c r="G33" s="38">
        <f>SUMIFS('base de vendas'!$F:$F,'base de vendas'!$C:$C,'questão 1'!$C33,'base de vendas'!$D:$D,'questão 1'!D$19)</f>
        <v>0</v>
      </c>
      <c r="H33" s="38">
        <f>SUMIFS('base de vendas'!$F:$F,'base de vendas'!$C:$C,'questão 1'!$C33,'base de vendas'!$D:$D,'questão 1'!E$19)</f>
        <v>0</v>
      </c>
      <c r="I33" s="38">
        <f>SUMIFS('base de vendas'!$F:$F,'base de vendas'!$C:$C,'questão 1'!$C33,'base de vendas'!$D:$D,'questão 1'!F$19)</f>
        <v>0</v>
      </c>
    </row>
    <row r="34" spans="2:9" s="39" customFormat="1" ht="24" customHeight="1" x14ac:dyDescent="0.25">
      <c r="B34" s="42"/>
      <c r="C34" s="23" t="s">
        <v>22</v>
      </c>
      <c r="D34" s="22">
        <f>SUMIFS('base de vendas'!$E:$E,'base de vendas'!$C:$C,'questão 1'!$C34,'base de vendas'!$D:$D,'questão 1'!D$19)</f>
        <v>0</v>
      </c>
      <c r="E34" s="22">
        <f>SUMIFS('base de vendas'!$E:$E,'base de vendas'!$C:$C,'questão 1'!$C34,'base de vendas'!$D:$D,'questão 1'!E$19)</f>
        <v>0</v>
      </c>
      <c r="F34" s="22">
        <f>SUMIFS('base de vendas'!$E:$E,'base de vendas'!$C:$C,'questão 1'!$C34,'base de vendas'!$D:$D,'questão 1'!F$19)</f>
        <v>0</v>
      </c>
      <c r="G34" s="38">
        <f>SUMIFS('base de vendas'!$F:$F,'base de vendas'!$C:$C,'questão 1'!$C34,'base de vendas'!$D:$D,'questão 1'!D$19)</f>
        <v>0</v>
      </c>
      <c r="H34" s="38">
        <f>SUMIFS('base de vendas'!$F:$F,'base de vendas'!$C:$C,'questão 1'!$C34,'base de vendas'!$D:$D,'questão 1'!E$19)</f>
        <v>0</v>
      </c>
      <c r="I34" s="38">
        <f>SUMIFS('base de vendas'!$F:$F,'base de vendas'!$C:$C,'questão 1'!$C34,'base de vendas'!$D:$D,'questão 1'!F$19)</f>
        <v>0</v>
      </c>
    </row>
    <row r="35" spans="2:9" s="39" customFormat="1" ht="24" customHeight="1" x14ac:dyDescent="0.25">
      <c r="B35" s="42"/>
      <c r="C35" s="23" t="s">
        <v>9</v>
      </c>
      <c r="D35" s="22">
        <f>SUMIFS('base de vendas'!$E:$E,'base de vendas'!$C:$C,'questão 1'!$C35,'base de vendas'!$D:$D,'questão 1'!D$19)</f>
        <v>0</v>
      </c>
      <c r="E35" s="22">
        <f>SUMIFS('base de vendas'!$E:$E,'base de vendas'!$C:$C,'questão 1'!$C35,'base de vendas'!$D:$D,'questão 1'!E$19)</f>
        <v>0</v>
      </c>
      <c r="F35" s="22">
        <f>SUMIFS('base de vendas'!$E:$E,'base de vendas'!$C:$C,'questão 1'!$C35,'base de vendas'!$D:$D,'questão 1'!F$19)</f>
        <v>0</v>
      </c>
      <c r="G35" s="38">
        <f>SUMIFS('base de vendas'!$F:$F,'base de vendas'!$C:$C,'questão 1'!$C35,'base de vendas'!$D:$D,'questão 1'!D$19)</f>
        <v>0</v>
      </c>
      <c r="H35" s="38">
        <f>SUMIFS('base de vendas'!$F:$F,'base de vendas'!$C:$C,'questão 1'!$C35,'base de vendas'!$D:$D,'questão 1'!E$19)</f>
        <v>0</v>
      </c>
      <c r="I35" s="38">
        <f>SUMIFS('base de vendas'!$F:$F,'base de vendas'!$C:$C,'questão 1'!$C35,'base de vendas'!$D:$D,'questão 1'!F$19)</f>
        <v>0</v>
      </c>
    </row>
    <row r="36" spans="2:9" s="39" customFormat="1" ht="24" customHeight="1" x14ac:dyDescent="0.25">
      <c r="B36" s="42"/>
      <c r="C36" s="23" t="s">
        <v>4</v>
      </c>
      <c r="D36" s="22">
        <f>SUMIFS('base de vendas'!$E:$E,'base de vendas'!$C:$C,'questão 1'!$C36,'base de vendas'!$D:$D,'questão 1'!D$19)</f>
        <v>33921.8379632</v>
      </c>
      <c r="E36" s="22">
        <f>SUMIFS('base de vendas'!$E:$E,'base de vendas'!$C:$C,'questão 1'!$C36,'base de vendas'!$D:$D,'questão 1'!E$19)</f>
        <v>9284.0266462</v>
      </c>
      <c r="F36" s="22">
        <f>SUMIFS('base de vendas'!$E:$E,'base de vendas'!$C:$C,'questão 1'!$C36,'base de vendas'!$D:$D,'questão 1'!F$19)</f>
        <v>33242.047930000001</v>
      </c>
      <c r="G36" s="38">
        <f>SUMIFS('base de vendas'!$F:$F,'base de vendas'!$C:$C,'questão 1'!$C36,'base de vendas'!$D:$D,'questão 1'!D$19)</f>
        <v>27</v>
      </c>
      <c r="H36" s="38">
        <f>SUMIFS('base de vendas'!$F:$F,'base de vendas'!$C:$C,'questão 1'!$C36,'base de vendas'!$D:$D,'questão 1'!E$19)</f>
        <v>20</v>
      </c>
      <c r="I36" s="38">
        <f>SUMIFS('base de vendas'!$F:$F,'base de vendas'!$C:$C,'questão 1'!$C36,'base de vendas'!$D:$D,'questão 1'!F$19)</f>
        <v>20</v>
      </c>
    </row>
    <row r="37" spans="2:9" s="39" customFormat="1" ht="24" customHeight="1" x14ac:dyDescent="0.25">
      <c r="B37" s="42"/>
      <c r="C37" s="23" t="s">
        <v>10</v>
      </c>
      <c r="D37" s="22">
        <f>SUMIFS('base de vendas'!$E:$E,'base de vendas'!$C:$C,'questão 1'!$C37,'base de vendas'!$D:$D,'questão 1'!D$19)</f>
        <v>0</v>
      </c>
      <c r="E37" s="22">
        <f>SUMIFS('base de vendas'!$E:$E,'base de vendas'!$C:$C,'questão 1'!$C37,'base de vendas'!$D:$D,'questão 1'!E$19)</f>
        <v>0</v>
      </c>
      <c r="F37" s="22">
        <f>SUMIFS('base de vendas'!$E:$E,'base de vendas'!$C:$C,'questão 1'!$C37,'base de vendas'!$D:$D,'questão 1'!F$19)</f>
        <v>0</v>
      </c>
      <c r="G37" s="38">
        <f>SUMIFS('base de vendas'!$F:$F,'base de vendas'!$C:$C,'questão 1'!$C37,'base de vendas'!$D:$D,'questão 1'!D$19)</f>
        <v>0</v>
      </c>
      <c r="H37" s="38">
        <f>SUMIFS('base de vendas'!$F:$F,'base de vendas'!$C:$C,'questão 1'!$C37,'base de vendas'!$D:$D,'questão 1'!E$19)</f>
        <v>0</v>
      </c>
      <c r="I37" s="38">
        <f>SUMIFS('base de vendas'!$F:$F,'base de vendas'!$C:$C,'questão 1'!$C37,'base de vendas'!$D:$D,'questão 1'!F$19)</f>
        <v>0</v>
      </c>
    </row>
    <row r="38" spans="2:9" s="39" customFormat="1" ht="24" customHeight="1" x14ac:dyDescent="0.25">
      <c r="B38" s="42"/>
      <c r="C38" s="23" t="s">
        <v>28</v>
      </c>
      <c r="D38" s="22">
        <f>SUMIFS('base de vendas'!$E:$E,'base de vendas'!$C:$C,'questão 1'!$C38,'base de vendas'!$D:$D,'questão 1'!D$19)</f>
        <v>0</v>
      </c>
      <c r="E38" s="22">
        <f>SUMIFS('base de vendas'!$E:$E,'base de vendas'!$C:$C,'questão 1'!$C38,'base de vendas'!$D:$D,'questão 1'!E$19)</f>
        <v>0</v>
      </c>
      <c r="F38" s="22">
        <f>SUMIFS('base de vendas'!$E:$E,'base de vendas'!$C:$C,'questão 1'!$C38,'base de vendas'!$D:$D,'questão 1'!F$19)</f>
        <v>0</v>
      </c>
      <c r="G38" s="38">
        <f>SUMIFS('base de vendas'!$F:$F,'base de vendas'!$C:$C,'questão 1'!$C38,'base de vendas'!$D:$D,'questão 1'!D$19)</f>
        <v>0</v>
      </c>
      <c r="H38" s="38">
        <f>SUMIFS('base de vendas'!$F:$F,'base de vendas'!$C:$C,'questão 1'!$C38,'base de vendas'!$D:$D,'questão 1'!E$19)</f>
        <v>0</v>
      </c>
      <c r="I38" s="38">
        <f>SUMIFS('base de vendas'!$F:$F,'base de vendas'!$C:$C,'questão 1'!$C38,'base de vendas'!$D:$D,'questão 1'!F$19)</f>
        <v>0</v>
      </c>
    </row>
    <row r="39" spans="2:9" s="39" customFormat="1" ht="24" customHeight="1" x14ac:dyDescent="0.25">
      <c r="B39" s="42"/>
      <c r="C39" s="23" t="s">
        <v>5</v>
      </c>
      <c r="D39" s="22">
        <f>SUMIFS('base de vendas'!$E:$E,'base de vendas'!$C:$C,'questão 1'!$C39,'base de vendas'!$D:$D,'questão 1'!D$19)</f>
        <v>44811.181100200003</v>
      </c>
      <c r="E39" s="22">
        <f>SUMIFS('base de vendas'!$E:$E,'base de vendas'!$C:$C,'questão 1'!$C39,'base de vendas'!$D:$D,'questão 1'!E$19)</f>
        <v>43106.999396200001</v>
      </c>
      <c r="F39" s="22">
        <f>SUMIFS('base de vendas'!$E:$E,'base de vendas'!$C:$C,'questão 1'!$C39,'base de vendas'!$D:$D,'questão 1'!F$19)</f>
        <v>21417.750457000002</v>
      </c>
      <c r="G39" s="38">
        <f>SUMIFS('base de vendas'!$F:$F,'base de vendas'!$C:$C,'questão 1'!$C39,'base de vendas'!$D:$D,'questão 1'!D$19)</f>
        <v>13</v>
      </c>
      <c r="H39" s="38">
        <f>SUMIFS('base de vendas'!$F:$F,'base de vendas'!$C:$C,'questão 1'!$C39,'base de vendas'!$D:$D,'questão 1'!E$19)</f>
        <v>11</v>
      </c>
      <c r="I39" s="38">
        <f>SUMIFS('base de vendas'!$F:$F,'base de vendas'!$C:$C,'questão 1'!$C39,'base de vendas'!$D:$D,'questão 1'!F$19)</f>
        <v>22</v>
      </c>
    </row>
    <row r="40" spans="2:9" s="39" customFormat="1" ht="24" customHeight="1" x14ac:dyDescent="0.25">
      <c r="B40" s="42"/>
      <c r="C40" s="23" t="s">
        <v>13</v>
      </c>
      <c r="D40" s="22">
        <f>SUMIFS('base de vendas'!$E:$E,'base de vendas'!$C:$C,'questão 1'!$C40,'base de vendas'!$D:$D,'questão 1'!D$19)</f>
        <v>0</v>
      </c>
      <c r="E40" s="22">
        <f>SUMIFS('base de vendas'!$E:$E,'base de vendas'!$C:$C,'questão 1'!$C40,'base de vendas'!$D:$D,'questão 1'!E$19)</f>
        <v>0</v>
      </c>
      <c r="F40" s="22">
        <f>SUMIFS('base de vendas'!$E:$E,'base de vendas'!$C:$C,'questão 1'!$C40,'base de vendas'!$D:$D,'questão 1'!F$19)</f>
        <v>0</v>
      </c>
      <c r="G40" s="38">
        <f>SUMIFS('base de vendas'!$F:$F,'base de vendas'!$C:$C,'questão 1'!$C40,'base de vendas'!$D:$D,'questão 1'!D$19)</f>
        <v>0</v>
      </c>
      <c r="H40" s="38">
        <f>SUMIFS('base de vendas'!$F:$F,'base de vendas'!$C:$C,'questão 1'!$C40,'base de vendas'!$D:$D,'questão 1'!E$19)</f>
        <v>0</v>
      </c>
      <c r="I40" s="38">
        <f>SUMIFS('base de vendas'!$F:$F,'base de vendas'!$C:$C,'questão 1'!$C40,'base de vendas'!$D:$D,'questão 1'!F$19)</f>
        <v>0</v>
      </c>
    </row>
    <row r="41" spans="2:9" s="39" customFormat="1" ht="24" customHeight="1" x14ac:dyDescent="0.25">
      <c r="B41" s="42"/>
      <c r="C41" s="23" t="s">
        <v>12</v>
      </c>
      <c r="D41" s="22">
        <f>SUMIFS('base de vendas'!$E:$E,'base de vendas'!$C:$C,'questão 1'!$C41,'base de vendas'!$D:$D,'questão 1'!D$19)</f>
        <v>0</v>
      </c>
      <c r="E41" s="22">
        <f>SUMIFS('base de vendas'!$E:$E,'base de vendas'!$C:$C,'questão 1'!$C41,'base de vendas'!$D:$D,'questão 1'!E$19)</f>
        <v>0</v>
      </c>
      <c r="F41" s="22">
        <f>SUMIFS('base de vendas'!$E:$E,'base de vendas'!$C:$C,'questão 1'!$C41,'base de vendas'!$D:$D,'questão 1'!F$19)</f>
        <v>0</v>
      </c>
      <c r="G41" s="38">
        <f>SUMIFS('base de vendas'!$F:$F,'base de vendas'!$C:$C,'questão 1'!$C41,'base de vendas'!$D:$D,'questão 1'!D$19)</f>
        <v>0</v>
      </c>
      <c r="H41" s="38">
        <f>SUMIFS('base de vendas'!$F:$F,'base de vendas'!$C:$C,'questão 1'!$C41,'base de vendas'!$D:$D,'questão 1'!E$19)</f>
        <v>0</v>
      </c>
      <c r="I41" s="38">
        <f>SUMIFS('base de vendas'!$F:$F,'base de vendas'!$C:$C,'questão 1'!$C41,'base de vendas'!$D:$D,'questão 1'!F$19)</f>
        <v>0</v>
      </c>
    </row>
    <row r="42" spans="2:9" s="39" customFormat="1" ht="24" customHeight="1" x14ac:dyDescent="0.25">
      <c r="B42" s="42"/>
      <c r="C42" s="23" t="s">
        <v>24</v>
      </c>
      <c r="D42" s="22">
        <f>SUMIFS('base de vendas'!$E:$E,'base de vendas'!$C:$C,'questão 1'!$C42,'base de vendas'!$D:$D,'questão 1'!D$19)</f>
        <v>0</v>
      </c>
      <c r="E42" s="22">
        <f>SUMIFS('base de vendas'!$E:$E,'base de vendas'!$C:$C,'questão 1'!$C42,'base de vendas'!$D:$D,'questão 1'!E$19)</f>
        <v>0</v>
      </c>
      <c r="F42" s="22">
        <f>SUMIFS('base de vendas'!$E:$E,'base de vendas'!$C:$C,'questão 1'!$C42,'base de vendas'!$D:$D,'questão 1'!F$19)</f>
        <v>0</v>
      </c>
      <c r="G42" s="38">
        <f>SUMIFS('base de vendas'!$F:$F,'base de vendas'!$C:$C,'questão 1'!$C42,'base de vendas'!$D:$D,'questão 1'!D$19)</f>
        <v>0</v>
      </c>
      <c r="H42" s="38">
        <f>SUMIFS('base de vendas'!$F:$F,'base de vendas'!$C:$C,'questão 1'!$C42,'base de vendas'!$D:$D,'questão 1'!E$19)</f>
        <v>0</v>
      </c>
      <c r="I42" s="38">
        <f>SUMIFS('base de vendas'!$F:$F,'base de vendas'!$C:$C,'questão 1'!$C42,'base de vendas'!$D:$D,'questão 1'!F$19)</f>
        <v>0</v>
      </c>
    </row>
    <row r="43" spans="2:9" s="39" customFormat="1" ht="24" customHeight="1" x14ac:dyDescent="0.25">
      <c r="B43" s="42"/>
      <c r="C43" s="23" t="s">
        <v>20</v>
      </c>
      <c r="D43" s="22">
        <f>SUMIFS('base de vendas'!$E:$E,'base de vendas'!$C:$C,'questão 1'!$C43,'base de vendas'!$D:$D,'questão 1'!D$19)</f>
        <v>0</v>
      </c>
      <c r="E43" s="22">
        <f>SUMIFS('base de vendas'!$E:$E,'base de vendas'!$C:$C,'questão 1'!$C43,'base de vendas'!$D:$D,'questão 1'!E$19)</f>
        <v>0</v>
      </c>
      <c r="F43" s="22">
        <f>SUMIFS('base de vendas'!$E:$E,'base de vendas'!$C:$C,'questão 1'!$C43,'base de vendas'!$D:$D,'questão 1'!F$19)</f>
        <v>0</v>
      </c>
      <c r="G43" s="38">
        <f>SUMIFS('base de vendas'!$F:$F,'base de vendas'!$C:$C,'questão 1'!$C43,'base de vendas'!$D:$D,'questão 1'!D$19)</f>
        <v>0</v>
      </c>
      <c r="H43" s="38">
        <f>SUMIFS('base de vendas'!$F:$F,'base de vendas'!$C:$C,'questão 1'!$C43,'base de vendas'!$D:$D,'questão 1'!E$19)</f>
        <v>0</v>
      </c>
      <c r="I43" s="38">
        <f>SUMIFS('base de vendas'!$F:$F,'base de vendas'!$C:$C,'questão 1'!$C43,'base de vendas'!$D:$D,'questão 1'!F$19)</f>
        <v>0</v>
      </c>
    </row>
    <row r="44" spans="2:9" s="39" customFormat="1" ht="24" customHeight="1" x14ac:dyDescent="0.25">
      <c r="B44" s="42"/>
      <c r="C44" s="23" t="s">
        <v>18</v>
      </c>
      <c r="D44" s="22">
        <f>SUMIFS('base de vendas'!$E:$E,'base de vendas'!$C:$C,'questão 1'!$C44,'base de vendas'!$D:$D,'questão 1'!D$19)</f>
        <v>0</v>
      </c>
      <c r="E44" s="22">
        <f>SUMIFS('base de vendas'!$E:$E,'base de vendas'!$C:$C,'questão 1'!$C44,'base de vendas'!$D:$D,'questão 1'!E$19)</f>
        <v>0</v>
      </c>
      <c r="F44" s="22">
        <f>SUMIFS('base de vendas'!$E:$E,'base de vendas'!$C:$C,'questão 1'!$C44,'base de vendas'!$D:$D,'questão 1'!F$19)</f>
        <v>35185.014561800002</v>
      </c>
      <c r="G44" s="38">
        <f>SUMIFS('base de vendas'!$F:$F,'base de vendas'!$C:$C,'questão 1'!$C44,'base de vendas'!$D:$D,'questão 1'!D$19)</f>
        <v>0</v>
      </c>
      <c r="H44" s="38">
        <f>SUMIFS('base de vendas'!$F:$F,'base de vendas'!$C:$C,'questão 1'!$C44,'base de vendas'!$D:$D,'questão 1'!E$19)</f>
        <v>0</v>
      </c>
      <c r="I44" s="38">
        <f>SUMIFS('base de vendas'!$F:$F,'base de vendas'!$C:$C,'questão 1'!$C44,'base de vendas'!$D:$D,'questão 1'!F$19)</f>
        <v>26</v>
      </c>
    </row>
    <row r="45" spans="2:9" s="39" customFormat="1" ht="24" customHeight="1" x14ac:dyDescent="0.25">
      <c r="B45" s="42"/>
      <c r="C45" s="23" t="s">
        <v>23</v>
      </c>
      <c r="D45" s="22">
        <f>SUMIFS('base de vendas'!$E:$E,'base de vendas'!$C:$C,'questão 1'!$C45,'base de vendas'!$D:$D,'questão 1'!D$19)</f>
        <v>0</v>
      </c>
      <c r="E45" s="22">
        <f>SUMIFS('base de vendas'!$E:$E,'base de vendas'!$C:$C,'questão 1'!$C45,'base de vendas'!$D:$D,'questão 1'!E$19)</f>
        <v>0</v>
      </c>
      <c r="F45" s="22">
        <f>SUMIFS('base de vendas'!$E:$E,'base de vendas'!$C:$C,'questão 1'!$C45,'base de vendas'!$D:$D,'questão 1'!F$19)</f>
        <v>0</v>
      </c>
      <c r="G45" s="38">
        <f>SUMIFS('base de vendas'!$F:$F,'base de vendas'!$C:$C,'questão 1'!$C45,'base de vendas'!$D:$D,'questão 1'!D$19)</f>
        <v>0</v>
      </c>
      <c r="H45" s="38">
        <f>SUMIFS('base de vendas'!$F:$F,'base de vendas'!$C:$C,'questão 1'!$C45,'base de vendas'!$D:$D,'questão 1'!E$19)</f>
        <v>0</v>
      </c>
      <c r="I45" s="38">
        <f>SUMIFS('base de vendas'!$F:$F,'base de vendas'!$C:$C,'questão 1'!$C45,'base de vendas'!$D:$D,'questão 1'!F$19)</f>
        <v>0</v>
      </c>
    </row>
    <row r="46" spans="2:9" s="39" customFormat="1" ht="24" customHeight="1" x14ac:dyDescent="0.25">
      <c r="B46" s="42"/>
      <c r="C46" s="23" t="s">
        <v>6</v>
      </c>
      <c r="D46" s="22">
        <f>SUMIFS('base de vendas'!$E:$E,'base de vendas'!$C:$C,'questão 1'!$C46,'base de vendas'!$D:$D,'questão 1'!D$19)</f>
        <v>36520.785381000002</v>
      </c>
      <c r="E46" s="22">
        <f>SUMIFS('base de vendas'!$E:$E,'base de vendas'!$C:$C,'questão 1'!$C46,'base de vendas'!$D:$D,'questão 1'!E$19)</f>
        <v>88222.734430600001</v>
      </c>
      <c r="F46" s="22">
        <f>SUMIFS('base de vendas'!$E:$E,'base de vendas'!$C:$C,'questão 1'!$C46,'base de vendas'!$D:$D,'questão 1'!F$19)</f>
        <v>94525.352170600003</v>
      </c>
      <c r="G46" s="38">
        <f>SUMIFS('base de vendas'!$F:$F,'base de vendas'!$C:$C,'questão 1'!$C46,'base de vendas'!$D:$D,'questão 1'!D$19)</f>
        <v>24</v>
      </c>
      <c r="H46" s="38">
        <f>SUMIFS('base de vendas'!$F:$F,'base de vendas'!$C:$C,'questão 1'!$C46,'base de vendas'!$D:$D,'questão 1'!E$19)</f>
        <v>6</v>
      </c>
      <c r="I46" s="38">
        <f>SUMIFS('base de vendas'!$F:$F,'base de vendas'!$C:$C,'questão 1'!$C46,'base de vendas'!$D:$D,'questão 1'!F$19)</f>
        <v>30</v>
      </c>
    </row>
    <row r="47" spans="2:9" s="39" customFormat="1" ht="24" customHeight="1" x14ac:dyDescent="0.25">
      <c r="B47" s="42"/>
      <c r="C47" s="23" t="s">
        <v>3</v>
      </c>
      <c r="D47" s="22">
        <f>SUMIFS('base de vendas'!$E:$E,'base de vendas'!$C:$C,'questão 1'!$C47,'base de vendas'!$D:$D,'questão 1'!D$19)</f>
        <v>0</v>
      </c>
      <c r="E47" s="22">
        <f>SUMIFS('base de vendas'!$E:$E,'base de vendas'!$C:$C,'questão 1'!$C47,'base de vendas'!$D:$D,'questão 1'!E$19)</f>
        <v>0</v>
      </c>
      <c r="F47" s="22">
        <f>SUMIFS('base de vendas'!$E:$E,'base de vendas'!$C:$C,'questão 1'!$C47,'base de vendas'!$D:$D,'questão 1'!F$19)</f>
        <v>0</v>
      </c>
      <c r="G47" s="38">
        <f>SUMIFS('base de vendas'!$F:$F,'base de vendas'!$C:$C,'questão 1'!$C47,'base de vendas'!$D:$D,'questão 1'!D$19)</f>
        <v>0</v>
      </c>
      <c r="H47" s="38">
        <f>SUMIFS('base de vendas'!$F:$F,'base de vendas'!$C:$C,'questão 1'!$C47,'base de vendas'!$D:$D,'questão 1'!E$19)</f>
        <v>0</v>
      </c>
      <c r="I47" s="38">
        <f>SUMIFS('base de vendas'!$F:$F,'base de vendas'!$C:$C,'questão 1'!$C47,'base de vendas'!$D:$D,'questão 1'!F$19)</f>
        <v>0</v>
      </c>
    </row>
    <row r="48" spans="2:9" s="39" customFormat="1" ht="24" customHeight="1" x14ac:dyDescent="0.25">
      <c r="B48" s="42"/>
      <c r="C48" s="23" t="s">
        <v>21</v>
      </c>
      <c r="D48" s="22">
        <f>SUMIFS('base de vendas'!$E:$E,'base de vendas'!$C:$C,'questão 1'!$C48,'base de vendas'!$D:$D,'questão 1'!D$19)</f>
        <v>0</v>
      </c>
      <c r="E48" s="22">
        <f>SUMIFS('base de vendas'!$E:$E,'base de vendas'!$C:$C,'questão 1'!$C48,'base de vendas'!$D:$D,'questão 1'!E$19)</f>
        <v>0</v>
      </c>
      <c r="F48" s="22">
        <f>SUMIFS('base de vendas'!$E:$E,'base de vendas'!$C:$C,'questão 1'!$C48,'base de vendas'!$D:$D,'questão 1'!F$19)</f>
        <v>0</v>
      </c>
      <c r="G48" s="38">
        <f>SUMIFS('base de vendas'!$F:$F,'base de vendas'!$C:$C,'questão 1'!$C48,'base de vendas'!$D:$D,'questão 1'!D$19)</f>
        <v>0</v>
      </c>
      <c r="H48" s="38">
        <f>SUMIFS('base de vendas'!$F:$F,'base de vendas'!$C:$C,'questão 1'!$C48,'base de vendas'!$D:$D,'questão 1'!E$19)</f>
        <v>0</v>
      </c>
      <c r="I48" s="38">
        <f>SUMIFS('base de vendas'!$F:$F,'base de vendas'!$C:$C,'questão 1'!$C48,'base de vendas'!$D:$D,'questão 1'!F$19)</f>
        <v>0</v>
      </c>
    </row>
    <row r="49" spans="2:9" s="39" customFormat="1" ht="24" customHeight="1" x14ac:dyDescent="0.25">
      <c r="B49" s="42"/>
      <c r="C49" s="23" t="s">
        <v>15</v>
      </c>
      <c r="D49" s="22">
        <f>SUMIFS('base de vendas'!$E:$E,'base de vendas'!$C:$C,'questão 1'!$C49,'base de vendas'!$D:$D,'questão 1'!D$19)</f>
        <v>0</v>
      </c>
      <c r="E49" s="22">
        <f>SUMIFS('base de vendas'!$E:$E,'base de vendas'!$C:$C,'questão 1'!$C49,'base de vendas'!$D:$D,'questão 1'!E$19)</f>
        <v>0</v>
      </c>
      <c r="F49" s="22">
        <f>SUMIFS('base de vendas'!$E:$E,'base de vendas'!$C:$C,'questão 1'!$C49,'base de vendas'!$D:$D,'questão 1'!F$19)</f>
        <v>0</v>
      </c>
      <c r="G49" s="38">
        <f>SUMIFS('base de vendas'!$F:$F,'base de vendas'!$C:$C,'questão 1'!$C49,'base de vendas'!$D:$D,'questão 1'!D$19)</f>
        <v>0</v>
      </c>
      <c r="H49" s="38">
        <f>SUMIFS('base de vendas'!$F:$F,'base de vendas'!$C:$C,'questão 1'!$C49,'base de vendas'!$D:$D,'questão 1'!E$19)</f>
        <v>0</v>
      </c>
      <c r="I49" s="38">
        <f>SUMIFS('base de vendas'!$F:$F,'base de vendas'!$C:$C,'questão 1'!$C49,'base de vendas'!$D:$D,'questão 1'!F$19)</f>
        <v>0</v>
      </c>
    </row>
    <row r="50" spans="2:9" s="39" customFormat="1" ht="24" customHeight="1" x14ac:dyDescent="0.25">
      <c r="B50" s="42"/>
      <c r="C50" s="23" t="s">
        <v>26</v>
      </c>
      <c r="D50" s="22">
        <f>SUMIFS('base de vendas'!$E:$E,'base de vendas'!$C:$C,'questão 1'!$C50,'base de vendas'!$D:$D,'questão 1'!D$19)</f>
        <v>0</v>
      </c>
      <c r="E50" s="22">
        <f>SUMIFS('base de vendas'!$E:$E,'base de vendas'!$C:$C,'questão 1'!$C50,'base de vendas'!$D:$D,'questão 1'!E$19)</f>
        <v>0</v>
      </c>
      <c r="F50" s="22">
        <f>SUMIFS('base de vendas'!$E:$E,'base de vendas'!$C:$C,'questão 1'!$C50,'base de vendas'!$D:$D,'questão 1'!F$19)</f>
        <v>0</v>
      </c>
      <c r="G50" s="38">
        <f>SUMIFS('base de vendas'!$F:$F,'base de vendas'!$C:$C,'questão 1'!$C50,'base de vendas'!$D:$D,'questão 1'!D$19)</f>
        <v>0</v>
      </c>
      <c r="H50" s="38">
        <f>SUMIFS('base de vendas'!$F:$F,'base de vendas'!$C:$C,'questão 1'!$C50,'base de vendas'!$D:$D,'questão 1'!E$19)</f>
        <v>0</v>
      </c>
      <c r="I50" s="38">
        <f>SUMIFS('base de vendas'!$F:$F,'base de vendas'!$C:$C,'questão 1'!$C50,'base de vendas'!$D:$D,'questão 1'!F$19)</f>
        <v>0</v>
      </c>
    </row>
    <row r="51" spans="2:9" s="39" customFormat="1" ht="24" customHeight="1" x14ac:dyDescent="0.25">
      <c r="B51" s="42"/>
      <c r="C51" s="23" t="s">
        <v>8</v>
      </c>
      <c r="D51" s="22">
        <f>SUMIFS('base de vendas'!$E:$E,'base de vendas'!$C:$C,'questão 1'!$C51,'base de vendas'!$D:$D,'questão 1'!D$19)</f>
        <v>0</v>
      </c>
      <c r="E51" s="22">
        <f>SUMIFS('base de vendas'!$E:$E,'base de vendas'!$C:$C,'questão 1'!$C51,'base de vendas'!$D:$D,'questão 1'!E$19)</f>
        <v>26065.045890599999</v>
      </c>
      <c r="F51" s="22">
        <f>SUMIFS('base de vendas'!$E:$E,'base de vendas'!$C:$C,'questão 1'!$C51,'base de vendas'!$D:$D,'questão 1'!F$19)</f>
        <v>57725.740427199999</v>
      </c>
      <c r="G51" s="38">
        <f>SUMIFS('base de vendas'!$F:$F,'base de vendas'!$C:$C,'questão 1'!$C51,'base de vendas'!$D:$D,'questão 1'!D$19)</f>
        <v>0</v>
      </c>
      <c r="H51" s="38">
        <f>SUMIFS('base de vendas'!$F:$F,'base de vendas'!$C:$C,'questão 1'!$C51,'base de vendas'!$D:$D,'questão 1'!E$19)</f>
        <v>9</v>
      </c>
      <c r="I51" s="38">
        <f>SUMIFS('base de vendas'!$F:$F,'base de vendas'!$C:$C,'questão 1'!$C51,'base de vendas'!$D:$D,'questão 1'!F$19)</f>
        <v>13</v>
      </c>
    </row>
    <row r="52" spans="2:9" s="39" customFormat="1" ht="24" customHeight="1" x14ac:dyDescent="0.25">
      <c r="B52" s="42"/>
      <c r="C52" s="23" t="s">
        <v>7</v>
      </c>
      <c r="D52" s="22">
        <f>SUMIFS('base de vendas'!$E:$E,'base de vendas'!$C:$C,'questão 1'!$C52,'base de vendas'!$D:$D,'questão 1'!D$19)</f>
        <v>0</v>
      </c>
      <c r="E52" s="22">
        <f>SUMIFS('base de vendas'!$E:$E,'base de vendas'!$C:$C,'questão 1'!$C52,'base de vendas'!$D:$D,'questão 1'!E$19)</f>
        <v>0</v>
      </c>
      <c r="F52" s="22">
        <f>SUMIFS('base de vendas'!$E:$E,'base de vendas'!$C:$C,'questão 1'!$C52,'base de vendas'!$D:$D,'questão 1'!F$19)</f>
        <v>0</v>
      </c>
      <c r="G52" s="38">
        <f>SUMIFS('base de vendas'!$F:$F,'base de vendas'!$C:$C,'questão 1'!$C52,'base de vendas'!$D:$D,'questão 1'!D$19)</f>
        <v>0</v>
      </c>
      <c r="H52" s="38">
        <f>SUMIFS('base de vendas'!$F:$F,'base de vendas'!$C:$C,'questão 1'!$C52,'base de vendas'!$D:$D,'questão 1'!E$19)</f>
        <v>0</v>
      </c>
      <c r="I52" s="38">
        <f>SUMIFS('base de vendas'!$F:$F,'base de vendas'!$C:$C,'questão 1'!$C52,'base de vendas'!$D:$D,'questão 1'!F$19)</f>
        <v>0</v>
      </c>
    </row>
    <row r="53" spans="2:9" s="39" customFormat="1" ht="24" customHeight="1" x14ac:dyDescent="0.25">
      <c r="B53" s="42"/>
      <c r="C53" s="23" t="s">
        <v>17</v>
      </c>
      <c r="D53" s="22">
        <f>SUMIFS('base de vendas'!$E:$E,'base de vendas'!$C:$C,'questão 1'!$C53,'base de vendas'!$D:$D,'questão 1'!D$19)</f>
        <v>0</v>
      </c>
      <c r="E53" s="22">
        <f>SUMIFS('base de vendas'!$E:$E,'base de vendas'!$C:$C,'questão 1'!$C53,'base de vendas'!$D:$D,'questão 1'!E$19)</f>
        <v>0</v>
      </c>
      <c r="F53" s="22">
        <f>SUMIFS('base de vendas'!$E:$E,'base de vendas'!$C:$C,'questão 1'!$C53,'base de vendas'!$D:$D,'questão 1'!F$19)</f>
        <v>0</v>
      </c>
      <c r="G53" s="38">
        <f>SUMIFS('base de vendas'!$F:$F,'base de vendas'!$C:$C,'questão 1'!$C53,'base de vendas'!$D:$D,'questão 1'!D$19)</f>
        <v>0</v>
      </c>
      <c r="H53" s="38">
        <f>SUMIFS('base de vendas'!$F:$F,'base de vendas'!$C:$C,'questão 1'!$C53,'base de vendas'!$D:$D,'questão 1'!E$19)</f>
        <v>0</v>
      </c>
      <c r="I53" s="38">
        <f>SUMIFS('base de vendas'!$F:$F,'base de vendas'!$C:$C,'questão 1'!$C53,'base de vendas'!$D:$D,'questão 1'!F$19)</f>
        <v>0</v>
      </c>
    </row>
    <row r="54" spans="2:9" s="39" customFormat="1" ht="24" customHeight="1" x14ac:dyDescent="0.25">
      <c r="B54" s="42"/>
      <c r="C54" s="23" t="s">
        <v>2</v>
      </c>
      <c r="D54" s="22">
        <f>SUMIFS('base de vendas'!$E:$E,'base de vendas'!$C:$C,'questão 1'!$C54,'base de vendas'!$D:$D,'questão 1'!D$19)</f>
        <v>155672.761787</v>
      </c>
      <c r="E54" s="22">
        <f>SUMIFS('base de vendas'!$E:$E,'base de vendas'!$C:$C,'questão 1'!$C54,'base de vendas'!$D:$D,'questão 1'!E$19)</f>
        <v>28055.271733199999</v>
      </c>
      <c r="F54" s="22">
        <f>SUMIFS('base de vendas'!$E:$E,'base de vendas'!$C:$C,'questão 1'!$C54,'base de vendas'!$D:$D,'questão 1'!F$19)</f>
        <v>0</v>
      </c>
      <c r="G54" s="38">
        <f>SUMIFS('base de vendas'!$F:$F,'base de vendas'!$C:$C,'questão 1'!$C54,'base de vendas'!$D:$D,'questão 1'!D$19)</f>
        <v>38</v>
      </c>
      <c r="H54" s="38">
        <f>SUMIFS('base de vendas'!$F:$F,'base de vendas'!$C:$C,'questão 1'!$C54,'base de vendas'!$D:$D,'questão 1'!E$19)</f>
        <v>12</v>
      </c>
      <c r="I54" s="38">
        <f>SUMIFS('base de vendas'!$F:$F,'base de vendas'!$C:$C,'questão 1'!$C54,'base de vendas'!$D:$D,'questão 1'!F$19)</f>
        <v>0</v>
      </c>
    </row>
    <row r="55" spans="2:9" s="39" customFormat="1" ht="24" customHeight="1" x14ac:dyDescent="0.25">
      <c r="B55" s="42"/>
      <c r="C55" s="23" t="s">
        <v>11</v>
      </c>
      <c r="D55" s="22">
        <f>SUMIFS('base de vendas'!$E:$E,'base de vendas'!$C:$C,'questão 1'!$C55,'base de vendas'!$D:$D,'questão 1'!D$19)</f>
        <v>0</v>
      </c>
      <c r="E55" s="22">
        <f>SUMIFS('base de vendas'!$E:$E,'base de vendas'!$C:$C,'questão 1'!$C55,'base de vendas'!$D:$D,'questão 1'!E$19)</f>
        <v>0</v>
      </c>
      <c r="F55" s="22">
        <f>SUMIFS('base de vendas'!$E:$E,'base de vendas'!$C:$C,'questão 1'!$C55,'base de vendas'!$D:$D,'questão 1'!F$19)</f>
        <v>0</v>
      </c>
      <c r="G55" s="38">
        <f>SUMIFS('base de vendas'!$F:$F,'base de vendas'!$C:$C,'questão 1'!$C55,'base de vendas'!$D:$D,'questão 1'!D$19)</f>
        <v>0</v>
      </c>
      <c r="H55" s="38">
        <f>SUMIFS('base de vendas'!$F:$F,'base de vendas'!$C:$C,'questão 1'!$C55,'base de vendas'!$D:$D,'questão 1'!E$19)</f>
        <v>0</v>
      </c>
      <c r="I55" s="38">
        <f>SUMIFS('base de vendas'!$F:$F,'base de vendas'!$C:$C,'questão 1'!$C55,'base de vendas'!$D:$D,'questão 1'!F$19)</f>
        <v>0</v>
      </c>
    </row>
    <row r="56" spans="2:9" x14ac:dyDescent="0.25">
      <c r="B56" s="41"/>
      <c r="C56" s="40"/>
      <c r="D56" s="40"/>
      <c r="E56" s="40"/>
      <c r="F56" s="40"/>
      <c r="G56" s="40"/>
      <c r="H56" s="40"/>
      <c r="I56" s="40"/>
    </row>
    <row r="57" spans="2:9" x14ac:dyDescent="0.25">
      <c r="B57" s="41"/>
    </row>
  </sheetData>
  <sortState xmlns:xlrd2="http://schemas.microsoft.com/office/spreadsheetml/2017/richdata2" ref="H46:H95">
    <sortCondition ref="H46:H95"/>
  </sortState>
  <mergeCells count="7">
    <mergeCell ref="D18:F18"/>
    <mergeCell ref="G18:I18"/>
    <mergeCell ref="C17:I17"/>
    <mergeCell ref="D10:F10"/>
    <mergeCell ref="G10:I10"/>
    <mergeCell ref="G16:I16"/>
    <mergeCell ref="D16:F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2</xdr:col>
                    <xdr:colOff>9525</xdr:colOff>
                    <xdr:row>2</xdr:row>
                    <xdr:rowOff>0</xdr:rowOff>
                  </from>
                  <to>
                    <xdr:col>3</xdr:col>
                    <xdr:colOff>590550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0</xdr:rowOff>
                  </from>
                  <to>
                    <xdr:col>6</xdr:col>
                    <xdr:colOff>9525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9AA4-7C99-483A-A949-91DADAC9D24F}">
  <sheetPr codeName="Planilha2"/>
  <dimension ref="A1:B70"/>
  <sheetViews>
    <sheetView workbookViewId="0">
      <pane ySplit="1" topLeftCell="A43" activePane="bottomLeft" state="frozen"/>
      <selection pane="bottomLeft" activeCell="C71" sqref="C71"/>
    </sheetView>
  </sheetViews>
  <sheetFormatPr defaultColWidth="12.7109375" defaultRowHeight="15" x14ac:dyDescent="0.25"/>
  <cols>
    <col min="1" max="1" width="12.7109375" style="1"/>
    <col min="2" max="2" width="15.42578125" style="1" customWidth="1"/>
    <col min="3" max="16384" width="12.7109375" style="1"/>
  </cols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 s="1">
        <v>11</v>
      </c>
      <c r="B2" s="1" t="s">
        <v>2</v>
      </c>
    </row>
    <row r="3" spans="1:2" x14ac:dyDescent="0.25">
      <c r="A3" s="1">
        <v>12</v>
      </c>
      <c r="B3" s="1" t="s">
        <v>2</v>
      </c>
    </row>
    <row r="4" spans="1:2" x14ac:dyDescent="0.25">
      <c r="A4" s="1">
        <v>13</v>
      </c>
      <c r="B4" s="1" t="s">
        <v>2</v>
      </c>
    </row>
    <row r="5" spans="1:2" x14ac:dyDescent="0.25">
      <c r="A5" s="1">
        <v>14</v>
      </c>
      <c r="B5" s="1" t="s">
        <v>2</v>
      </c>
    </row>
    <row r="6" spans="1:2" x14ac:dyDescent="0.25">
      <c r="A6" s="1">
        <v>15</v>
      </c>
      <c r="B6" s="1" t="s">
        <v>2</v>
      </c>
    </row>
    <row r="7" spans="1:2" x14ac:dyDescent="0.25">
      <c r="A7" s="1">
        <v>16</v>
      </c>
      <c r="B7" s="1" t="s">
        <v>2</v>
      </c>
    </row>
    <row r="8" spans="1:2" x14ac:dyDescent="0.25">
      <c r="A8" s="1">
        <v>17</v>
      </c>
      <c r="B8" s="1" t="s">
        <v>2</v>
      </c>
    </row>
    <row r="9" spans="1:2" x14ac:dyDescent="0.25">
      <c r="A9" s="1">
        <v>18</v>
      </c>
      <c r="B9" s="1" t="s">
        <v>2</v>
      </c>
    </row>
    <row r="10" spans="1:2" x14ac:dyDescent="0.25">
      <c r="A10" s="1">
        <v>19</v>
      </c>
      <c r="B10" s="1" t="s">
        <v>2</v>
      </c>
    </row>
    <row r="11" spans="1:2" x14ac:dyDescent="0.25">
      <c r="A11" s="1">
        <v>21</v>
      </c>
      <c r="B11" s="1" t="s">
        <v>3</v>
      </c>
    </row>
    <row r="12" spans="1:2" x14ac:dyDescent="0.25">
      <c r="A12" s="1">
        <v>22</v>
      </c>
      <c r="B12" s="1" t="s">
        <v>3</v>
      </c>
    </row>
    <row r="13" spans="1:2" x14ac:dyDescent="0.25">
      <c r="A13" s="1">
        <v>24</v>
      </c>
      <c r="B13" s="1" t="s">
        <v>3</v>
      </c>
    </row>
    <row r="14" spans="1:2" x14ac:dyDescent="0.25">
      <c r="A14" s="1">
        <v>27</v>
      </c>
      <c r="B14" s="1" t="s">
        <v>4</v>
      </c>
    </row>
    <row r="15" spans="1:2" x14ac:dyDescent="0.25">
      <c r="A15" s="1">
        <v>28</v>
      </c>
      <c r="B15" s="1" t="s">
        <v>4</v>
      </c>
    </row>
    <row r="16" spans="1:2" x14ac:dyDescent="0.25">
      <c r="A16" s="1">
        <v>31</v>
      </c>
      <c r="B16" s="1" t="s">
        <v>5</v>
      </c>
    </row>
    <row r="17" spans="1:2" x14ac:dyDescent="0.25">
      <c r="A17" s="1">
        <v>32</v>
      </c>
      <c r="B17" s="1" t="s">
        <v>5</v>
      </c>
    </row>
    <row r="18" spans="1:2" x14ac:dyDescent="0.25">
      <c r="A18" s="1">
        <v>33</v>
      </c>
      <c r="B18" s="1" t="s">
        <v>5</v>
      </c>
    </row>
    <row r="19" spans="1:2" x14ac:dyDescent="0.25">
      <c r="A19" s="1">
        <v>34</v>
      </c>
      <c r="B19" s="1" t="s">
        <v>5</v>
      </c>
    </row>
    <row r="20" spans="1:2" x14ac:dyDescent="0.25">
      <c r="A20" s="1">
        <v>35</v>
      </c>
      <c r="B20" s="1" t="s">
        <v>5</v>
      </c>
    </row>
    <row r="21" spans="1:2" x14ac:dyDescent="0.25">
      <c r="A21" s="1">
        <v>36</v>
      </c>
      <c r="B21" s="1" t="s">
        <v>5</v>
      </c>
    </row>
    <row r="22" spans="1:2" x14ac:dyDescent="0.25">
      <c r="A22" s="1">
        <v>37</v>
      </c>
      <c r="B22" s="1" t="s">
        <v>5</v>
      </c>
    </row>
    <row r="23" spans="1:2" x14ac:dyDescent="0.25">
      <c r="A23" s="1">
        <v>38</v>
      </c>
      <c r="B23" s="1" t="s">
        <v>5</v>
      </c>
    </row>
    <row r="24" spans="1:2" x14ac:dyDescent="0.25">
      <c r="A24" s="1">
        <v>39</v>
      </c>
      <c r="B24" s="1" t="s">
        <v>5</v>
      </c>
    </row>
    <row r="25" spans="1:2" x14ac:dyDescent="0.25">
      <c r="A25" s="1">
        <v>41</v>
      </c>
      <c r="B25" s="1" t="s">
        <v>6</v>
      </c>
    </row>
    <row r="26" spans="1:2" x14ac:dyDescent="0.25">
      <c r="A26" s="1">
        <v>42</v>
      </c>
      <c r="B26" s="1" t="s">
        <v>6</v>
      </c>
    </row>
    <row r="27" spans="1:2" x14ac:dyDescent="0.25">
      <c r="A27" s="1">
        <v>43</v>
      </c>
      <c r="B27" s="1" t="s">
        <v>6</v>
      </c>
    </row>
    <row r="28" spans="1:2" x14ac:dyDescent="0.25">
      <c r="A28" s="1">
        <v>44</v>
      </c>
      <c r="B28" s="1" t="s">
        <v>6</v>
      </c>
    </row>
    <row r="29" spans="1:2" x14ac:dyDescent="0.25">
      <c r="A29" s="1">
        <v>45</v>
      </c>
      <c r="B29" s="1" t="s">
        <v>6</v>
      </c>
    </row>
    <row r="30" spans="1:2" x14ac:dyDescent="0.25">
      <c r="A30" s="1">
        <v>46</v>
      </c>
      <c r="B30" s="1" t="s">
        <v>6</v>
      </c>
    </row>
    <row r="31" spans="1:2" x14ac:dyDescent="0.25">
      <c r="A31" s="1">
        <v>47</v>
      </c>
      <c r="B31" s="1" t="s">
        <v>7</v>
      </c>
    </row>
    <row r="32" spans="1:2" x14ac:dyDescent="0.25">
      <c r="A32" s="1">
        <v>48</v>
      </c>
      <c r="B32" s="1" t="s">
        <v>7</v>
      </c>
    </row>
    <row r="33" spans="1:2" x14ac:dyDescent="0.25">
      <c r="A33" s="1">
        <v>49</v>
      </c>
      <c r="B33" s="1" t="s">
        <v>7</v>
      </c>
    </row>
    <row r="34" spans="1:2" x14ac:dyDescent="0.25">
      <c r="A34" s="1">
        <v>51</v>
      </c>
      <c r="B34" s="1" t="s">
        <v>8</v>
      </c>
    </row>
    <row r="35" spans="1:2" x14ac:dyDescent="0.25">
      <c r="A35" s="1">
        <v>53</v>
      </c>
      <c r="B35" s="1" t="s">
        <v>8</v>
      </c>
    </row>
    <row r="36" spans="1:2" x14ac:dyDescent="0.25">
      <c r="A36" s="1">
        <v>54</v>
      </c>
      <c r="B36" s="1" t="s">
        <v>8</v>
      </c>
    </row>
    <row r="37" spans="1:2" x14ac:dyDescent="0.25">
      <c r="A37" s="1">
        <v>55</v>
      </c>
      <c r="B37" s="1" t="s">
        <v>8</v>
      </c>
    </row>
    <row r="38" spans="1:2" x14ac:dyDescent="0.25">
      <c r="A38" s="1">
        <v>61</v>
      </c>
      <c r="B38" s="1" t="s">
        <v>9</v>
      </c>
    </row>
    <row r="39" spans="1:2" x14ac:dyDescent="0.25">
      <c r="A39" s="1">
        <v>62</v>
      </c>
      <c r="B39" s="1" t="s">
        <v>10</v>
      </c>
    </row>
    <row r="40" spans="1:2" x14ac:dyDescent="0.25">
      <c r="A40" s="1">
        <v>63</v>
      </c>
      <c r="B40" s="1" t="s">
        <v>11</v>
      </c>
    </row>
    <row r="41" spans="1:2" x14ac:dyDescent="0.25">
      <c r="A41" s="1">
        <v>64</v>
      </c>
      <c r="B41" s="1" t="s">
        <v>10</v>
      </c>
    </row>
    <row r="42" spans="1:2" x14ac:dyDescent="0.25">
      <c r="A42" s="1">
        <v>65</v>
      </c>
      <c r="B42" s="1" t="s">
        <v>12</v>
      </c>
    </row>
    <row r="43" spans="1:2" x14ac:dyDescent="0.25">
      <c r="A43" s="1">
        <v>66</v>
      </c>
      <c r="B43" s="1" t="s">
        <v>12</v>
      </c>
    </row>
    <row r="44" spans="1:2" x14ac:dyDescent="0.25">
      <c r="A44" s="1">
        <v>67</v>
      </c>
      <c r="B44" s="1" t="s">
        <v>13</v>
      </c>
    </row>
    <row r="45" spans="1:2" x14ac:dyDescent="0.25">
      <c r="A45" s="1">
        <v>68</v>
      </c>
      <c r="B45" s="1" t="s">
        <v>14</v>
      </c>
    </row>
    <row r="46" spans="1:2" x14ac:dyDescent="0.25">
      <c r="A46" s="1">
        <v>69</v>
      </c>
      <c r="B46" s="1" t="s">
        <v>15</v>
      </c>
    </row>
    <row r="47" spans="1:2" x14ac:dyDescent="0.25">
      <c r="A47" s="1">
        <v>71</v>
      </c>
      <c r="B47" s="1" t="s">
        <v>16</v>
      </c>
    </row>
    <row r="48" spans="1:2" x14ac:dyDescent="0.25">
      <c r="A48" s="1">
        <v>73</v>
      </c>
      <c r="B48" s="1" t="s">
        <v>16</v>
      </c>
    </row>
    <row r="49" spans="1:2" x14ac:dyDescent="0.25">
      <c r="A49" s="1">
        <v>74</v>
      </c>
      <c r="B49" s="1" t="s">
        <v>16</v>
      </c>
    </row>
    <row r="50" spans="1:2" x14ac:dyDescent="0.25">
      <c r="A50" s="1">
        <v>75</v>
      </c>
      <c r="B50" s="1" t="s">
        <v>16</v>
      </c>
    </row>
    <row r="51" spans="1:2" x14ac:dyDescent="0.25">
      <c r="A51" s="1">
        <v>77</v>
      </c>
      <c r="B51" s="1" t="s">
        <v>16</v>
      </c>
    </row>
    <row r="52" spans="1:2" x14ac:dyDescent="0.25">
      <c r="A52" s="1">
        <v>79</v>
      </c>
      <c r="B52" s="1" t="s">
        <v>17</v>
      </c>
    </row>
    <row r="53" spans="1:2" x14ac:dyDescent="0.25">
      <c r="A53" s="1">
        <v>81</v>
      </c>
      <c r="B53" s="1" t="s">
        <v>18</v>
      </c>
    </row>
    <row r="54" spans="1:2" x14ac:dyDescent="0.25">
      <c r="A54" s="1">
        <v>82</v>
      </c>
      <c r="B54" s="1" t="s">
        <v>19</v>
      </c>
    </row>
    <row r="55" spans="1:2" x14ac:dyDescent="0.25">
      <c r="A55" s="1">
        <v>83</v>
      </c>
      <c r="B55" s="1" t="s">
        <v>20</v>
      </c>
    </row>
    <row r="56" spans="1:2" x14ac:dyDescent="0.25">
      <c r="A56" s="1">
        <v>84</v>
      </c>
      <c r="B56" s="1" t="s">
        <v>21</v>
      </c>
    </row>
    <row r="57" spans="1:2" x14ac:dyDescent="0.25">
      <c r="A57" s="1">
        <v>85</v>
      </c>
      <c r="B57" s="1" t="s">
        <v>22</v>
      </c>
    </row>
    <row r="58" spans="1:2" x14ac:dyDescent="0.25">
      <c r="A58" s="1">
        <v>86</v>
      </c>
      <c r="B58" s="1" t="s">
        <v>23</v>
      </c>
    </row>
    <row r="59" spans="1:2" x14ac:dyDescent="0.25">
      <c r="A59" s="1">
        <v>87</v>
      </c>
      <c r="B59" s="1" t="s">
        <v>18</v>
      </c>
    </row>
    <row r="60" spans="1:2" x14ac:dyDescent="0.25">
      <c r="A60" s="1">
        <v>88</v>
      </c>
      <c r="B60" s="1" t="s">
        <v>22</v>
      </c>
    </row>
    <row r="61" spans="1:2" x14ac:dyDescent="0.25">
      <c r="A61" s="1">
        <v>89</v>
      </c>
      <c r="B61" s="1" t="s">
        <v>23</v>
      </c>
    </row>
    <row r="62" spans="1:2" x14ac:dyDescent="0.25">
      <c r="A62" s="1">
        <v>91</v>
      </c>
      <c r="B62" s="1" t="s">
        <v>24</v>
      </c>
    </row>
    <row r="63" spans="1:2" x14ac:dyDescent="0.25">
      <c r="A63" s="1">
        <v>92</v>
      </c>
      <c r="B63" s="1" t="s">
        <v>25</v>
      </c>
    </row>
    <row r="64" spans="1:2" x14ac:dyDescent="0.25">
      <c r="A64" s="1">
        <v>93</v>
      </c>
      <c r="B64" s="1" t="s">
        <v>24</v>
      </c>
    </row>
    <row r="65" spans="1:2" x14ac:dyDescent="0.25">
      <c r="A65" s="1">
        <v>94</v>
      </c>
      <c r="B65" s="1" t="s">
        <v>24</v>
      </c>
    </row>
    <row r="66" spans="1:2" x14ac:dyDescent="0.25">
      <c r="A66" s="1">
        <v>95</v>
      </c>
      <c r="B66" s="1" t="s">
        <v>26</v>
      </c>
    </row>
    <row r="67" spans="1:2" x14ac:dyDescent="0.25">
      <c r="A67" s="1">
        <v>96</v>
      </c>
      <c r="B67" s="1" t="s">
        <v>27</v>
      </c>
    </row>
    <row r="68" spans="1:2" x14ac:dyDescent="0.25">
      <c r="A68" s="1">
        <v>97</v>
      </c>
      <c r="B68" s="1" t="s">
        <v>25</v>
      </c>
    </row>
    <row r="69" spans="1:2" x14ac:dyDescent="0.25">
      <c r="A69" s="1">
        <v>98</v>
      </c>
      <c r="B69" s="1" t="s">
        <v>28</v>
      </c>
    </row>
    <row r="70" spans="1:2" x14ac:dyDescent="0.25">
      <c r="A70" s="1">
        <v>99</v>
      </c>
      <c r="B70" s="1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G51"/>
  <sheetViews>
    <sheetView workbookViewId="0">
      <selection activeCell="F1" sqref="F1"/>
    </sheetView>
  </sheetViews>
  <sheetFormatPr defaultColWidth="12.7109375" defaultRowHeight="15" x14ac:dyDescent="0.25"/>
  <cols>
    <col min="1" max="1" width="14.140625" style="1" customWidth="1"/>
    <col min="2" max="3" width="12.7109375" style="8"/>
    <col min="4" max="4" width="12.7109375" style="1"/>
    <col min="5" max="5" width="12.7109375" style="3"/>
    <col min="6" max="6" width="12.7109375" style="5"/>
    <col min="7" max="7" width="12.7109375" style="8"/>
    <col min="8" max="16384" width="12.7109375" style="1"/>
  </cols>
  <sheetData>
    <row r="1" spans="1:7" s="2" customFormat="1" x14ac:dyDescent="0.25">
      <c r="A1" s="2" t="s">
        <v>30</v>
      </c>
      <c r="B1" s="7" t="s">
        <v>0</v>
      </c>
      <c r="C1" s="7" t="s">
        <v>41</v>
      </c>
      <c r="D1" s="2" t="s">
        <v>34</v>
      </c>
      <c r="E1" s="9" t="s">
        <v>32</v>
      </c>
      <c r="F1" s="4" t="s">
        <v>33</v>
      </c>
      <c r="G1" s="7" t="s">
        <v>40</v>
      </c>
    </row>
    <row r="2" spans="1:7" x14ac:dyDescent="0.25">
      <c r="A2" s="1" t="s">
        <v>39</v>
      </c>
      <c r="B2" s="8">
        <v>11</v>
      </c>
      <c r="C2" s="8" t="str">
        <f>VLOOKUP(B2,auxiliar!A:B,2,0)</f>
        <v>SP</v>
      </c>
      <c r="D2" s="1" t="s">
        <v>36</v>
      </c>
      <c r="E2" s="3">
        <v>15323</v>
      </c>
      <c r="F2" s="5">
        <v>2</v>
      </c>
      <c r="G2" s="8" t="str">
        <f>RIGHT(D2,2)&amp;"/"&amp;LEFT(D2,4)</f>
        <v>01/2021</v>
      </c>
    </row>
    <row r="3" spans="1:7" x14ac:dyDescent="0.25">
      <c r="A3" s="1" t="s">
        <v>39</v>
      </c>
      <c r="B3" s="8">
        <v>12</v>
      </c>
      <c r="C3" s="8" t="str">
        <f>VLOOKUP(B3,auxiliar!A:B,2,0)</f>
        <v>SP</v>
      </c>
      <c r="D3" s="1" t="s">
        <v>36</v>
      </c>
      <c r="E3" s="3">
        <v>28382</v>
      </c>
      <c r="F3" s="5">
        <v>8</v>
      </c>
      <c r="G3" s="8" t="str">
        <f t="shared" ref="G3:G51" si="0">RIGHT(D3,2)&amp;"/"&amp;LEFT(D3,4)</f>
        <v>01/2021</v>
      </c>
    </row>
    <row r="4" spans="1:7" x14ac:dyDescent="0.25">
      <c r="A4" s="1" t="s">
        <v>39</v>
      </c>
      <c r="B4" s="8">
        <v>28</v>
      </c>
      <c r="C4" s="8" t="str">
        <f>VLOOKUP(B4,auxiliar!A:B,2,0)</f>
        <v>ES</v>
      </c>
      <c r="D4" s="1" t="s">
        <v>36</v>
      </c>
      <c r="E4" s="3">
        <v>1288</v>
      </c>
      <c r="F4" s="5">
        <v>7</v>
      </c>
      <c r="G4" s="8" t="str">
        <f t="shared" si="0"/>
        <v>01/2021</v>
      </c>
    </row>
    <row r="5" spans="1:7" x14ac:dyDescent="0.25">
      <c r="A5" s="1" t="s">
        <v>39</v>
      </c>
      <c r="B5" s="8">
        <v>31</v>
      </c>
      <c r="C5" s="8" t="str">
        <f>VLOOKUP(B5,auxiliar!A:B,2,0)</f>
        <v>MG</v>
      </c>
      <c r="D5" s="1" t="s">
        <v>36</v>
      </c>
      <c r="E5" s="3">
        <v>10243</v>
      </c>
      <c r="F5" s="5">
        <v>2</v>
      </c>
      <c r="G5" s="8" t="str">
        <f t="shared" si="0"/>
        <v>01/2021</v>
      </c>
    </row>
    <row r="6" spans="1:7" x14ac:dyDescent="0.25">
      <c r="A6" s="1" t="s">
        <v>39</v>
      </c>
      <c r="B6" s="8">
        <v>42</v>
      </c>
      <c r="C6" s="8" t="str">
        <f>VLOOKUP(B6,auxiliar!A:B,2,0)</f>
        <v>PR</v>
      </c>
      <c r="D6" s="1" t="s">
        <v>36</v>
      </c>
      <c r="E6" s="3">
        <v>5415</v>
      </c>
      <c r="F6" s="5">
        <v>6</v>
      </c>
      <c r="G6" s="8" t="str">
        <f t="shared" si="0"/>
        <v>01/2021</v>
      </c>
    </row>
    <row r="7" spans="1:7" x14ac:dyDescent="0.25">
      <c r="A7" s="1" t="s">
        <v>35</v>
      </c>
      <c r="B7" s="8">
        <v>11</v>
      </c>
      <c r="C7" s="8" t="str">
        <f>VLOOKUP(B7,auxiliar!A:B,2,0)</f>
        <v>SP</v>
      </c>
      <c r="D7" s="1" t="s">
        <v>37</v>
      </c>
      <c r="E7" s="3">
        <v>6838</v>
      </c>
      <c r="F7" s="5">
        <v>4</v>
      </c>
      <c r="G7" s="8" t="str">
        <f t="shared" si="0"/>
        <v>02/2021</v>
      </c>
    </row>
    <row r="8" spans="1:7" x14ac:dyDescent="0.25">
      <c r="A8" s="1" t="s">
        <v>35</v>
      </c>
      <c r="B8" s="8">
        <v>51</v>
      </c>
      <c r="C8" s="8" t="str">
        <f>VLOOKUP(B8,auxiliar!A:B,2,0)</f>
        <v>RS</v>
      </c>
      <c r="D8" s="1" t="s">
        <v>37</v>
      </c>
      <c r="E8" s="3">
        <v>2579</v>
      </c>
      <c r="F8" s="5">
        <v>3</v>
      </c>
      <c r="G8" s="8" t="str">
        <f t="shared" si="0"/>
        <v>02/2021</v>
      </c>
    </row>
    <row r="9" spans="1:7" x14ac:dyDescent="0.25">
      <c r="A9" s="1" t="s">
        <v>35</v>
      </c>
      <c r="B9" s="8">
        <v>28</v>
      </c>
      <c r="C9" s="8" t="str">
        <f>VLOOKUP(B9,auxiliar!A:B,2,0)</f>
        <v>ES</v>
      </c>
      <c r="D9" s="1" t="s">
        <v>37</v>
      </c>
      <c r="E9" s="3">
        <v>3633</v>
      </c>
      <c r="F9" s="5">
        <v>6</v>
      </c>
      <c r="G9" s="8" t="str">
        <f t="shared" si="0"/>
        <v>02/2021</v>
      </c>
    </row>
    <row r="10" spans="1:7" x14ac:dyDescent="0.25">
      <c r="A10" s="1" t="s">
        <v>35</v>
      </c>
      <c r="B10" s="8">
        <v>31</v>
      </c>
      <c r="C10" s="8" t="str">
        <f>VLOOKUP(B10,auxiliar!A:B,2,0)</f>
        <v>MG</v>
      </c>
      <c r="D10" s="1" t="s">
        <v>37</v>
      </c>
      <c r="E10" s="3">
        <v>19883</v>
      </c>
      <c r="F10" s="5">
        <v>1</v>
      </c>
      <c r="G10" s="8" t="str">
        <f t="shared" si="0"/>
        <v>02/2021</v>
      </c>
    </row>
    <row r="11" spans="1:7" x14ac:dyDescent="0.25">
      <c r="A11" s="1" t="s">
        <v>35</v>
      </c>
      <c r="B11" s="8">
        <v>42</v>
      </c>
      <c r="C11" s="8" t="str">
        <f>VLOOKUP(B11,auxiliar!A:B,2,0)</f>
        <v>PR</v>
      </c>
      <c r="D11" s="1" t="s">
        <v>37</v>
      </c>
      <c r="E11" s="3">
        <v>28679</v>
      </c>
      <c r="F11" s="5">
        <v>1</v>
      </c>
      <c r="G11" s="8" t="str">
        <f t="shared" si="0"/>
        <v>02/2021</v>
      </c>
    </row>
    <row r="12" spans="1:7" x14ac:dyDescent="0.25">
      <c r="A12" s="1" t="s">
        <v>31</v>
      </c>
      <c r="B12" s="8">
        <v>81</v>
      </c>
      <c r="C12" s="8" t="str">
        <f>VLOOKUP(B12,auxiliar!A:B,2,0)</f>
        <v>PE</v>
      </c>
      <c r="D12" s="1" t="s">
        <v>38</v>
      </c>
      <c r="E12" s="3">
        <v>4087</v>
      </c>
      <c r="F12" s="5">
        <v>9</v>
      </c>
      <c r="G12" s="8" t="str">
        <f t="shared" si="0"/>
        <v>03/2021</v>
      </c>
    </row>
    <row r="13" spans="1:7" x14ac:dyDescent="0.25">
      <c r="A13" s="1" t="s">
        <v>31</v>
      </c>
      <c r="B13" s="8">
        <v>51</v>
      </c>
      <c r="C13" s="8" t="str">
        <f>VLOOKUP(B13,auxiliar!A:B,2,0)</f>
        <v>RS</v>
      </c>
      <c r="D13" s="1" t="s">
        <v>38</v>
      </c>
      <c r="E13" s="3">
        <v>15048</v>
      </c>
      <c r="F13" s="5">
        <v>5</v>
      </c>
      <c r="G13" s="8" t="str">
        <f t="shared" si="0"/>
        <v>03/2021</v>
      </c>
    </row>
    <row r="14" spans="1:7" x14ac:dyDescent="0.25">
      <c r="A14" s="1" t="s">
        <v>31</v>
      </c>
      <c r="B14" s="8">
        <v>28</v>
      </c>
      <c r="C14" s="8" t="str">
        <f>VLOOKUP(B14,auxiliar!A:B,2,0)</f>
        <v>ES</v>
      </c>
      <c r="D14" s="1" t="s">
        <v>38</v>
      </c>
      <c r="E14" s="3">
        <v>9950</v>
      </c>
      <c r="F14" s="5">
        <v>7</v>
      </c>
      <c r="G14" s="8" t="str">
        <f t="shared" si="0"/>
        <v>03/2021</v>
      </c>
    </row>
    <row r="15" spans="1:7" x14ac:dyDescent="0.25">
      <c r="A15" s="1" t="s">
        <v>31</v>
      </c>
      <c r="B15" s="8">
        <v>31</v>
      </c>
      <c r="C15" s="8" t="str">
        <f>VLOOKUP(B15,auxiliar!A:B,2,0)</f>
        <v>MG</v>
      </c>
      <c r="D15" s="1" t="s">
        <v>38</v>
      </c>
      <c r="E15" s="3">
        <v>2755</v>
      </c>
      <c r="F15" s="5">
        <v>7</v>
      </c>
      <c r="G15" s="8" t="str">
        <f t="shared" si="0"/>
        <v>03/2021</v>
      </c>
    </row>
    <row r="16" spans="1:7" x14ac:dyDescent="0.25">
      <c r="A16" s="1" t="s">
        <v>31</v>
      </c>
      <c r="B16" s="8">
        <v>42</v>
      </c>
      <c r="C16" s="8" t="str">
        <f>VLOOKUP(B16,auxiliar!A:B,2,0)</f>
        <v>PR</v>
      </c>
      <c r="D16" s="1" t="s">
        <v>38</v>
      </c>
      <c r="E16" s="3">
        <v>32779</v>
      </c>
      <c r="F16" s="5">
        <v>10</v>
      </c>
      <c r="G16" s="8" t="str">
        <f t="shared" si="0"/>
        <v>03/2021</v>
      </c>
    </row>
    <row r="17" spans="1:7" x14ac:dyDescent="0.25">
      <c r="A17" s="1" t="s">
        <v>31</v>
      </c>
      <c r="B17" s="8">
        <v>11</v>
      </c>
      <c r="C17" s="8" t="str">
        <f>VLOOKUP(B17,auxiliar!A:B,2,0)</f>
        <v>SP</v>
      </c>
      <c r="D17" s="1" t="s">
        <v>36</v>
      </c>
      <c r="E17" s="3">
        <v>27304</v>
      </c>
      <c r="F17" s="5">
        <v>2</v>
      </c>
      <c r="G17" s="8" t="str">
        <f t="shared" si="0"/>
        <v>01/2021</v>
      </c>
    </row>
    <row r="18" spans="1:7" x14ac:dyDescent="0.25">
      <c r="A18" s="1" t="s">
        <v>31</v>
      </c>
      <c r="B18" s="8">
        <v>12</v>
      </c>
      <c r="C18" s="8" t="str">
        <f>VLOOKUP(B18,auxiliar!A:B,2,0)</f>
        <v>SP</v>
      </c>
      <c r="D18" s="1" t="s">
        <v>36</v>
      </c>
      <c r="E18" s="3">
        <v>26095</v>
      </c>
      <c r="F18" s="5">
        <v>1</v>
      </c>
      <c r="G18" s="8" t="str">
        <f t="shared" si="0"/>
        <v>01/2021</v>
      </c>
    </row>
    <row r="19" spans="1:7" x14ac:dyDescent="0.25">
      <c r="A19" s="1" t="s">
        <v>31</v>
      </c>
      <c r="B19" s="8">
        <v>28</v>
      </c>
      <c r="C19" s="8" t="str">
        <f>VLOOKUP(B19,auxiliar!A:B,2,0)</f>
        <v>ES</v>
      </c>
      <c r="D19" s="1" t="s">
        <v>36</v>
      </c>
      <c r="E19" s="3">
        <v>14872</v>
      </c>
      <c r="F19" s="5">
        <v>5</v>
      </c>
      <c r="G19" s="8" t="str">
        <f t="shared" si="0"/>
        <v>01/2021</v>
      </c>
    </row>
    <row r="20" spans="1:7" x14ac:dyDescent="0.25">
      <c r="A20" s="1" t="s">
        <v>31</v>
      </c>
      <c r="B20" s="8">
        <v>31</v>
      </c>
      <c r="C20" s="8" t="str">
        <f>VLOOKUP(B20,auxiliar!A:B,2,0)</f>
        <v>MG</v>
      </c>
      <c r="D20" s="1" t="s">
        <v>36</v>
      </c>
      <c r="E20" s="3">
        <v>21372</v>
      </c>
      <c r="F20" s="5">
        <v>5</v>
      </c>
      <c r="G20" s="8" t="str">
        <f t="shared" si="0"/>
        <v>01/2021</v>
      </c>
    </row>
    <row r="21" spans="1:7" x14ac:dyDescent="0.25">
      <c r="A21" s="1" t="s">
        <v>31</v>
      </c>
      <c r="B21" s="8">
        <v>42</v>
      </c>
      <c r="C21" s="8" t="str">
        <f>VLOOKUP(B21,auxiliar!A:B,2,0)</f>
        <v>PR</v>
      </c>
      <c r="D21" s="1" t="s">
        <v>36</v>
      </c>
      <c r="E21" s="3">
        <v>17499</v>
      </c>
      <c r="F21" s="5">
        <v>10</v>
      </c>
      <c r="G21" s="8" t="str">
        <f t="shared" si="0"/>
        <v>01/2021</v>
      </c>
    </row>
    <row r="22" spans="1:7" x14ac:dyDescent="0.25">
      <c r="A22" s="1" t="s">
        <v>31</v>
      </c>
      <c r="B22" s="8">
        <v>11</v>
      </c>
      <c r="C22" s="8" t="str">
        <f>VLOOKUP(B22,auxiliar!A:B,2,0)</f>
        <v>SP</v>
      </c>
      <c r="D22" s="1" t="s">
        <v>37</v>
      </c>
      <c r="E22" s="3">
        <v>13536</v>
      </c>
      <c r="F22" s="5">
        <v>4</v>
      </c>
      <c r="G22" s="8" t="str">
        <f t="shared" si="0"/>
        <v>02/2021</v>
      </c>
    </row>
    <row r="23" spans="1:7" x14ac:dyDescent="0.25">
      <c r="A23" s="1" t="s">
        <v>31</v>
      </c>
      <c r="B23" s="8">
        <v>51</v>
      </c>
      <c r="C23" s="8" t="str">
        <f>VLOOKUP(B23,auxiliar!A:B,2,0)</f>
        <v>RS</v>
      </c>
      <c r="D23" s="1" t="s">
        <v>37</v>
      </c>
      <c r="E23" s="3">
        <v>20589</v>
      </c>
      <c r="F23" s="5">
        <v>3</v>
      </c>
      <c r="G23" s="8" t="str">
        <f t="shared" si="0"/>
        <v>02/2021</v>
      </c>
    </row>
    <row r="24" spans="1:7" x14ac:dyDescent="0.25">
      <c r="A24" s="1" t="s">
        <v>31</v>
      </c>
      <c r="B24" s="8">
        <v>28</v>
      </c>
      <c r="C24" s="8" t="str">
        <f>VLOOKUP(B24,auxiliar!A:B,2,0)</f>
        <v>ES</v>
      </c>
      <c r="D24" s="1" t="s">
        <v>37</v>
      </c>
      <c r="E24" s="3">
        <v>1570</v>
      </c>
      <c r="F24" s="5">
        <v>8</v>
      </c>
      <c r="G24" s="8" t="str">
        <f t="shared" si="0"/>
        <v>02/2021</v>
      </c>
    </row>
    <row r="25" spans="1:7" x14ac:dyDescent="0.25">
      <c r="A25" s="1" t="s">
        <v>31</v>
      </c>
      <c r="B25" s="8">
        <v>31</v>
      </c>
      <c r="C25" s="8" t="str">
        <f>VLOOKUP(B25,auxiliar!A:B,2,0)</f>
        <v>MG</v>
      </c>
      <c r="D25" s="1" t="s">
        <v>37</v>
      </c>
      <c r="E25" s="3">
        <v>889</v>
      </c>
      <c r="F25" s="5">
        <v>9</v>
      </c>
      <c r="G25" s="8" t="str">
        <f t="shared" si="0"/>
        <v>02/2021</v>
      </c>
    </row>
    <row r="26" spans="1:7" x14ac:dyDescent="0.25">
      <c r="A26" s="1" t="s">
        <v>31</v>
      </c>
      <c r="B26" s="8">
        <v>42</v>
      </c>
      <c r="C26" s="8" t="str">
        <f>VLOOKUP(B26,auxiliar!A:B,2,0)</f>
        <v>PR</v>
      </c>
      <c r="D26" s="1" t="s">
        <v>37</v>
      </c>
      <c r="E26" s="3">
        <v>27328</v>
      </c>
      <c r="F26" s="5">
        <v>4</v>
      </c>
      <c r="G26" s="8" t="str">
        <f t="shared" si="0"/>
        <v>02/2021</v>
      </c>
    </row>
    <row r="27" spans="1:7" x14ac:dyDescent="0.25">
      <c r="A27" s="1" t="s">
        <v>35</v>
      </c>
      <c r="B27" s="8">
        <v>81</v>
      </c>
      <c r="C27" s="8" t="str">
        <f>VLOOKUP(B27,auxiliar!A:B,2,0)</f>
        <v>PE</v>
      </c>
      <c r="D27" s="1" t="s">
        <v>38</v>
      </c>
      <c r="E27" s="3">
        <v>26507</v>
      </c>
      <c r="F27" s="5">
        <v>8</v>
      </c>
      <c r="G27" s="8" t="str">
        <f t="shared" si="0"/>
        <v>03/2021</v>
      </c>
    </row>
    <row r="28" spans="1:7" x14ac:dyDescent="0.25">
      <c r="A28" s="1" t="s">
        <v>35</v>
      </c>
      <c r="B28" s="8">
        <v>51</v>
      </c>
      <c r="C28" s="8" t="str">
        <f>VLOOKUP(B28,auxiliar!A:B,2,0)</f>
        <v>RS</v>
      </c>
      <c r="D28" s="1" t="s">
        <v>38</v>
      </c>
      <c r="E28" s="3">
        <v>25774</v>
      </c>
      <c r="F28" s="5">
        <v>3</v>
      </c>
      <c r="G28" s="8" t="str">
        <f t="shared" si="0"/>
        <v>03/2021</v>
      </c>
    </row>
    <row r="29" spans="1:7" x14ac:dyDescent="0.25">
      <c r="A29" s="1" t="s">
        <v>35</v>
      </c>
      <c r="B29" s="8">
        <v>28</v>
      </c>
      <c r="C29" s="8" t="str">
        <f>VLOOKUP(B29,auxiliar!A:B,2,0)</f>
        <v>ES</v>
      </c>
      <c r="D29" s="1" t="s">
        <v>38</v>
      </c>
      <c r="E29" s="3">
        <v>12115</v>
      </c>
      <c r="F29" s="5">
        <v>6</v>
      </c>
      <c r="G29" s="8" t="str">
        <f t="shared" si="0"/>
        <v>03/2021</v>
      </c>
    </row>
    <row r="30" spans="1:7" x14ac:dyDescent="0.25">
      <c r="A30" s="1" t="s">
        <v>35</v>
      </c>
      <c r="B30" s="8">
        <v>31</v>
      </c>
      <c r="C30" s="8" t="str">
        <f>VLOOKUP(B30,auxiliar!A:B,2,0)</f>
        <v>MG</v>
      </c>
      <c r="D30" s="1" t="s">
        <v>38</v>
      </c>
      <c r="E30" s="3">
        <v>15568</v>
      </c>
      <c r="F30" s="5">
        <v>8</v>
      </c>
      <c r="G30" s="8" t="str">
        <f t="shared" si="0"/>
        <v>03/2021</v>
      </c>
    </row>
    <row r="31" spans="1:7" x14ac:dyDescent="0.25">
      <c r="A31" s="1" t="s">
        <v>35</v>
      </c>
      <c r="B31" s="8">
        <v>42</v>
      </c>
      <c r="C31" s="8" t="str">
        <f>VLOOKUP(B31,auxiliar!A:B,2,0)</f>
        <v>PR</v>
      </c>
      <c r="D31" s="1" t="s">
        <v>38</v>
      </c>
      <c r="E31" s="3">
        <v>24925</v>
      </c>
      <c r="F31" s="5">
        <v>10</v>
      </c>
      <c r="G31" s="8" t="str">
        <f t="shared" si="0"/>
        <v>03/2021</v>
      </c>
    </row>
    <row r="32" spans="1:7" x14ac:dyDescent="0.25">
      <c r="A32" s="1" t="s">
        <v>31</v>
      </c>
      <c r="B32" s="8">
        <v>11</v>
      </c>
      <c r="C32" s="8" t="str">
        <f>VLOOKUP(B32,auxiliar!A:B,2,0)</f>
        <v>SP</v>
      </c>
      <c r="D32" s="1" t="s">
        <v>36</v>
      </c>
      <c r="E32" s="3">
        <v>1855</v>
      </c>
      <c r="F32" s="5">
        <v>5</v>
      </c>
      <c r="G32" s="8" t="str">
        <f t="shared" si="0"/>
        <v>01/2021</v>
      </c>
    </row>
    <row r="33" spans="1:7" x14ac:dyDescent="0.25">
      <c r="A33" s="1" t="s">
        <v>31</v>
      </c>
      <c r="B33" s="8">
        <v>12</v>
      </c>
      <c r="C33" s="8" t="str">
        <f>VLOOKUP(B33,auxiliar!A:B,2,0)</f>
        <v>SP</v>
      </c>
      <c r="D33" s="1" t="s">
        <v>36</v>
      </c>
      <c r="E33" s="3">
        <v>7619</v>
      </c>
      <c r="F33" s="5">
        <v>10</v>
      </c>
      <c r="G33" s="8" t="str">
        <f t="shared" si="0"/>
        <v>01/2021</v>
      </c>
    </row>
    <row r="34" spans="1:7" x14ac:dyDescent="0.25">
      <c r="A34" s="1" t="s">
        <v>31</v>
      </c>
      <c r="B34" s="8">
        <v>28</v>
      </c>
      <c r="C34" s="8" t="str">
        <f>VLOOKUP(B34,auxiliar!A:B,2,0)</f>
        <v>ES</v>
      </c>
      <c r="D34" s="1" t="s">
        <v>36</v>
      </c>
      <c r="E34" s="3">
        <v>16315</v>
      </c>
      <c r="F34" s="5">
        <v>8</v>
      </c>
      <c r="G34" s="8" t="str">
        <f t="shared" si="0"/>
        <v>01/2021</v>
      </c>
    </row>
    <row r="35" spans="1:7" x14ac:dyDescent="0.25">
      <c r="A35" s="1" t="s">
        <v>31</v>
      </c>
      <c r="B35" s="8">
        <v>31</v>
      </c>
      <c r="C35" s="8" t="str">
        <f>VLOOKUP(B35,auxiliar!A:B,2,0)</f>
        <v>MG</v>
      </c>
      <c r="D35" s="1" t="s">
        <v>36</v>
      </c>
      <c r="E35" s="3">
        <v>1690</v>
      </c>
      <c r="F35" s="5">
        <v>4</v>
      </c>
      <c r="G35" s="8" t="str">
        <f t="shared" si="0"/>
        <v>01/2021</v>
      </c>
    </row>
    <row r="36" spans="1:7" x14ac:dyDescent="0.25">
      <c r="A36" s="1" t="s">
        <v>31</v>
      </c>
      <c r="B36" s="8">
        <v>42</v>
      </c>
      <c r="C36" s="8" t="str">
        <f>VLOOKUP(B36,auxiliar!A:B,2,0)</f>
        <v>PR</v>
      </c>
      <c r="D36" s="1" t="s">
        <v>36</v>
      </c>
      <c r="E36" s="3">
        <v>7524</v>
      </c>
      <c r="F36" s="5">
        <v>2</v>
      </c>
      <c r="G36" s="8" t="str">
        <f t="shared" si="0"/>
        <v>01/2021</v>
      </c>
    </row>
    <row r="37" spans="1:7" x14ac:dyDescent="0.25">
      <c r="A37" s="1" t="s">
        <v>39</v>
      </c>
      <c r="B37" s="8">
        <v>11</v>
      </c>
      <c r="C37" s="8" t="str">
        <f>VLOOKUP(B37,auxiliar!A:B,2,0)</f>
        <v>SP</v>
      </c>
      <c r="D37" s="1" t="s">
        <v>36</v>
      </c>
      <c r="E37" s="6">
        <v>17212.653812200002</v>
      </c>
      <c r="F37" s="5">
        <v>2</v>
      </c>
      <c r="G37" s="8" t="str">
        <f t="shared" si="0"/>
        <v>01/2021</v>
      </c>
    </row>
    <row r="38" spans="1:7" x14ac:dyDescent="0.25">
      <c r="A38" s="1" t="s">
        <v>39</v>
      </c>
      <c r="B38" s="8">
        <v>12</v>
      </c>
      <c r="C38" s="8" t="str">
        <f>VLOOKUP(B38,auxiliar!A:B,2,0)</f>
        <v>SP</v>
      </c>
      <c r="D38" s="1" t="s">
        <v>36</v>
      </c>
      <c r="E38" s="6">
        <v>31882.107974800001</v>
      </c>
      <c r="F38" s="5">
        <v>8</v>
      </c>
      <c r="G38" s="8" t="str">
        <f t="shared" si="0"/>
        <v>01/2021</v>
      </c>
    </row>
    <row r="39" spans="1:7" x14ac:dyDescent="0.25">
      <c r="A39" s="1" t="s">
        <v>39</v>
      </c>
      <c r="B39" s="8">
        <v>28</v>
      </c>
      <c r="C39" s="8" t="str">
        <f>VLOOKUP(B39,auxiliar!A:B,2,0)</f>
        <v>ES</v>
      </c>
      <c r="D39" s="1" t="s">
        <v>36</v>
      </c>
      <c r="E39" s="6">
        <v>1446.8379632000001</v>
      </c>
      <c r="F39" s="5">
        <v>7</v>
      </c>
      <c r="G39" s="8" t="str">
        <f t="shared" si="0"/>
        <v>01/2021</v>
      </c>
    </row>
    <row r="40" spans="1:7" x14ac:dyDescent="0.25">
      <c r="A40" s="1" t="s">
        <v>39</v>
      </c>
      <c r="B40" s="8">
        <v>31</v>
      </c>
      <c r="C40" s="8" t="str">
        <f>VLOOKUP(B40,auxiliar!A:B,2,0)</f>
        <v>MG</v>
      </c>
      <c r="D40" s="1" t="s">
        <v>36</v>
      </c>
      <c r="E40" s="6">
        <v>11506.181100199999</v>
      </c>
      <c r="F40" s="5">
        <v>2</v>
      </c>
      <c r="G40" s="8" t="str">
        <f t="shared" si="0"/>
        <v>01/2021</v>
      </c>
    </row>
    <row r="41" spans="1:7" x14ac:dyDescent="0.25">
      <c r="A41" s="1" t="s">
        <v>39</v>
      </c>
      <c r="B41" s="8">
        <v>42</v>
      </c>
      <c r="C41" s="8" t="str">
        <f>VLOOKUP(B41,auxiliar!A:B,2,0)</f>
        <v>PR</v>
      </c>
      <c r="D41" s="1" t="s">
        <v>36</v>
      </c>
      <c r="E41" s="6">
        <v>6082.7853809999997</v>
      </c>
      <c r="F41" s="5">
        <v>6</v>
      </c>
      <c r="G41" s="8" t="str">
        <f t="shared" si="0"/>
        <v>01/2021</v>
      </c>
    </row>
    <row r="42" spans="1:7" x14ac:dyDescent="0.25">
      <c r="A42" s="1" t="s">
        <v>35</v>
      </c>
      <c r="B42" s="8">
        <v>11</v>
      </c>
      <c r="C42" s="8" t="str">
        <f>VLOOKUP(B42,auxiliar!A:B,2,0)</f>
        <v>SP</v>
      </c>
      <c r="D42" s="1" t="s">
        <v>37</v>
      </c>
      <c r="E42" s="6">
        <v>7681.2717332000002</v>
      </c>
      <c r="F42" s="5">
        <v>4</v>
      </c>
      <c r="G42" s="8" t="str">
        <f t="shared" si="0"/>
        <v>02/2021</v>
      </c>
    </row>
    <row r="43" spans="1:7" x14ac:dyDescent="0.25">
      <c r="A43" s="1" t="s">
        <v>35</v>
      </c>
      <c r="B43" s="8">
        <v>51</v>
      </c>
      <c r="C43" s="8" t="str">
        <f>VLOOKUP(B43,auxiliar!A:B,2,0)</f>
        <v>RS</v>
      </c>
      <c r="D43" s="1" t="s">
        <v>37</v>
      </c>
      <c r="E43" s="6">
        <v>2897.0458905999999</v>
      </c>
      <c r="F43" s="5">
        <v>3</v>
      </c>
      <c r="G43" s="8" t="str">
        <f t="shared" si="0"/>
        <v>02/2021</v>
      </c>
    </row>
    <row r="44" spans="1:7" x14ac:dyDescent="0.25">
      <c r="A44" s="1" t="s">
        <v>35</v>
      </c>
      <c r="B44" s="8">
        <v>28</v>
      </c>
      <c r="C44" s="8" t="str">
        <f>VLOOKUP(B44,auxiliar!A:B,2,0)</f>
        <v>ES</v>
      </c>
      <c r="D44" s="1" t="s">
        <v>37</v>
      </c>
      <c r="E44" s="6">
        <v>4081.0266462</v>
      </c>
      <c r="F44" s="5">
        <v>6</v>
      </c>
      <c r="G44" s="8" t="str">
        <f t="shared" si="0"/>
        <v>02/2021</v>
      </c>
    </row>
    <row r="45" spans="1:7" x14ac:dyDescent="0.25">
      <c r="A45" s="1" t="s">
        <v>35</v>
      </c>
      <c r="B45" s="8">
        <v>31</v>
      </c>
      <c r="C45" s="8" t="str">
        <f>VLOOKUP(B45,auxiliar!A:B,2,0)</f>
        <v>MG</v>
      </c>
      <c r="D45" s="1" t="s">
        <v>37</v>
      </c>
      <c r="E45" s="6">
        <v>22334.999396200001</v>
      </c>
      <c r="F45" s="5">
        <v>1</v>
      </c>
      <c r="G45" s="8" t="str">
        <f t="shared" si="0"/>
        <v>02/2021</v>
      </c>
    </row>
    <row r="46" spans="1:7" x14ac:dyDescent="0.25">
      <c r="A46" s="1" t="s">
        <v>35</v>
      </c>
      <c r="B46" s="8">
        <v>42</v>
      </c>
      <c r="C46" s="8" t="str">
        <f>VLOOKUP(B46,auxiliar!A:B,2,0)</f>
        <v>PR</v>
      </c>
      <c r="D46" s="1" t="s">
        <v>37</v>
      </c>
      <c r="E46" s="6">
        <v>32215.734430600001</v>
      </c>
      <c r="F46" s="5">
        <v>1</v>
      </c>
      <c r="G46" s="8" t="str">
        <f t="shared" si="0"/>
        <v>02/2021</v>
      </c>
    </row>
    <row r="47" spans="1:7" x14ac:dyDescent="0.25">
      <c r="A47" s="1" t="s">
        <v>31</v>
      </c>
      <c r="B47" s="8">
        <v>81</v>
      </c>
      <c r="C47" s="8" t="str">
        <f>VLOOKUP(B47,auxiliar!A:B,2,0)</f>
        <v>PE</v>
      </c>
      <c r="D47" s="1" t="s">
        <v>38</v>
      </c>
      <c r="E47" s="6">
        <v>4591.0145617999997</v>
      </c>
      <c r="F47" s="5">
        <v>9</v>
      </c>
      <c r="G47" s="8" t="str">
        <f t="shared" si="0"/>
        <v>03/2021</v>
      </c>
    </row>
    <row r="48" spans="1:7" x14ac:dyDescent="0.25">
      <c r="A48" s="1" t="s">
        <v>31</v>
      </c>
      <c r="B48" s="8">
        <v>51</v>
      </c>
      <c r="C48" s="8" t="str">
        <f>VLOOKUP(B48,auxiliar!A:B,2,0)</f>
        <v>RS</v>
      </c>
      <c r="D48" s="1" t="s">
        <v>38</v>
      </c>
      <c r="E48" s="6">
        <v>16903.740427200002</v>
      </c>
      <c r="F48" s="5">
        <v>5</v>
      </c>
      <c r="G48" s="8" t="str">
        <f t="shared" si="0"/>
        <v>03/2021</v>
      </c>
    </row>
    <row r="49" spans="1:7" x14ac:dyDescent="0.25">
      <c r="A49" s="1" t="s">
        <v>31</v>
      </c>
      <c r="B49" s="8">
        <v>28</v>
      </c>
      <c r="C49" s="8" t="str">
        <f>VLOOKUP(B49,auxiliar!A:B,2,0)</f>
        <v>ES</v>
      </c>
      <c r="D49" s="1" t="s">
        <v>38</v>
      </c>
      <c r="E49" s="6">
        <v>11177.047930000001</v>
      </c>
      <c r="F49" s="5">
        <v>7</v>
      </c>
      <c r="G49" s="8" t="str">
        <f t="shared" si="0"/>
        <v>03/2021</v>
      </c>
    </row>
    <row r="50" spans="1:7" x14ac:dyDescent="0.25">
      <c r="A50" s="1" t="s">
        <v>31</v>
      </c>
      <c r="B50" s="8">
        <v>31</v>
      </c>
      <c r="C50" s="8" t="str">
        <f>VLOOKUP(B50,auxiliar!A:B,2,0)</f>
        <v>MG</v>
      </c>
      <c r="D50" s="1" t="s">
        <v>38</v>
      </c>
      <c r="E50" s="6">
        <v>3094.7504570000001</v>
      </c>
      <c r="F50" s="5">
        <v>7</v>
      </c>
      <c r="G50" s="8" t="str">
        <f t="shared" si="0"/>
        <v>03/2021</v>
      </c>
    </row>
    <row r="51" spans="1:7" x14ac:dyDescent="0.25">
      <c r="A51" s="1" t="s">
        <v>31</v>
      </c>
      <c r="B51" s="8">
        <v>42</v>
      </c>
      <c r="C51" s="8" t="str">
        <f>VLOOKUP(B51,auxiliar!A:B,2,0)</f>
        <v>PR</v>
      </c>
      <c r="D51" s="1" t="s">
        <v>38</v>
      </c>
      <c r="E51" s="6">
        <v>36821.352170600003</v>
      </c>
      <c r="F51" s="5">
        <v>10</v>
      </c>
      <c r="G51" s="8" t="str">
        <f t="shared" si="0"/>
        <v>03/2021</v>
      </c>
    </row>
  </sheetData>
  <autoFilter ref="A1:F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6F57-241B-4326-8E7B-6100E3EE1173}">
  <sheetPr codeName="Planilha4"/>
  <dimension ref="A1:O70"/>
  <sheetViews>
    <sheetView workbookViewId="0">
      <selection activeCell="E12" sqref="E12"/>
    </sheetView>
  </sheetViews>
  <sheetFormatPr defaultRowHeight="15" x14ac:dyDescent="0.25"/>
  <cols>
    <col min="10" max="10" width="13.42578125" customWidth="1"/>
    <col min="14" max="14" width="15.42578125" style="8" customWidth="1"/>
  </cols>
  <sheetData>
    <row r="1" spans="1:15" x14ac:dyDescent="0.25">
      <c r="A1" s="1"/>
      <c r="I1">
        <v>3</v>
      </c>
      <c r="J1" s="12" t="str">
        <f>VLOOKUP(I1,I2:K5,3,0)</f>
        <v>Parceiro 2</v>
      </c>
      <c r="M1">
        <v>23</v>
      </c>
      <c r="N1" s="7" t="str">
        <f>VLOOKUP(M1,M2:O29,3,0)</f>
        <v>RS</v>
      </c>
    </row>
    <row r="2" spans="1:15" x14ac:dyDescent="0.25">
      <c r="A2" s="1"/>
      <c r="I2">
        <v>1</v>
      </c>
      <c r="J2" t="s">
        <v>45</v>
      </c>
      <c r="K2" t="s">
        <v>56</v>
      </c>
      <c r="M2">
        <v>1</v>
      </c>
      <c r="N2" s="8" t="s">
        <v>14</v>
      </c>
      <c r="O2" s="8" t="s">
        <v>14</v>
      </c>
    </row>
    <row r="3" spans="1:15" x14ac:dyDescent="0.25">
      <c r="A3" s="1"/>
      <c r="I3">
        <v>2</v>
      </c>
      <c r="J3" s="13" t="s">
        <v>31</v>
      </c>
      <c r="K3" s="13" t="s">
        <v>31</v>
      </c>
      <c r="M3">
        <v>2</v>
      </c>
      <c r="N3" s="8" t="s">
        <v>19</v>
      </c>
      <c r="O3" s="8" t="s">
        <v>19</v>
      </c>
    </row>
    <row r="4" spans="1:15" x14ac:dyDescent="0.25">
      <c r="A4" s="1"/>
      <c r="I4">
        <v>3</v>
      </c>
      <c r="J4" s="13" t="s">
        <v>35</v>
      </c>
      <c r="K4" s="13" t="s">
        <v>35</v>
      </c>
      <c r="M4">
        <v>3</v>
      </c>
      <c r="N4" s="8" t="s">
        <v>25</v>
      </c>
      <c r="O4" s="8" t="s">
        <v>25</v>
      </c>
    </row>
    <row r="5" spans="1:15" x14ac:dyDescent="0.25">
      <c r="A5" s="1"/>
      <c r="I5">
        <v>4</v>
      </c>
      <c r="J5" s="13" t="s">
        <v>39</v>
      </c>
      <c r="K5" s="13" t="s">
        <v>39</v>
      </c>
      <c r="M5">
        <v>4</v>
      </c>
      <c r="N5" s="8" t="s">
        <v>27</v>
      </c>
      <c r="O5" s="8" t="s">
        <v>27</v>
      </c>
    </row>
    <row r="6" spans="1:15" x14ac:dyDescent="0.25">
      <c r="A6" s="1"/>
      <c r="C6" s="11" t="s">
        <v>48</v>
      </c>
      <c r="D6" s="11">
        <v>20</v>
      </c>
      <c r="M6">
        <v>5</v>
      </c>
      <c r="N6" s="8" t="s">
        <v>16</v>
      </c>
      <c r="O6" s="8" t="s">
        <v>16</v>
      </c>
    </row>
    <row r="7" spans="1:15" x14ac:dyDescent="0.25">
      <c r="A7" s="1"/>
      <c r="C7" s="11" t="s">
        <v>49</v>
      </c>
      <c r="D7" s="11">
        <v>20</v>
      </c>
      <c r="M7">
        <v>6</v>
      </c>
      <c r="N7" s="8" t="s">
        <v>22</v>
      </c>
      <c r="O7" s="8" t="s">
        <v>22</v>
      </c>
    </row>
    <row r="8" spans="1:15" x14ac:dyDescent="0.25">
      <c r="A8" s="1"/>
      <c r="C8" s="11" t="s">
        <v>50</v>
      </c>
      <c r="D8" s="11">
        <v>40</v>
      </c>
      <c r="M8">
        <v>7</v>
      </c>
      <c r="N8" s="8" t="s">
        <v>9</v>
      </c>
      <c r="O8" s="8" t="s">
        <v>9</v>
      </c>
    </row>
    <row r="9" spans="1:15" x14ac:dyDescent="0.25">
      <c r="A9" s="1"/>
      <c r="C9" s="11" t="s">
        <v>51</v>
      </c>
      <c r="D9" s="11">
        <v>20</v>
      </c>
      <c r="M9">
        <v>8</v>
      </c>
      <c r="N9" s="8" t="s">
        <v>4</v>
      </c>
      <c r="O9" s="8" t="s">
        <v>4</v>
      </c>
    </row>
    <row r="10" spans="1:15" x14ac:dyDescent="0.25">
      <c r="A10" s="1"/>
      <c r="C10" s="11" t="s">
        <v>45</v>
      </c>
      <c r="D10" s="11">
        <f>SUM(D6:D9)</f>
        <v>100</v>
      </c>
      <c r="M10">
        <v>9</v>
      </c>
      <c r="N10" s="8" t="s">
        <v>10</v>
      </c>
      <c r="O10" s="8" t="s">
        <v>10</v>
      </c>
    </row>
    <row r="11" spans="1:15" x14ac:dyDescent="0.25">
      <c r="A11" s="1"/>
      <c r="E11" s="43" t="s">
        <v>61</v>
      </c>
      <c r="M11">
        <v>10</v>
      </c>
      <c r="N11" s="8" t="s">
        <v>28</v>
      </c>
      <c r="O11" s="8" t="s">
        <v>28</v>
      </c>
    </row>
    <row r="12" spans="1:15" x14ac:dyDescent="0.25">
      <c r="A12" s="1"/>
      <c r="C12" s="11" t="s">
        <v>52</v>
      </c>
      <c r="D12" s="15">
        <f>AVERAGE('questão 1'!G13:I13)</f>
        <v>21.666666666666668</v>
      </c>
      <c r="E12" s="15">
        <f>AVERAGE('questão 1'!$G$15:$I$15)</f>
        <v>3</v>
      </c>
      <c r="M12">
        <v>11</v>
      </c>
      <c r="N12" s="8" t="s">
        <v>5</v>
      </c>
      <c r="O12" s="8" t="s">
        <v>5</v>
      </c>
    </row>
    <row r="13" spans="1:15" x14ac:dyDescent="0.25">
      <c r="A13" s="1"/>
      <c r="M13">
        <v>12</v>
      </c>
      <c r="N13" s="8" t="s">
        <v>13</v>
      </c>
      <c r="O13" s="8" t="s">
        <v>13</v>
      </c>
    </row>
    <row r="14" spans="1:15" x14ac:dyDescent="0.25">
      <c r="A14" s="1"/>
      <c r="C14" s="11"/>
      <c r="D14" s="11"/>
      <c r="E14" s="11"/>
      <c r="M14">
        <v>13</v>
      </c>
      <c r="N14" s="8" t="s">
        <v>12</v>
      </c>
      <c r="O14" s="8" t="s">
        <v>12</v>
      </c>
    </row>
    <row r="15" spans="1:15" x14ac:dyDescent="0.25">
      <c r="A15" s="1"/>
      <c r="C15" s="11" t="s">
        <v>54</v>
      </c>
      <c r="D15" s="11">
        <f>D12-D16/2</f>
        <v>20.666666666666668</v>
      </c>
      <c r="E15" s="11">
        <f>E12-E16/2</f>
        <v>2</v>
      </c>
      <c r="M15">
        <v>14</v>
      </c>
      <c r="N15" s="8" t="s">
        <v>24</v>
      </c>
      <c r="O15" s="8" t="s">
        <v>24</v>
      </c>
    </row>
    <row r="16" spans="1:15" x14ac:dyDescent="0.25">
      <c r="A16" s="1"/>
      <c r="C16" s="11" t="s">
        <v>53</v>
      </c>
      <c r="D16" s="11">
        <v>2</v>
      </c>
      <c r="E16" s="11">
        <v>2</v>
      </c>
      <c r="M16">
        <v>15</v>
      </c>
      <c r="N16" s="8" t="s">
        <v>20</v>
      </c>
      <c r="O16" s="8" t="s">
        <v>20</v>
      </c>
    </row>
    <row r="17" spans="1:15" x14ac:dyDescent="0.25">
      <c r="A17" s="1"/>
      <c r="C17" s="11" t="s">
        <v>55</v>
      </c>
      <c r="D17" s="11">
        <f>SUM(D6:D10)-D15-D16</f>
        <v>177.33333333333334</v>
      </c>
      <c r="E17" s="11">
        <f>SUM(D6:D10)-E15-E16</f>
        <v>196</v>
      </c>
      <c r="M17">
        <v>16</v>
      </c>
      <c r="N17" s="8" t="s">
        <v>18</v>
      </c>
      <c r="O17" s="8" t="s">
        <v>18</v>
      </c>
    </row>
    <row r="18" spans="1:15" x14ac:dyDescent="0.25">
      <c r="A18" s="1"/>
      <c r="M18">
        <v>17</v>
      </c>
      <c r="N18" s="8" t="s">
        <v>23</v>
      </c>
      <c r="O18" s="8" t="s">
        <v>23</v>
      </c>
    </row>
    <row r="19" spans="1:15" x14ac:dyDescent="0.25">
      <c r="A19" s="1"/>
      <c r="M19">
        <v>18</v>
      </c>
      <c r="N19" s="8" t="s">
        <v>6</v>
      </c>
      <c r="O19" s="8" t="s">
        <v>6</v>
      </c>
    </row>
    <row r="20" spans="1:15" x14ac:dyDescent="0.25">
      <c r="A20" s="1"/>
      <c r="M20">
        <v>19</v>
      </c>
      <c r="N20" s="8" t="s">
        <v>3</v>
      </c>
      <c r="O20" s="8" t="s">
        <v>3</v>
      </c>
    </row>
    <row r="21" spans="1:15" x14ac:dyDescent="0.25">
      <c r="A21" s="1"/>
      <c r="M21">
        <v>20</v>
      </c>
      <c r="N21" s="8" t="s">
        <v>21</v>
      </c>
      <c r="O21" s="8" t="s">
        <v>21</v>
      </c>
    </row>
    <row r="22" spans="1:15" x14ac:dyDescent="0.25">
      <c r="A22" s="1"/>
      <c r="M22">
        <v>21</v>
      </c>
      <c r="N22" s="8" t="s">
        <v>15</v>
      </c>
      <c r="O22" s="8" t="s">
        <v>15</v>
      </c>
    </row>
    <row r="23" spans="1:15" x14ac:dyDescent="0.25">
      <c r="A23" s="1"/>
      <c r="M23">
        <v>22</v>
      </c>
      <c r="N23" s="8" t="s">
        <v>26</v>
      </c>
      <c r="O23" s="8" t="s">
        <v>26</v>
      </c>
    </row>
    <row r="24" spans="1:15" x14ac:dyDescent="0.25">
      <c r="A24" s="1"/>
      <c r="M24">
        <v>23</v>
      </c>
      <c r="N24" s="8" t="s">
        <v>8</v>
      </c>
      <c r="O24" s="8" t="s">
        <v>8</v>
      </c>
    </row>
    <row r="25" spans="1:15" x14ac:dyDescent="0.25">
      <c r="A25" s="1"/>
      <c r="M25">
        <v>24</v>
      </c>
      <c r="N25" s="8" t="s">
        <v>7</v>
      </c>
      <c r="O25" s="8" t="s">
        <v>7</v>
      </c>
    </row>
    <row r="26" spans="1:15" x14ac:dyDescent="0.25">
      <c r="A26" s="1"/>
      <c r="C26" t="s">
        <v>58</v>
      </c>
      <c r="M26">
        <v>25</v>
      </c>
      <c r="N26" s="8" t="s">
        <v>17</v>
      </c>
      <c r="O26" s="8" t="s">
        <v>17</v>
      </c>
    </row>
    <row r="27" spans="1:15" x14ac:dyDescent="0.25">
      <c r="A27" s="1"/>
      <c r="M27">
        <v>26</v>
      </c>
      <c r="N27" s="8" t="s">
        <v>2</v>
      </c>
      <c r="O27" s="8" t="s">
        <v>2</v>
      </c>
    </row>
    <row r="28" spans="1:15" x14ac:dyDescent="0.25">
      <c r="D28" t="s">
        <v>59</v>
      </c>
      <c r="E28" t="s">
        <v>60</v>
      </c>
      <c r="M28">
        <v>27</v>
      </c>
      <c r="N28" s="8" t="s">
        <v>11</v>
      </c>
      <c r="O28" s="8" t="s">
        <v>11</v>
      </c>
    </row>
    <row r="29" spans="1:15" x14ac:dyDescent="0.25">
      <c r="B29" t="s">
        <v>36</v>
      </c>
      <c r="C29">
        <f>AVERAGEIFS('base de vendas'!F:F,'base de vendas'!D:D,B29)</f>
        <v>5.0999999999999996</v>
      </c>
      <c r="M29">
        <v>28</v>
      </c>
      <c r="N29" s="14" t="s">
        <v>45</v>
      </c>
      <c r="O29" s="10" t="s">
        <v>56</v>
      </c>
    </row>
    <row r="30" spans="1:15" x14ac:dyDescent="0.25">
      <c r="B30" t="s">
        <v>37</v>
      </c>
      <c r="C30">
        <f>AVERAGEIFS('base de vendas'!F:F,'base de vendas'!D:D,B30)</f>
        <v>3.8666666666666667</v>
      </c>
      <c r="N30"/>
    </row>
    <row r="31" spans="1:15" x14ac:dyDescent="0.25">
      <c r="B31" t="s">
        <v>38</v>
      </c>
      <c r="C31">
        <f>AVERAGEIFS('base de vendas'!F:F,'base de vendas'!D:D,B31)</f>
        <v>7.4</v>
      </c>
      <c r="N31"/>
    </row>
    <row r="32" spans="1:15" x14ac:dyDescent="0.25">
      <c r="C32">
        <f>AVERAGE(C29:C31)</f>
        <v>5.4555555555555557</v>
      </c>
      <c r="D32">
        <v>1</v>
      </c>
      <c r="E32">
        <f>MAX('base de vendas'!F:F)</f>
        <v>10</v>
      </c>
      <c r="N32"/>
    </row>
    <row r="33" spans="14:14" x14ac:dyDescent="0.25">
      <c r="N33"/>
    </row>
    <row r="34" spans="14:14" x14ac:dyDescent="0.25">
      <c r="N34"/>
    </row>
    <row r="35" spans="14:14" x14ac:dyDescent="0.25">
      <c r="N35"/>
    </row>
    <row r="36" spans="14:14" x14ac:dyDescent="0.25">
      <c r="N36"/>
    </row>
    <row r="37" spans="14:14" x14ac:dyDescent="0.25">
      <c r="N37"/>
    </row>
    <row r="38" spans="14:14" x14ac:dyDescent="0.25">
      <c r="N38"/>
    </row>
    <row r="39" spans="14:14" x14ac:dyDescent="0.25">
      <c r="N39"/>
    </row>
    <row r="40" spans="14:14" x14ac:dyDescent="0.25">
      <c r="N40"/>
    </row>
    <row r="41" spans="14:14" x14ac:dyDescent="0.25">
      <c r="N41"/>
    </row>
    <row r="42" spans="14:14" x14ac:dyDescent="0.25">
      <c r="N42"/>
    </row>
    <row r="43" spans="14:14" x14ac:dyDescent="0.25">
      <c r="N43"/>
    </row>
    <row r="44" spans="14:14" x14ac:dyDescent="0.25">
      <c r="N44"/>
    </row>
    <row r="45" spans="14:14" x14ac:dyDescent="0.25">
      <c r="N45"/>
    </row>
    <row r="46" spans="14:14" x14ac:dyDescent="0.25">
      <c r="N46"/>
    </row>
    <row r="47" spans="14:14" x14ac:dyDescent="0.25">
      <c r="N47"/>
    </row>
    <row r="48" spans="14:14" x14ac:dyDescent="0.25">
      <c r="N48"/>
    </row>
    <row r="49" spans="14:14" x14ac:dyDescent="0.25">
      <c r="N49"/>
    </row>
    <row r="50" spans="14:14" x14ac:dyDescent="0.25">
      <c r="N50"/>
    </row>
    <row r="51" spans="14:14" x14ac:dyDescent="0.25">
      <c r="N51"/>
    </row>
    <row r="52" spans="14:14" x14ac:dyDescent="0.25">
      <c r="N52"/>
    </row>
    <row r="53" spans="14:14" x14ac:dyDescent="0.25">
      <c r="N53"/>
    </row>
    <row r="54" spans="14:14" x14ac:dyDescent="0.25">
      <c r="N54"/>
    </row>
    <row r="55" spans="14:14" x14ac:dyDescent="0.25">
      <c r="N55"/>
    </row>
    <row r="56" spans="14:14" x14ac:dyDescent="0.25">
      <c r="N56"/>
    </row>
    <row r="57" spans="14:14" x14ac:dyDescent="0.25">
      <c r="N57"/>
    </row>
    <row r="58" spans="14:14" x14ac:dyDescent="0.25">
      <c r="N58"/>
    </row>
    <row r="59" spans="14:14" x14ac:dyDescent="0.25">
      <c r="N59"/>
    </row>
    <row r="60" spans="14:14" x14ac:dyDescent="0.25">
      <c r="N60"/>
    </row>
    <row r="61" spans="14:14" x14ac:dyDescent="0.25">
      <c r="N61"/>
    </row>
    <row r="62" spans="14:14" x14ac:dyDescent="0.25">
      <c r="N62"/>
    </row>
    <row r="63" spans="14:14" x14ac:dyDescent="0.25">
      <c r="N63"/>
    </row>
    <row r="64" spans="14:14" x14ac:dyDescent="0.25">
      <c r="N64"/>
    </row>
    <row r="65" spans="14:14" x14ac:dyDescent="0.25">
      <c r="N65"/>
    </row>
    <row r="66" spans="14:14" x14ac:dyDescent="0.25">
      <c r="N66"/>
    </row>
    <row r="67" spans="14:14" x14ac:dyDescent="0.25">
      <c r="N67"/>
    </row>
    <row r="68" spans="14:14" x14ac:dyDescent="0.25">
      <c r="N68"/>
    </row>
    <row r="69" spans="14:14" x14ac:dyDescent="0.25">
      <c r="N69"/>
    </row>
    <row r="70" spans="14:14" x14ac:dyDescent="0.25">
      <c r="N70"/>
    </row>
  </sheetData>
  <sortState xmlns:xlrd2="http://schemas.microsoft.com/office/spreadsheetml/2017/richdata2" ref="N2:N70">
    <sortCondition ref="N1:N70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auxiliar</vt:lpstr>
      <vt:lpstr>base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Rodrigues Rossi</dc:creator>
  <cp:lastModifiedBy>Windows 10</cp:lastModifiedBy>
  <dcterms:created xsi:type="dcterms:W3CDTF">2015-06-05T18:17:20Z</dcterms:created>
  <dcterms:modified xsi:type="dcterms:W3CDTF">2023-06-12T17:49:26Z</dcterms:modified>
</cp:coreProperties>
</file>