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Git\excel\"/>
    </mc:Choice>
  </mc:AlternateContent>
  <xr:revisionPtr revIDLastSave="0" documentId="8_{B011FE81-EC78-41B3-9646-60B4606B284D}" xr6:coauthVersionLast="47" xr6:coauthVersionMax="47" xr10:uidLastSave="{00000000-0000-0000-0000-000000000000}"/>
  <workbookProtection lockStructure="1"/>
  <bookViews>
    <workbookView xWindow="-120" yWindow="-120" windowWidth="19440" windowHeight="15000" tabRatio="0" firstSheet="2" activeTab="2" xr2:uid="{E6367C29-ED8F-4BB8-B6D3-C3B6B35E0605}"/>
  </bookViews>
  <sheets>
    <sheet name="CONCESS" sheetId="1" state="hidden" r:id="rId1"/>
    <sheet name="PINEL" sheetId="8" state="hidden" r:id="rId2"/>
    <sheet name="CLIE" sheetId="9" r:id="rId3"/>
    <sheet name="BASE" sheetId="7" state="hidden" r:id="rId4"/>
  </sheets>
  <definedNames>
    <definedName name="_xlnm._FilterDatabase" localSheetId="3" hidden="1">BASE!$A$1:$AE$94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8" l="1"/>
  <c r="P22" i="8"/>
  <c r="O22" i="8"/>
  <c r="N22" i="8"/>
  <c r="M22" i="8"/>
  <c r="L22" i="8"/>
  <c r="K22" i="8"/>
  <c r="J22" i="8"/>
  <c r="I22" i="8"/>
  <c r="H22" i="8"/>
  <c r="G22" i="8"/>
  <c r="F22" i="8"/>
  <c r="H19" i="9"/>
  <c r="H17" i="9"/>
  <c r="B23" i="9"/>
  <c r="N23" i="9" s="1"/>
  <c r="B23" i="8"/>
  <c r="C6" i="8"/>
  <c r="N8" i="8"/>
  <c r="O8" i="8"/>
  <c r="P8" i="8"/>
  <c r="Q8" i="8"/>
  <c r="N9" i="8"/>
  <c r="O9" i="8"/>
  <c r="P9" i="8"/>
  <c r="Q9" i="8"/>
  <c r="N10" i="8"/>
  <c r="O10" i="8"/>
  <c r="P10" i="8"/>
  <c r="Q10" i="8"/>
  <c r="N11" i="8"/>
  <c r="O11" i="8"/>
  <c r="P11" i="8"/>
  <c r="Q11" i="8"/>
  <c r="N12" i="8"/>
  <c r="O12" i="8"/>
  <c r="P12" i="8"/>
  <c r="Q12" i="8"/>
  <c r="N13" i="8"/>
  <c r="O13" i="8"/>
  <c r="P13" i="8"/>
  <c r="Q13" i="8"/>
  <c r="N14" i="8"/>
  <c r="O14" i="8"/>
  <c r="P14" i="8"/>
  <c r="Q14" i="8"/>
  <c r="N15" i="8"/>
  <c r="O15" i="8"/>
  <c r="P15" i="8"/>
  <c r="Q15" i="8"/>
  <c r="N16" i="8"/>
  <c r="O16" i="8"/>
  <c r="P16" i="8"/>
  <c r="Q16" i="8"/>
  <c r="N17" i="8"/>
  <c r="O17" i="8"/>
  <c r="P17" i="8"/>
  <c r="Q17" i="8"/>
  <c r="N18" i="8"/>
  <c r="O18" i="8"/>
  <c r="P18" i="8"/>
  <c r="Q18" i="8"/>
  <c r="Q7" i="8"/>
  <c r="P7" i="8"/>
  <c r="O7" i="8"/>
  <c r="N7" i="8"/>
  <c r="M18" i="8"/>
  <c r="M17" i="8"/>
  <c r="M16" i="8"/>
  <c r="M15" i="8"/>
  <c r="M14" i="8"/>
  <c r="M13" i="8"/>
  <c r="M12" i="8"/>
  <c r="M11" i="8"/>
  <c r="M10" i="8"/>
  <c r="M9" i="8"/>
  <c r="M8" i="8"/>
  <c r="M7" i="8"/>
  <c r="L18" i="8"/>
  <c r="L17" i="8"/>
  <c r="L16" i="8"/>
  <c r="L15" i="8"/>
  <c r="L14" i="8"/>
  <c r="L13" i="8"/>
  <c r="L12" i="8"/>
  <c r="L11" i="8"/>
  <c r="L10" i="8"/>
  <c r="L9" i="8"/>
  <c r="L8" i="8"/>
  <c r="L7" i="8"/>
  <c r="K18" i="8"/>
  <c r="K17" i="8"/>
  <c r="K16" i="8"/>
  <c r="K15" i="8"/>
  <c r="K14" i="8"/>
  <c r="K13" i="8"/>
  <c r="K12" i="8"/>
  <c r="K11" i="8"/>
  <c r="K10" i="8"/>
  <c r="K9" i="8"/>
  <c r="K8" i="8"/>
  <c r="K7" i="8"/>
  <c r="J18" i="8"/>
  <c r="J17" i="8"/>
  <c r="J16" i="8"/>
  <c r="J15" i="8"/>
  <c r="J14" i="8"/>
  <c r="J13" i="8"/>
  <c r="J12" i="8"/>
  <c r="J11" i="8"/>
  <c r="J10" i="8"/>
  <c r="J9" i="8"/>
  <c r="J8" i="8"/>
  <c r="J7" i="8"/>
  <c r="I18" i="8"/>
  <c r="I17" i="8"/>
  <c r="I16" i="8"/>
  <c r="I15" i="8"/>
  <c r="I14" i="8"/>
  <c r="I13" i="8"/>
  <c r="I12" i="8"/>
  <c r="I11" i="8"/>
  <c r="I10" i="8"/>
  <c r="I9" i="8"/>
  <c r="I8" i="8"/>
  <c r="I7" i="8"/>
  <c r="H18" i="8"/>
  <c r="H17" i="8"/>
  <c r="H16" i="8"/>
  <c r="H15" i="8"/>
  <c r="H14" i="8"/>
  <c r="H13" i="8"/>
  <c r="H12" i="8"/>
  <c r="H11" i="8"/>
  <c r="H10" i="8"/>
  <c r="H9" i="8"/>
  <c r="H8" i="8"/>
  <c r="H7" i="8"/>
  <c r="G18" i="8"/>
  <c r="G17" i="8"/>
  <c r="G16" i="8"/>
  <c r="G15" i="8"/>
  <c r="G14" i="8"/>
  <c r="G13" i="8"/>
  <c r="G12" i="8"/>
  <c r="G11" i="8"/>
  <c r="G10" i="8"/>
  <c r="G9" i="8"/>
  <c r="G8" i="8"/>
  <c r="G7" i="8"/>
  <c r="F8" i="8"/>
  <c r="F9" i="8"/>
  <c r="F10" i="8"/>
  <c r="F11" i="8"/>
  <c r="F12" i="8"/>
  <c r="F13" i="8"/>
  <c r="F14" i="8"/>
  <c r="F15" i="8"/>
  <c r="F16" i="8"/>
  <c r="F17" i="8"/>
  <c r="F18" i="8"/>
  <c r="F7" i="8"/>
  <c r="D4" i="1"/>
  <c r="D5" i="1"/>
  <c r="D6" i="1"/>
  <c r="D7" i="1"/>
  <c r="D8" i="1"/>
  <c r="D9" i="1"/>
  <c r="D10" i="1"/>
  <c r="D11" i="1"/>
  <c r="D12" i="1"/>
  <c r="D13" i="1"/>
  <c r="D14" i="1"/>
  <c r="D15" i="1"/>
  <c r="K25" i="8" l="1"/>
  <c r="J30" i="8"/>
  <c r="M24" i="8"/>
  <c r="J29" i="8"/>
  <c r="J27" i="8"/>
  <c r="M30" i="8"/>
  <c r="M26" i="8"/>
  <c r="L30" i="8"/>
  <c r="L28" i="8"/>
  <c r="L26" i="8"/>
  <c r="L24" i="8"/>
  <c r="J23" i="8"/>
  <c r="J25" i="8"/>
  <c r="M28" i="8"/>
  <c r="K30" i="8"/>
  <c r="K28" i="8"/>
  <c r="K26" i="8"/>
  <c r="K24" i="8"/>
  <c r="J28" i="8"/>
  <c r="J26" i="8"/>
  <c r="Q30" i="8"/>
  <c r="M27" i="8"/>
  <c r="K23" i="8"/>
  <c r="L29" i="8"/>
  <c r="L27" i="8"/>
  <c r="L25" i="8"/>
  <c r="J24" i="8"/>
  <c r="M29" i="8"/>
  <c r="M25" i="8"/>
  <c r="L23" i="8"/>
  <c r="K29" i="8"/>
  <c r="K27" i="8"/>
  <c r="W25" i="9"/>
  <c r="W23" i="9"/>
  <c r="W27" i="9"/>
  <c r="V29" i="9"/>
  <c r="H22" i="9"/>
  <c r="X23" i="9"/>
  <c r="X25" i="9"/>
  <c r="X27" i="9"/>
  <c r="W29" i="9"/>
  <c r="M22" i="9"/>
  <c r="L24" i="9"/>
  <c r="L26" i="9"/>
  <c r="L28" i="9"/>
  <c r="N24" i="9"/>
  <c r="N22" i="9"/>
  <c r="M24" i="9"/>
  <c r="M26" i="9"/>
  <c r="M28" i="9"/>
  <c r="W26" i="9"/>
  <c r="W22" i="9"/>
  <c r="W24" i="9"/>
  <c r="W28" i="9"/>
  <c r="X22" i="9"/>
  <c r="X24" i="9"/>
  <c r="X26" i="9"/>
  <c r="X28" i="9"/>
  <c r="L23" i="9"/>
  <c r="L25" i="9"/>
  <c r="L27" i="9"/>
  <c r="L29" i="9"/>
  <c r="M23" i="9"/>
  <c r="M25" i="9"/>
  <c r="M27" i="9"/>
  <c r="M29" i="9"/>
  <c r="O22" i="9"/>
  <c r="O23" i="9"/>
  <c r="O24" i="9"/>
  <c r="O25" i="9"/>
  <c r="O26" i="9"/>
  <c r="O27" i="9"/>
  <c r="O28" i="9"/>
  <c r="N29" i="9"/>
  <c r="P22" i="9"/>
  <c r="P23" i="9"/>
  <c r="P24" i="9"/>
  <c r="P25" i="9"/>
  <c r="P26" i="9"/>
  <c r="P27" i="9"/>
  <c r="P28" i="9"/>
  <c r="O29" i="9"/>
  <c r="U22" i="9"/>
  <c r="U23" i="9"/>
  <c r="U24" i="9"/>
  <c r="U25" i="9"/>
  <c r="U26" i="9"/>
  <c r="U27" i="9"/>
  <c r="U28" i="9"/>
  <c r="T29" i="9"/>
  <c r="V22" i="9"/>
  <c r="V23" i="9"/>
  <c r="V24" i="9"/>
  <c r="V25" i="9"/>
  <c r="V26" i="9"/>
  <c r="V27" i="9"/>
  <c r="V28" i="9"/>
  <c r="U29" i="9"/>
  <c r="X29" i="9"/>
  <c r="I22" i="9"/>
  <c r="Q22" i="9"/>
  <c r="H23" i="9"/>
  <c r="Q23" i="9"/>
  <c r="H24" i="9"/>
  <c r="Q24" i="9"/>
  <c r="H25" i="9"/>
  <c r="Q25" i="9"/>
  <c r="H26" i="9"/>
  <c r="Q26" i="9"/>
  <c r="H27" i="9"/>
  <c r="Q27" i="9"/>
  <c r="H28" i="9"/>
  <c r="Q28" i="9"/>
  <c r="H29" i="9"/>
  <c r="P29" i="9"/>
  <c r="J22" i="9"/>
  <c r="R22" i="9"/>
  <c r="I23" i="9"/>
  <c r="R23" i="9"/>
  <c r="I24" i="9"/>
  <c r="R24" i="9"/>
  <c r="I25" i="9"/>
  <c r="R25" i="9"/>
  <c r="I26" i="9"/>
  <c r="R26" i="9"/>
  <c r="I27" i="9"/>
  <c r="R27" i="9"/>
  <c r="I28" i="9"/>
  <c r="R28" i="9"/>
  <c r="I29" i="9"/>
  <c r="Q29" i="9"/>
  <c r="N28" i="9"/>
  <c r="K22" i="9"/>
  <c r="S22" i="9"/>
  <c r="J23" i="9"/>
  <c r="S23" i="9"/>
  <c r="J24" i="9"/>
  <c r="S24" i="9"/>
  <c r="J25" i="9"/>
  <c r="S25" i="9"/>
  <c r="J26" i="9"/>
  <c r="S26" i="9"/>
  <c r="J27" i="9"/>
  <c r="S27" i="9"/>
  <c r="J28" i="9"/>
  <c r="S28" i="9"/>
  <c r="J29" i="9"/>
  <c r="R29" i="9"/>
  <c r="N27" i="9"/>
  <c r="L22" i="9"/>
  <c r="T22" i="9"/>
  <c r="K23" i="9"/>
  <c r="T23" i="9"/>
  <c r="K24" i="9"/>
  <c r="T24" i="9"/>
  <c r="K25" i="9"/>
  <c r="T25" i="9"/>
  <c r="K26" i="9"/>
  <c r="T26" i="9"/>
  <c r="K27" i="9"/>
  <c r="T27" i="9"/>
  <c r="K28" i="9"/>
  <c r="T28" i="9"/>
  <c r="K29" i="9"/>
  <c r="S29" i="9"/>
  <c r="N26" i="9"/>
  <c r="N25" i="9"/>
  <c r="P27" i="8"/>
  <c r="M23" i="8"/>
  <c r="Q27" i="8"/>
  <c r="N28" i="8"/>
  <c r="O25" i="8"/>
  <c r="O30" i="8"/>
  <c r="P25" i="8"/>
  <c r="Q25" i="8"/>
  <c r="O23" i="8"/>
  <c r="Q29" i="8"/>
  <c r="P23" i="8"/>
  <c r="N30" i="8"/>
  <c r="Q23" i="8"/>
  <c r="N26" i="8"/>
  <c r="O28" i="8"/>
  <c r="P30" i="8"/>
  <c r="N24" i="8"/>
  <c r="O26" i="8"/>
  <c r="P28" i="8"/>
  <c r="N23" i="8"/>
  <c r="O24" i="8"/>
  <c r="P26" i="8"/>
  <c r="N29" i="8"/>
  <c r="P24" i="8"/>
  <c r="N27" i="8"/>
  <c r="O29" i="8"/>
  <c r="N25" i="8"/>
  <c r="O27" i="8"/>
  <c r="P29" i="8"/>
  <c r="Q24" i="8"/>
  <c r="Q26" i="8"/>
  <c r="Q28" i="8"/>
  <c r="F23" i="8"/>
  <c r="F25" i="8"/>
  <c r="F27" i="8"/>
  <c r="F29" i="8"/>
  <c r="G23" i="8"/>
  <c r="G25" i="8"/>
  <c r="G27" i="8"/>
  <c r="G29" i="8"/>
  <c r="H23" i="8"/>
  <c r="H29" i="8"/>
  <c r="I23" i="8"/>
  <c r="I27" i="8"/>
  <c r="F26" i="8"/>
  <c r="F30" i="8"/>
  <c r="G24" i="8"/>
  <c r="G30" i="8"/>
  <c r="H24" i="8"/>
  <c r="H26" i="8"/>
  <c r="H28" i="8"/>
  <c r="H30" i="8"/>
  <c r="H25" i="8"/>
  <c r="H27" i="8"/>
  <c r="I25" i="8"/>
  <c r="I29" i="8"/>
  <c r="F24" i="8"/>
  <c r="F28" i="8"/>
  <c r="G26" i="8"/>
  <c r="G28" i="8"/>
  <c r="I24" i="8"/>
  <c r="I26" i="8"/>
  <c r="I28" i="8"/>
  <c r="I30" i="8"/>
</calcChain>
</file>

<file path=xl/sharedStrings.xml><?xml version="1.0" encoding="utf-8"?>
<sst xmlns="http://schemas.openxmlformats.org/spreadsheetml/2006/main" count="1164" uniqueCount="91">
  <si>
    <t>CPF/CNPJ</t>
  </si>
  <si>
    <t>Razão Social</t>
  </si>
  <si>
    <t>00.861.626/0001-92</t>
  </si>
  <si>
    <t>Concessionária da Rodovia Presidente Dutra S/A</t>
  </si>
  <si>
    <t>02.415.408/0001-50</t>
  </si>
  <si>
    <t>CONCESSIONÁRIA DE RODOVIAS DO OESTE DE SÃO PAULO – VIAOESTE S.A</t>
  </si>
  <si>
    <t>02.509.491/0001-26</t>
  </si>
  <si>
    <t>CONCESSIONÁRIA ECOVIAS DOS IMIGRANTES S.A.</t>
  </si>
  <si>
    <t>09.191.336/0001-53</t>
  </si>
  <si>
    <t>CONCESSIONARIA SPMAR S.A</t>
  </si>
  <si>
    <t>10.841.050/0001-55</t>
  </si>
  <si>
    <t>CONCES DAS ROD AYRTON SENNA E CARVALHO PINTO S.A – ECOPISTAS</t>
  </si>
  <si>
    <t>15.440.708/0001-30</t>
  </si>
  <si>
    <t>CONCESSIONARIA VIARIO S.A.</t>
  </si>
  <si>
    <t>18.891.185/0001-37</t>
  </si>
  <si>
    <t>COMPANHIA DO METRO DA BAHIA</t>
  </si>
  <si>
    <t>22.163.297/0001-49</t>
  </si>
  <si>
    <t>Concessionária Ponte Rio-Niterói S/A</t>
  </si>
  <si>
    <t>44.319.688/0001-42</t>
  </si>
  <si>
    <t>CONCESSIONARIA DO SISTEMA RODOVIARIO RIO - SAO PAULO S.A</t>
  </si>
  <si>
    <t>ID_CLIENTE</t>
  </si>
  <si>
    <t>RAZAO</t>
  </si>
  <si>
    <t>ID_TIPO_COBRANCA</t>
  </si>
  <si>
    <t>CPF_CNPJ</t>
  </si>
  <si>
    <t>DATA_CADASTRO</t>
  </si>
  <si>
    <t>MCC</t>
  </si>
  <si>
    <t>COD_CNAE</t>
  </si>
  <si>
    <t>DESC_CNAE</t>
  </si>
  <si>
    <t>CANAL</t>
  </si>
  <si>
    <t>Mês</t>
  </si>
  <si>
    <t>02.M (TOTAL TPV (R$))</t>
  </si>
  <si>
    <t>04.M (Receita_MDR (R$))</t>
  </si>
  <si>
    <t>06.M (Lucro_MDR (R$))</t>
  </si>
  <si>
    <t>10.M (MONTANTE ANTECIPADO (R$))</t>
  </si>
  <si>
    <t>11.M (RECEITA ANTECIPAÇÃO (R$))</t>
  </si>
  <si>
    <t>13.M (SOMÁTORIO DE RECEITA TAXA ANTEC (R$))</t>
  </si>
  <si>
    <t>05.M (Taxa MDR Ponderada (%))</t>
  </si>
  <si>
    <t>07.M (Custo_MDR (R$))</t>
  </si>
  <si>
    <t>12.M (TAXA PONDERADA DE ANTECIPAÇÃO (%))</t>
  </si>
  <si>
    <t>14.M (TAXA DIA (%))</t>
  </si>
  <si>
    <t>15. M (MONTANTE DIA (R$))</t>
  </si>
  <si>
    <t>16. M (PRAZO MÉDIO)</t>
  </si>
  <si>
    <t>17.M (TAXA FUNDING (%))</t>
  </si>
  <si>
    <t>18.M (TAXA FUNDING DIA (%))</t>
  </si>
  <si>
    <t>19.M (CUSTO DE ANTECIPAÇÃO (R$))</t>
  </si>
  <si>
    <t>20.M ( LUCRO DE ANTECIPAÇÃO (R$))</t>
  </si>
  <si>
    <t>21.M (LUCRO DE MDR + ANTEC. (R$))</t>
  </si>
  <si>
    <t>abril</t>
  </si>
  <si>
    <t>INDIRETO</t>
  </si>
  <si>
    <t/>
  </si>
  <si>
    <t>09191336000153</t>
  </si>
  <si>
    <t>5221-4-00</t>
  </si>
  <si>
    <t>Concessionárias de rodovias, pontes, túneis e serviços relacionados</t>
  </si>
  <si>
    <t>10841050000155</t>
  </si>
  <si>
    <t>02509491000126</t>
  </si>
  <si>
    <t>44319688000142</t>
  </si>
  <si>
    <t>00861626000192</t>
  </si>
  <si>
    <t>CHAVE FUNDING</t>
  </si>
  <si>
    <t>janeiro</t>
  </si>
  <si>
    <t>BANDEIRA</t>
  </si>
  <si>
    <t>TRANSACAO</t>
  </si>
  <si>
    <t>pedagios</t>
  </si>
  <si>
    <t>Maestro</t>
  </si>
  <si>
    <t>TRANSACAO DEBITO</t>
  </si>
  <si>
    <t>março</t>
  </si>
  <si>
    <t>Elo Débito</t>
  </si>
  <si>
    <t>Electron</t>
  </si>
  <si>
    <t>Mastercard</t>
  </si>
  <si>
    <t>TRANSACAO CREDITO</t>
  </si>
  <si>
    <t>Visa</t>
  </si>
  <si>
    <t>Elo Crédito</t>
  </si>
  <si>
    <t>American Express</t>
  </si>
  <si>
    <t>Hipercard</t>
  </si>
  <si>
    <t>fevereiro</t>
  </si>
  <si>
    <t>JAN</t>
  </si>
  <si>
    <t>FEV</t>
  </si>
  <si>
    <t>MAR</t>
  </si>
  <si>
    <t>ABR</t>
  </si>
  <si>
    <t>*</t>
  </si>
  <si>
    <t>TODOS</t>
  </si>
  <si>
    <t>&gt;1</t>
  </si>
  <si>
    <t>DÉBITO</t>
  </si>
  <si>
    <t>CRÉDITO</t>
  </si>
  <si>
    <t>TPV</t>
  </si>
  <si>
    <t>RECEITA MDR</t>
  </si>
  <si>
    <t>LUCRO MDR</t>
  </si>
  <si>
    <t>TAXA MDR</t>
  </si>
  <si>
    <t>CUSTO MDR</t>
  </si>
  <si>
    <t>TX FUNDING</t>
  </si>
  <si>
    <t xml:space="preserve">LUCRO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</si>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</sst>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%;\-0.00%;0.00%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2" tint="-0.89999084444715716"/>
      <name val="Times New Roman"/>
      <family val="1"/>
    </font>
    <font>
      <b/>
      <sz val="11"/>
      <color theme="2" tint="-0.89999084444715716"/>
      <name val="Times New Roman"/>
      <family val="1"/>
    </font>
    <font>
      <b/>
      <sz val="9"/>
      <color theme="2" tint="-0.89999084444715716"/>
      <name val="Times New Roman"/>
      <family val="1"/>
    </font>
    <font>
      <b/>
      <sz val="8"/>
      <color theme="2" tint="-0.89999084444715716"/>
      <name val="Times New Roman"/>
      <family val="1"/>
    </font>
    <font>
      <b/>
      <sz val="11"/>
      <color theme="3" tint="-0.249977111117893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43" fontId="4" fillId="0" borderId="0" xfId="1" applyFont="1"/>
    <xf numFmtId="22" fontId="4" fillId="0" borderId="0" xfId="0" applyNumberFormat="1" applyFont="1"/>
    <xf numFmtId="0" fontId="6" fillId="5" borderId="28" xfId="0" applyFont="1" applyFill="1" applyBorder="1"/>
    <xf numFmtId="43" fontId="7" fillId="5" borderId="22" xfId="1" applyFont="1" applyFill="1" applyBorder="1"/>
    <xf numFmtId="165" fontId="7" fillId="5" borderId="23" xfId="2" applyNumberFormat="1" applyFont="1" applyFill="1" applyBorder="1" applyAlignment="1">
      <alignment horizontal="center"/>
    </xf>
    <xf numFmtId="0" fontId="6" fillId="5" borderId="14" xfId="0" applyFont="1" applyFill="1" applyBorder="1"/>
    <xf numFmtId="43" fontId="7" fillId="5" borderId="5" xfId="1" applyFont="1" applyFill="1" applyBorder="1"/>
    <xf numFmtId="165" fontId="7" fillId="5" borderId="15" xfId="2" applyNumberFormat="1" applyFont="1" applyFill="1" applyBorder="1" applyAlignment="1">
      <alignment horizontal="center"/>
    </xf>
    <xf numFmtId="0" fontId="7" fillId="5" borderId="18" xfId="0" applyFont="1" applyFill="1" applyBorder="1"/>
    <xf numFmtId="0" fontId="7" fillId="5" borderId="19" xfId="0" applyFont="1" applyFill="1" applyBorder="1"/>
    <xf numFmtId="0" fontId="7" fillId="5" borderId="20" xfId="0" applyFont="1" applyFill="1" applyBorder="1"/>
    <xf numFmtId="0" fontId="0" fillId="6" borderId="0" xfId="0" applyFill="1"/>
    <xf numFmtId="0" fontId="8" fillId="6" borderId="11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10" fillId="6" borderId="11" xfId="0" applyFont="1" applyFill="1" applyBorder="1" applyAlignment="1">
      <alignment horizontal="left" vertical="center"/>
    </xf>
    <xf numFmtId="0" fontId="3" fillId="6" borderId="11" xfId="0" applyFont="1" applyFill="1" applyBorder="1" applyAlignment="1">
      <alignment horizontal="center" vertical="center"/>
    </xf>
    <xf numFmtId="0" fontId="6" fillId="6" borderId="0" xfId="0" applyFont="1" applyFill="1"/>
    <xf numFmtId="0" fontId="14" fillId="6" borderId="0" xfId="0" applyFont="1" applyFill="1"/>
    <xf numFmtId="0" fontId="8" fillId="6" borderId="0" xfId="0" applyFont="1" applyFill="1" applyAlignment="1">
      <alignment horizontal="center"/>
    </xf>
    <xf numFmtId="0" fontId="4" fillId="6" borderId="0" xfId="0" applyFont="1" applyFill="1"/>
    <xf numFmtId="43" fontId="0" fillId="6" borderId="0" xfId="1" applyFont="1" applyFill="1"/>
    <xf numFmtId="165" fontId="0" fillId="6" borderId="0" xfId="2" applyNumberFormat="1" applyFont="1" applyFill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5" fillId="6" borderId="0" xfId="0" applyFont="1" applyFill="1"/>
    <xf numFmtId="0" fontId="16" fillId="6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5" fillId="6" borderId="16" xfId="0" applyFont="1" applyFill="1" applyBorder="1"/>
    <xf numFmtId="0" fontId="15" fillId="6" borderId="17" xfId="0" applyFont="1" applyFill="1" applyBorder="1"/>
    <xf numFmtId="0" fontId="16" fillId="6" borderId="4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/>
    </xf>
    <xf numFmtId="43" fontId="15" fillId="6" borderId="14" xfId="1" applyFont="1" applyFill="1" applyBorder="1"/>
    <xf numFmtId="43" fontId="15" fillId="6" borderId="5" xfId="1" applyFont="1" applyFill="1" applyBorder="1"/>
    <xf numFmtId="43" fontId="15" fillId="6" borderId="15" xfId="1" applyFont="1" applyFill="1" applyBorder="1"/>
    <xf numFmtId="0" fontId="15" fillId="6" borderId="11" xfId="0" applyFont="1" applyFill="1" applyBorder="1" applyAlignment="1">
      <alignment horizontal="center" vertical="center"/>
    </xf>
    <xf numFmtId="0" fontId="15" fillId="6" borderId="0" xfId="0" quotePrefix="1" applyFont="1" applyFill="1"/>
    <xf numFmtId="0" fontId="15" fillId="6" borderId="10" xfId="0" applyFont="1" applyFill="1" applyBorder="1"/>
    <xf numFmtId="0" fontId="15" fillId="6" borderId="24" xfId="0" applyFont="1" applyFill="1" applyBorder="1"/>
    <xf numFmtId="0" fontId="15" fillId="6" borderId="12" xfId="0" applyFont="1" applyFill="1" applyBorder="1"/>
    <xf numFmtId="0" fontId="16" fillId="6" borderId="26" xfId="0" applyFont="1" applyFill="1" applyBorder="1" applyAlignment="1">
      <alignment horizontal="center"/>
    </xf>
    <xf numFmtId="43" fontId="15" fillId="6" borderId="25" xfId="1" applyFont="1" applyFill="1" applyBorder="1"/>
    <xf numFmtId="43" fontId="15" fillId="6" borderId="6" xfId="1" applyFont="1" applyFill="1" applyBorder="1"/>
    <xf numFmtId="0" fontId="15" fillId="6" borderId="6" xfId="0" applyFont="1" applyFill="1" applyBorder="1"/>
    <xf numFmtId="0" fontId="15" fillId="6" borderId="3" xfId="0" applyFont="1" applyFill="1" applyBorder="1"/>
    <xf numFmtId="0" fontId="16" fillId="6" borderId="27" xfId="0" applyFont="1" applyFill="1" applyBorder="1"/>
    <xf numFmtId="0" fontId="16" fillId="6" borderId="7" xfId="0" applyFont="1" applyFill="1" applyBorder="1"/>
    <xf numFmtId="43" fontId="15" fillId="8" borderId="28" xfId="1" applyFont="1" applyFill="1" applyBorder="1"/>
    <xf numFmtId="43" fontId="15" fillId="8" borderId="29" xfId="1" applyFont="1" applyFill="1" applyBorder="1"/>
    <xf numFmtId="43" fontId="15" fillId="8" borderId="30" xfId="1" applyFont="1" applyFill="1" applyBorder="1"/>
    <xf numFmtId="43" fontId="15" fillId="8" borderId="21" xfId="1" applyFont="1" applyFill="1" applyBorder="1"/>
    <xf numFmtId="43" fontId="15" fillId="8" borderId="22" xfId="1" applyFont="1" applyFill="1" applyBorder="1"/>
    <xf numFmtId="43" fontId="15" fillId="8" borderId="23" xfId="1" applyFont="1" applyFill="1" applyBorder="1"/>
    <xf numFmtId="43" fontId="15" fillId="8" borderId="14" xfId="1" applyFont="1" applyFill="1" applyBorder="1"/>
    <xf numFmtId="43" fontId="15" fillId="8" borderId="5" xfId="1" applyFont="1" applyFill="1" applyBorder="1"/>
    <xf numFmtId="43" fontId="15" fillId="8" borderId="15" xfId="1" applyFont="1" applyFill="1" applyBorder="1"/>
    <xf numFmtId="43" fontId="15" fillId="8" borderId="31" xfId="1" applyFont="1" applyFill="1" applyBorder="1"/>
    <xf numFmtId="43" fontId="15" fillId="8" borderId="32" xfId="1" applyFont="1" applyFill="1" applyBorder="1"/>
    <xf numFmtId="43" fontId="15" fillId="8" borderId="33" xfId="1" applyFont="1" applyFill="1" applyBorder="1"/>
    <xf numFmtId="43" fontId="15" fillId="8" borderId="18" xfId="1" applyFont="1" applyFill="1" applyBorder="1"/>
    <xf numFmtId="43" fontId="15" fillId="8" borderId="19" xfId="1" applyFont="1" applyFill="1" applyBorder="1"/>
    <xf numFmtId="43" fontId="15" fillId="8" borderId="20" xfId="1" applyFont="1" applyFill="1" applyBorder="1"/>
    <xf numFmtId="43" fontId="15" fillId="6" borderId="0" xfId="0" applyNumberFormat="1" applyFont="1" applyFill="1"/>
    <xf numFmtId="0" fontId="19" fillId="9" borderId="27" xfId="0" applyFont="1" applyFill="1" applyBorder="1" applyAlignment="1">
      <alignment horizontal="center" vertical="center"/>
    </xf>
    <xf numFmtId="43" fontId="19" fillId="9" borderId="16" xfId="1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Style="combo" dx="22" fmlaLink="$A$6" fmlaRange="$B$7:$B$20" noThreeD="1" sel="13" val="6"/>
</file>

<file path=xl/ctrlProps/ctrlProp2.xml><?xml version="1.0" encoding="utf-8"?>
<formControlPr xmlns="http://schemas.microsoft.com/office/spreadsheetml/2009/9/main" objectType="Drop" dropStyle="combo" dx="22" fmlaLink="$A$23" fmlaRange="$C$24:$C$26" noThreeD="1" sel="3" val="0"/>
</file>

<file path=xl/ctrlProps/ctrlProp3.xml><?xml version="1.0" encoding="utf-8"?>
<formControlPr xmlns="http://schemas.microsoft.com/office/spreadsheetml/2009/9/main" objectType="Drop" dropStyle="combo" dx="22" fmlaLink="$A$5" fmlaRange="$B$6:$B$18" noThreeD="1" sel="13" val="5"/>
</file>

<file path=xl/ctrlProps/ctrlProp4.xml><?xml version="1.0" encoding="utf-8"?>
<formControlPr xmlns="http://schemas.microsoft.com/office/spreadsheetml/2009/9/main" objectType="Drop" dropStyle="combo" dx="22" fmlaLink="$A$23" fmlaRange="$B$24:$B$28" noThreeD="1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LI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INEL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</xdr:row>
          <xdr:rowOff>9525</xdr:rowOff>
        </xdr:from>
        <xdr:to>
          <xdr:col>4</xdr:col>
          <xdr:colOff>1800225</xdr:colOff>
          <xdr:row>2</xdr:row>
          <xdr:rowOff>104775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</xdr:row>
          <xdr:rowOff>0</xdr:rowOff>
        </xdr:from>
        <xdr:to>
          <xdr:col>6</xdr:col>
          <xdr:colOff>895350</xdr:colOff>
          <xdr:row>2</xdr:row>
          <xdr:rowOff>95250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200025</xdr:colOff>
      <xdr:row>2</xdr:row>
      <xdr:rowOff>133350</xdr:rowOff>
    </xdr:from>
    <xdr:to>
      <xdr:col>19</xdr:col>
      <xdr:colOff>200025</xdr:colOff>
      <xdr:row>3</xdr:row>
      <xdr:rowOff>295275</xdr:rowOff>
    </xdr:to>
    <xdr:sp macro="" textlink="">
      <xdr:nvSpPr>
        <xdr:cNvPr id="3" name="Seta: para a Direit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3306425" y="514350"/>
          <a:ext cx="609600" cy="361950"/>
        </a:xfrm>
        <a:prstGeom prst="right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13</xdr:row>
          <xdr:rowOff>19050</xdr:rowOff>
        </xdr:from>
        <xdr:to>
          <xdr:col>8</xdr:col>
          <xdr:colOff>752475</xdr:colOff>
          <xdr:row>14</xdr:row>
          <xdr:rowOff>114300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1104900</xdr:colOff>
          <xdr:row>13</xdr:row>
          <xdr:rowOff>19050</xdr:rowOff>
        </xdr:from>
        <xdr:to>
          <xdr:col>13</xdr:col>
          <xdr:colOff>1000125</xdr:colOff>
          <xdr:row>14</xdr:row>
          <xdr:rowOff>123825</xdr:rowOff>
        </xdr:to>
        <xdr:sp macro="" textlink="">
          <xdr:nvSpPr>
            <xdr:cNvPr id="8195" name="Drop Dow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2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24</xdr:col>
      <xdr:colOff>38100</xdr:colOff>
      <xdr:row>12</xdr:row>
      <xdr:rowOff>152400</xdr:rowOff>
    </xdr:from>
    <xdr:to>
      <xdr:col>25</xdr:col>
      <xdr:colOff>47625</xdr:colOff>
      <xdr:row>14</xdr:row>
      <xdr:rowOff>133350</xdr:rowOff>
    </xdr:to>
    <xdr:sp macro="" textlink="">
      <xdr:nvSpPr>
        <xdr:cNvPr id="5" name="Seta: para a Direita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324975" y="2486025"/>
          <a:ext cx="609600" cy="361950"/>
        </a:xfrm>
        <a:prstGeom prst="right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6CCC-EBF4-48BD-B217-966F9FFE2181}">
  <sheetPr codeName="Planilha1"/>
  <dimension ref="A1:L16"/>
  <sheetViews>
    <sheetView workbookViewId="0">
      <selection activeCell="A3" sqref="A3:A15"/>
    </sheetView>
  </sheetViews>
  <sheetFormatPr defaultRowHeight="15" x14ac:dyDescent="0.25"/>
  <cols>
    <col min="1" max="1" width="16.7109375" customWidth="1"/>
    <col min="2" max="2" width="23.140625" customWidth="1"/>
    <col min="3" max="3" width="67.42578125" bestFit="1" customWidth="1"/>
  </cols>
  <sheetData>
    <row r="1" spans="1:12" x14ac:dyDescent="0.25">
      <c r="B1" s="1"/>
      <c r="L1" s="9"/>
    </row>
    <row r="2" spans="1:12" ht="15.75" thickBot="1" x14ac:dyDescent="0.3">
      <c r="B2" s="1"/>
      <c r="L2" s="9" t="s">
        <v>63</v>
      </c>
    </row>
    <row r="3" spans="1:12" ht="15.75" thickBot="1" x14ac:dyDescent="0.3">
      <c r="A3" s="6"/>
      <c r="B3" s="5" t="s">
        <v>0</v>
      </c>
      <c r="C3" s="2" t="s">
        <v>1</v>
      </c>
      <c r="L3" s="9" t="s">
        <v>68</v>
      </c>
    </row>
    <row r="4" spans="1:12" ht="15.75" thickBot="1" x14ac:dyDescent="0.3">
      <c r="A4" s="7"/>
      <c r="B4" s="4" t="s">
        <v>2</v>
      </c>
      <c r="C4" s="4" t="s">
        <v>3</v>
      </c>
      <c r="D4" t="e">
        <f>VLOOKUP(A4,#REF!,2,0)</f>
        <v>#REF!</v>
      </c>
    </row>
    <row r="5" spans="1:12" ht="15.75" thickBot="1" x14ac:dyDescent="0.3">
      <c r="A5" s="8"/>
      <c r="B5" s="4" t="s">
        <v>2</v>
      </c>
      <c r="C5" s="4" t="s">
        <v>3</v>
      </c>
      <c r="D5" t="e">
        <f>VLOOKUP(A5,#REF!,2,0)</f>
        <v>#REF!</v>
      </c>
    </row>
    <row r="6" spans="1:12" ht="15.75" thickBot="1" x14ac:dyDescent="0.3">
      <c r="A6" s="8"/>
      <c r="B6" s="3" t="s">
        <v>4</v>
      </c>
      <c r="C6" s="3" t="s">
        <v>5</v>
      </c>
      <c r="D6" t="e">
        <f>VLOOKUP(A6,#REF!,2,0)</f>
        <v>#REF!</v>
      </c>
    </row>
    <row r="7" spans="1:12" ht="15.75" thickBot="1" x14ac:dyDescent="0.3">
      <c r="A7" s="8"/>
      <c r="B7" s="4" t="s">
        <v>6</v>
      </c>
      <c r="C7" s="4" t="s">
        <v>7</v>
      </c>
      <c r="D7" t="e">
        <f>VLOOKUP(A7,#REF!,2,0)</f>
        <v>#REF!</v>
      </c>
    </row>
    <row r="8" spans="1:12" ht="15.75" thickBot="1" x14ac:dyDescent="0.3">
      <c r="A8" s="8"/>
      <c r="B8" s="4" t="s">
        <v>6</v>
      </c>
      <c r="C8" s="4" t="s">
        <v>7</v>
      </c>
      <c r="D8" t="e">
        <f>VLOOKUP(A8,#REF!,2,0)</f>
        <v>#REF!</v>
      </c>
    </row>
    <row r="9" spans="1:12" ht="15.75" thickBot="1" x14ac:dyDescent="0.3">
      <c r="A9" s="8"/>
      <c r="B9" s="3" t="s">
        <v>8</v>
      </c>
      <c r="C9" s="3" t="s">
        <v>9</v>
      </c>
      <c r="D9" t="e">
        <f>VLOOKUP(A9,#REF!,2,0)</f>
        <v>#REF!</v>
      </c>
    </row>
    <row r="10" spans="1:12" ht="15.75" thickBot="1" x14ac:dyDescent="0.3">
      <c r="A10" s="8"/>
      <c r="B10" s="4" t="s">
        <v>10</v>
      </c>
      <c r="C10" s="4" t="s">
        <v>11</v>
      </c>
      <c r="D10" t="e">
        <f>VLOOKUP(A10,#REF!,2,0)</f>
        <v>#REF!</v>
      </c>
    </row>
    <row r="11" spans="1:12" ht="15.75" thickBot="1" x14ac:dyDescent="0.3">
      <c r="A11" s="8"/>
      <c r="B11" s="4" t="s">
        <v>10</v>
      </c>
      <c r="C11" s="4" t="s">
        <v>11</v>
      </c>
      <c r="D11" t="e">
        <f>VLOOKUP(A11,#REF!,2,0)</f>
        <v>#REF!</v>
      </c>
    </row>
    <row r="12" spans="1:12" ht="15.75" thickBot="1" x14ac:dyDescent="0.3">
      <c r="A12" s="8"/>
      <c r="B12" s="3" t="s">
        <v>12</v>
      </c>
      <c r="C12" s="3" t="s">
        <v>13</v>
      </c>
      <c r="D12" t="e">
        <f>VLOOKUP(A12,#REF!,2,0)</f>
        <v>#REF!</v>
      </c>
    </row>
    <row r="13" spans="1:12" ht="15.75" thickBot="1" x14ac:dyDescent="0.3">
      <c r="A13" s="8"/>
      <c r="B13" s="3" t="s">
        <v>14</v>
      </c>
      <c r="C13" s="3" t="s">
        <v>15</v>
      </c>
      <c r="D13" t="e">
        <f>VLOOKUP(A13,#REF!,2,0)</f>
        <v>#REF!</v>
      </c>
    </row>
    <row r="14" spans="1:12" ht="15.75" thickBot="1" x14ac:dyDescent="0.3">
      <c r="A14" s="8"/>
      <c r="B14" s="3" t="s">
        <v>16</v>
      </c>
      <c r="C14" s="3" t="s">
        <v>17</v>
      </c>
      <c r="D14" t="e">
        <f>VLOOKUP(A14,#REF!,2,0)</f>
        <v>#REF!</v>
      </c>
    </row>
    <row r="15" spans="1:12" ht="15.75" thickBot="1" x14ac:dyDescent="0.3">
      <c r="A15" s="8"/>
      <c r="B15" s="3" t="s">
        <v>18</v>
      </c>
      <c r="C15" s="3" t="s">
        <v>19</v>
      </c>
      <c r="D15" t="e">
        <f>VLOOKUP(A15,#REF!,2,0)</f>
        <v>#REF!</v>
      </c>
    </row>
    <row r="16" spans="1:12" x14ac:dyDescent="0.25">
      <c r="B16" s="1"/>
    </row>
  </sheetData>
  <sortState xmlns:xlrd2="http://schemas.microsoft.com/office/spreadsheetml/2017/richdata2" ref="L2:L94">
    <sortCondition ref="L2:L9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8D9-561C-4F93-8F5C-5D746C19F9EA}">
  <sheetPr codeName="Planilha2"/>
  <dimension ref="A3:Q33"/>
  <sheetViews>
    <sheetView showGridLines="0" showRowColHeaders="0" topLeftCell="E1" workbookViewId="0">
      <selection activeCell="F10" sqref="F10"/>
    </sheetView>
  </sheetViews>
  <sheetFormatPr defaultRowHeight="15" x14ac:dyDescent="0.25"/>
  <cols>
    <col min="1" max="1" width="3" style="43" hidden="1" customWidth="1"/>
    <col min="2" max="2" width="10.85546875" style="43" hidden="1" customWidth="1"/>
    <col min="3" max="3" width="7" style="43" hidden="1" customWidth="1"/>
    <col min="4" max="4" width="0" style="43" hidden="1" customWidth="1"/>
    <col min="5" max="5" width="38.85546875" style="43" customWidth="1"/>
    <col min="6" max="9" width="14.5703125" style="43" bestFit="1" customWidth="1"/>
    <col min="10" max="13" width="11.5703125" style="43" bestFit="1" customWidth="1"/>
    <col min="14" max="15" width="10.42578125" style="43" bestFit="1" customWidth="1"/>
    <col min="16" max="17" width="11.5703125" style="43" bestFit="1" customWidth="1"/>
    <col min="18" max="16384" width="9.140625" style="43"/>
  </cols>
  <sheetData>
    <row r="3" spans="1:17" ht="15.75" thickBot="1" x14ac:dyDescent="0.3"/>
    <row r="4" spans="1:17" ht="28.5" customHeight="1" thickBot="1" x14ac:dyDescent="0.3">
      <c r="F4" s="84" t="s">
        <v>83</v>
      </c>
      <c r="G4" s="85"/>
      <c r="H4" s="85"/>
      <c r="I4" s="86"/>
      <c r="J4" s="84" t="s">
        <v>84</v>
      </c>
      <c r="K4" s="85"/>
      <c r="L4" s="85"/>
      <c r="M4" s="86"/>
      <c r="N4" s="84" t="s">
        <v>85</v>
      </c>
      <c r="O4" s="85"/>
      <c r="P4" s="85"/>
      <c r="Q4" s="86"/>
    </row>
    <row r="5" spans="1:17" ht="6.75" hidden="1" customHeight="1" thickBot="1" x14ac:dyDescent="0.3">
      <c r="E5" s="44"/>
      <c r="F5" s="45">
        <v>202201</v>
      </c>
      <c r="G5" s="45">
        <v>202202</v>
      </c>
      <c r="H5" s="45">
        <v>202203</v>
      </c>
      <c r="I5" s="46">
        <v>202204</v>
      </c>
      <c r="J5" s="47"/>
      <c r="M5" s="48"/>
      <c r="N5" s="47"/>
      <c r="Q5" s="48"/>
    </row>
    <row r="6" spans="1:17" ht="25.5" customHeight="1" x14ac:dyDescent="0.25">
      <c r="A6" s="43">
        <v>13</v>
      </c>
      <c r="B6" s="44" t="s">
        <v>20</v>
      </c>
      <c r="C6" s="43" t="str">
        <f>VLOOKUP(A6,A7:C19,3,0)</f>
        <v>&gt;1</v>
      </c>
      <c r="E6" s="44" t="s">
        <v>20</v>
      </c>
      <c r="F6" s="49" t="s">
        <v>74</v>
      </c>
      <c r="G6" s="49" t="s">
        <v>75</v>
      </c>
      <c r="H6" s="49" t="s">
        <v>76</v>
      </c>
      <c r="I6" s="49" t="s">
        <v>77</v>
      </c>
      <c r="J6" s="49" t="s">
        <v>74</v>
      </c>
      <c r="K6" s="49" t="s">
        <v>75</v>
      </c>
      <c r="L6" s="49" t="s">
        <v>76</v>
      </c>
      <c r="M6" s="49" t="s">
        <v>77</v>
      </c>
      <c r="N6" s="49" t="s">
        <v>74</v>
      </c>
      <c r="O6" s="49" t="s">
        <v>75</v>
      </c>
      <c r="P6" s="49" t="s">
        <v>76</v>
      </c>
      <c r="Q6" s="49" t="s">
        <v>77</v>
      </c>
    </row>
    <row r="7" spans="1:17" x14ac:dyDescent="0.25">
      <c r="A7" s="43">
        <v>1</v>
      </c>
      <c r="B7" s="50">
        <v>193933</v>
      </c>
      <c r="C7" s="50">
        <v>193933</v>
      </c>
      <c r="E7" s="50">
        <v>193933</v>
      </c>
      <c r="F7" s="51">
        <f>SUMIFS(BASE!$N:$N,BASE!$A:$A,PINEL!F$5,BASE!$B:$B,PINEL!$E7)</f>
        <v>40985.630000000005</v>
      </c>
      <c r="G7" s="52">
        <f>SUMIFS(BASE!$N:$N,BASE!$A:$A,PINEL!G$5,BASE!$B:$B,PINEL!$E7)</f>
        <v>48067.37</v>
      </c>
      <c r="H7" s="52">
        <f>SUMIFS(BASE!$N:$N,BASE!$A:$A,PINEL!H$5,BASE!$B:$B,PINEL!$E7)</f>
        <v>54063.539999999994</v>
      </c>
      <c r="I7" s="53">
        <f>SUMIFS(BASE!$N:$N,BASE!$A:$A,PINEL!I$5,BASE!$B:$B,PINEL!$E7)</f>
        <v>52633.17</v>
      </c>
      <c r="J7" s="51">
        <f>SUMIFS(BASE!$O:$O,BASE!$A:$A,PINEL!F$5,BASE!$B:$B,PINEL!$E7)</f>
        <v>256.50999999999976</v>
      </c>
      <c r="K7" s="52">
        <f>SUMIFS(BASE!$O:$O,BASE!$A:$A,PINEL!G$5,BASE!$B:$B,PINEL!$E7)</f>
        <v>300.22999999999968</v>
      </c>
      <c r="L7" s="52">
        <f>SUMIFS(BASE!$O:$O,BASE!$A:$A,PINEL!H$5,BASE!$B:$B,PINEL!$E7)</f>
        <v>337.4099999999998</v>
      </c>
      <c r="M7" s="53">
        <f>SUMIFS(BASE!$O:$O,BASE!$A:$A,PINEL!I$5,BASE!$B:$B,PINEL!$E7)</f>
        <v>328.95999999999981</v>
      </c>
      <c r="N7" s="51">
        <f>SUMIFS(BASE!$P:$P,BASE!$A:$A,PINEL!F$5,BASE!$B:$B,PINEL!$E7)</f>
        <v>-76.78</v>
      </c>
      <c r="O7" s="52">
        <f>SUMIFS(BASE!$P:$P,BASE!$A:$A,PINEL!G$5,BASE!$B:$B,PINEL!$E7)</f>
        <v>-83.379999999999896</v>
      </c>
      <c r="P7" s="52">
        <f>SUMIFS(BASE!$P:$P,BASE!$A:$A,PINEL!H$5,BASE!$B:$B,PINEL!$E7)</f>
        <v>-12.67</v>
      </c>
      <c r="Q7" s="53">
        <f>SUMIFS(BASE!$P:$P,BASE!$A:$A,PINEL!I$5,BASE!$B:$B,PINEL!$E7)</f>
        <v>43.710000000000797</v>
      </c>
    </row>
    <row r="8" spans="1:17" x14ac:dyDescent="0.25">
      <c r="A8" s="43">
        <v>2</v>
      </c>
      <c r="B8" s="50">
        <v>212110</v>
      </c>
      <c r="C8" s="50">
        <v>212110</v>
      </c>
      <c r="E8" s="50">
        <v>212110</v>
      </c>
      <c r="F8" s="51">
        <f>SUMIFS(BASE!$N:$N,BASE!$A:$A,PINEL!F$5,BASE!$B:$B,PINEL!$E8)</f>
        <v>823975.24999999988</v>
      </c>
      <c r="G8" s="52">
        <f>SUMIFS(BASE!$N:$N,BASE!$A:$A,PINEL!G$5,BASE!$B:$B,PINEL!$E8)</f>
        <v>830382.05</v>
      </c>
      <c r="H8" s="52">
        <f>SUMIFS(BASE!$N:$N,BASE!$A:$A,PINEL!H$5,BASE!$B:$B,PINEL!$E8)</f>
        <v>963223.0900000002</v>
      </c>
      <c r="I8" s="53">
        <f>SUMIFS(BASE!$N:$N,BASE!$A:$A,PINEL!I$5,BASE!$B:$B,PINEL!$E8)</f>
        <v>947092.94</v>
      </c>
      <c r="J8" s="51">
        <f>SUMIFS(BASE!$O:$O,BASE!$A:$A,PINEL!F$5,BASE!$B:$B,PINEL!$E8)</f>
        <v>6915.85</v>
      </c>
      <c r="K8" s="52">
        <f>SUMIFS(BASE!$O:$O,BASE!$A:$A,PINEL!G$5,BASE!$B:$B,PINEL!$E8)</f>
        <v>6938.6700000000101</v>
      </c>
      <c r="L8" s="52">
        <f>SUMIFS(BASE!$O:$O,BASE!$A:$A,PINEL!H$5,BASE!$B:$B,PINEL!$E8)</f>
        <v>8067.1800000000103</v>
      </c>
      <c r="M8" s="53">
        <f>SUMIFS(BASE!$O:$O,BASE!$A:$A,PINEL!I$5,BASE!$B:$B,PINEL!$E8)</f>
        <v>7953.2500000000191</v>
      </c>
      <c r="N8" s="51">
        <f>SUMIFS(BASE!$P:$P,BASE!$A:$A,PINEL!F$5,BASE!$B:$B,PINEL!$E8)</f>
        <v>-788.99</v>
      </c>
      <c r="O8" s="52">
        <f>SUMIFS(BASE!$P:$P,BASE!$A:$A,PINEL!G$5,BASE!$B:$B,PINEL!$E8)</f>
        <v>-728.46999999999991</v>
      </c>
      <c r="P8" s="52">
        <f>SUMIFS(BASE!$P:$P,BASE!$A:$A,PINEL!H$5,BASE!$B:$B,PINEL!$E8)</f>
        <v>-278.34999999999997</v>
      </c>
      <c r="Q8" s="53">
        <f>SUMIFS(BASE!$P:$P,BASE!$A:$A,PINEL!I$5,BASE!$B:$B,PINEL!$E8)</f>
        <v>369.58000000000175</v>
      </c>
    </row>
    <row r="9" spans="1:17" x14ac:dyDescent="0.25">
      <c r="A9" s="43">
        <v>3</v>
      </c>
      <c r="B9" s="50">
        <v>212117</v>
      </c>
      <c r="C9" s="50">
        <v>212117</v>
      </c>
      <c r="E9" s="50">
        <v>212117</v>
      </c>
      <c r="F9" s="51">
        <f>SUMIFS(BASE!$N:$N,BASE!$A:$A,PINEL!F$5,BASE!$B:$B,PINEL!$E9)</f>
        <v>3432162.7899999996</v>
      </c>
      <c r="G9" s="52">
        <f>SUMIFS(BASE!$N:$N,BASE!$A:$A,PINEL!G$5,BASE!$B:$B,PINEL!$E9)</f>
        <v>3295169.54</v>
      </c>
      <c r="H9" s="52">
        <f>SUMIFS(BASE!$N:$N,BASE!$A:$A,PINEL!H$5,BASE!$B:$B,PINEL!$E9)</f>
        <v>3287552.58</v>
      </c>
      <c r="I9" s="53">
        <f>SUMIFS(BASE!$N:$N,BASE!$A:$A,PINEL!I$5,BASE!$B:$B,PINEL!$E9)</f>
        <v>3389941.7000000007</v>
      </c>
      <c r="J9" s="51">
        <f>SUMIFS(BASE!$O:$O,BASE!$A:$A,PINEL!F$5,BASE!$B:$B,PINEL!$E9)</f>
        <v>29771.089999999993</v>
      </c>
      <c r="K9" s="52">
        <f>SUMIFS(BASE!$O:$O,BASE!$A:$A,PINEL!G$5,BASE!$B:$B,PINEL!$E9)</f>
        <v>28582.589999999949</v>
      </c>
      <c r="L9" s="52">
        <f>SUMIFS(BASE!$O:$O,BASE!$A:$A,PINEL!H$5,BASE!$B:$B,PINEL!$E9)</f>
        <v>28589.129999999939</v>
      </c>
      <c r="M9" s="53">
        <f>SUMIFS(BASE!$O:$O,BASE!$A:$A,PINEL!I$5,BASE!$B:$B,PINEL!$E9)</f>
        <v>29529.979999999898</v>
      </c>
      <c r="N9" s="51">
        <f>SUMIFS(BASE!$P:$P,BASE!$A:$A,PINEL!F$5,BASE!$B:$B,PINEL!$E9)</f>
        <v>-1442.0500000000009</v>
      </c>
      <c r="O9" s="52">
        <f>SUMIFS(BASE!$P:$P,BASE!$A:$A,PINEL!G$5,BASE!$B:$B,PINEL!$E9)</f>
        <v>-1038.6000000000038</v>
      </c>
      <c r="P9" s="52">
        <f>SUMIFS(BASE!$P:$P,BASE!$A:$A,PINEL!H$5,BASE!$B:$B,PINEL!$E9)</f>
        <v>917.95999999999697</v>
      </c>
      <c r="Q9" s="53">
        <f>SUMIFS(BASE!$P:$P,BASE!$A:$A,PINEL!I$5,BASE!$B:$B,PINEL!$E9)</f>
        <v>-2999.7799999999993</v>
      </c>
    </row>
    <row r="10" spans="1:17" x14ac:dyDescent="0.25">
      <c r="A10" s="43">
        <v>4</v>
      </c>
      <c r="B10" s="50">
        <v>232903</v>
      </c>
      <c r="C10" s="50">
        <v>232903</v>
      </c>
      <c r="E10" s="50">
        <v>232903</v>
      </c>
      <c r="F10" s="51">
        <f>SUMIFS(BASE!$N:$N,BASE!$A:$A,PINEL!F$5,BASE!$B:$B,PINEL!$E10)</f>
        <v>23280.25</v>
      </c>
      <c r="G10" s="52">
        <f>SUMIFS(BASE!$N:$N,BASE!$A:$A,PINEL!G$5,BASE!$B:$B,PINEL!$E10)</f>
        <v>25618.25</v>
      </c>
      <c r="H10" s="52">
        <f>SUMIFS(BASE!$N:$N,BASE!$A:$A,PINEL!H$5,BASE!$B:$B,PINEL!$E10)</f>
        <v>-1.75</v>
      </c>
      <c r="I10" s="53">
        <f>SUMIFS(BASE!$N:$N,BASE!$A:$A,PINEL!I$5,BASE!$B:$B,PINEL!$E10)</f>
        <v>0</v>
      </c>
      <c r="J10" s="51">
        <f>SUMIFS(BASE!$O:$O,BASE!$A:$A,PINEL!F$5,BASE!$B:$B,PINEL!$E10)</f>
        <v>245.95999999999981</v>
      </c>
      <c r="K10" s="52">
        <f>SUMIFS(BASE!$O:$O,BASE!$A:$A,PINEL!G$5,BASE!$B:$B,PINEL!$E10)</f>
        <v>273.25999999999982</v>
      </c>
      <c r="L10" s="52">
        <f>SUMIFS(BASE!$O:$O,BASE!$A:$A,PINEL!H$5,BASE!$B:$B,PINEL!$E10)</f>
        <v>-0.02</v>
      </c>
      <c r="M10" s="53">
        <f>SUMIFS(BASE!$O:$O,BASE!$A:$A,PINEL!I$5,BASE!$B:$B,PINEL!$E10)</f>
        <v>0</v>
      </c>
      <c r="N10" s="51">
        <f>SUMIFS(BASE!$P:$P,BASE!$A:$A,PINEL!F$5,BASE!$B:$B,PINEL!$E10)</f>
        <v>26.619999999999997</v>
      </c>
      <c r="O10" s="52">
        <f>SUMIFS(BASE!$P:$P,BASE!$A:$A,PINEL!G$5,BASE!$B:$B,PINEL!$E10)</f>
        <v>28</v>
      </c>
      <c r="P10" s="52">
        <f>SUMIFS(BASE!$P:$P,BASE!$A:$A,PINEL!H$5,BASE!$B:$B,PINEL!$E10)</f>
        <v>-0.01</v>
      </c>
      <c r="Q10" s="53">
        <f>SUMIFS(BASE!$P:$P,BASE!$A:$A,PINEL!I$5,BASE!$B:$B,PINEL!$E10)</f>
        <v>0</v>
      </c>
    </row>
    <row r="11" spans="1:17" x14ac:dyDescent="0.25">
      <c r="A11" s="43">
        <v>5</v>
      </c>
      <c r="B11" s="50">
        <v>234028</v>
      </c>
      <c r="C11" s="50">
        <v>234028</v>
      </c>
      <c r="E11" s="50">
        <v>234028</v>
      </c>
      <c r="F11" s="51">
        <f>SUMIFS(BASE!$N:$N,BASE!$A:$A,PINEL!F$5,BASE!$B:$B,PINEL!$E11)</f>
        <v>0</v>
      </c>
      <c r="G11" s="52">
        <f>SUMIFS(BASE!$N:$N,BASE!$A:$A,PINEL!G$5,BASE!$B:$B,PINEL!$E11)</f>
        <v>0</v>
      </c>
      <c r="H11" s="52">
        <f>SUMIFS(BASE!$N:$N,BASE!$A:$A,PINEL!H$5,BASE!$B:$B,PINEL!$E11)</f>
        <v>0</v>
      </c>
      <c r="I11" s="53">
        <f>SUMIFS(BASE!$N:$N,BASE!$A:$A,PINEL!I$5,BASE!$B:$B,PINEL!$E11)</f>
        <v>0</v>
      </c>
      <c r="J11" s="51">
        <f>SUMIFS(BASE!$O:$O,BASE!$A:$A,PINEL!F$5,BASE!$B:$B,PINEL!$E11)</f>
        <v>0</v>
      </c>
      <c r="K11" s="52">
        <f>SUMIFS(BASE!$O:$O,BASE!$A:$A,PINEL!G$5,BASE!$B:$B,PINEL!$E11)</f>
        <v>0</v>
      </c>
      <c r="L11" s="52">
        <f>SUMIFS(BASE!$O:$O,BASE!$A:$A,PINEL!H$5,BASE!$B:$B,PINEL!$E11)</f>
        <v>0</v>
      </c>
      <c r="M11" s="53">
        <f>SUMIFS(BASE!$O:$O,BASE!$A:$A,PINEL!I$5,BASE!$B:$B,PINEL!$E11)</f>
        <v>0</v>
      </c>
      <c r="N11" s="51">
        <f>SUMIFS(BASE!$P:$P,BASE!$A:$A,PINEL!F$5,BASE!$B:$B,PINEL!$E11)</f>
        <v>0</v>
      </c>
      <c r="O11" s="52">
        <f>SUMIFS(BASE!$P:$P,BASE!$A:$A,PINEL!G$5,BASE!$B:$B,PINEL!$E11)</f>
        <v>0</v>
      </c>
      <c r="P11" s="52">
        <f>SUMIFS(BASE!$P:$P,BASE!$A:$A,PINEL!H$5,BASE!$B:$B,PINEL!$E11)</f>
        <v>0</v>
      </c>
      <c r="Q11" s="53">
        <f>SUMIFS(BASE!$P:$P,BASE!$A:$A,PINEL!I$5,BASE!$B:$B,PINEL!$E11)</f>
        <v>0</v>
      </c>
    </row>
    <row r="12" spans="1:17" x14ac:dyDescent="0.25">
      <c r="A12" s="43">
        <v>6</v>
      </c>
      <c r="B12" s="50">
        <v>279478</v>
      </c>
      <c r="C12" s="50">
        <v>279478</v>
      </c>
      <c r="E12" s="50">
        <v>279478</v>
      </c>
      <c r="F12" s="51">
        <f>SUMIFS(BASE!$N:$N,BASE!$A:$A,PINEL!F$5,BASE!$B:$B,PINEL!$E12)</f>
        <v>0</v>
      </c>
      <c r="G12" s="52">
        <f>SUMIFS(BASE!$N:$N,BASE!$A:$A,PINEL!G$5,BASE!$B:$B,PINEL!$E12)</f>
        <v>0</v>
      </c>
      <c r="H12" s="52">
        <f>SUMIFS(BASE!$N:$N,BASE!$A:$A,PINEL!H$5,BASE!$B:$B,PINEL!$E12)</f>
        <v>0</v>
      </c>
      <c r="I12" s="53">
        <f>SUMIFS(BASE!$N:$N,BASE!$A:$A,PINEL!I$5,BASE!$B:$B,PINEL!$E12)</f>
        <v>0</v>
      </c>
      <c r="J12" s="51">
        <f>SUMIFS(BASE!$O:$O,BASE!$A:$A,PINEL!F$5,BASE!$B:$B,PINEL!$E12)</f>
        <v>0</v>
      </c>
      <c r="K12" s="52">
        <f>SUMIFS(BASE!$O:$O,BASE!$A:$A,PINEL!G$5,BASE!$B:$B,PINEL!$E12)</f>
        <v>0</v>
      </c>
      <c r="L12" s="52">
        <f>SUMIFS(BASE!$O:$O,BASE!$A:$A,PINEL!H$5,BASE!$B:$B,PINEL!$E12)</f>
        <v>0</v>
      </c>
      <c r="M12" s="53">
        <f>SUMIFS(BASE!$O:$O,BASE!$A:$A,PINEL!I$5,BASE!$B:$B,PINEL!$E12)</f>
        <v>0</v>
      </c>
      <c r="N12" s="51">
        <f>SUMIFS(BASE!$P:$P,BASE!$A:$A,PINEL!F$5,BASE!$B:$B,PINEL!$E12)</f>
        <v>0</v>
      </c>
      <c r="O12" s="52">
        <f>SUMIFS(BASE!$P:$P,BASE!$A:$A,PINEL!G$5,BASE!$B:$B,PINEL!$E12)</f>
        <v>0</v>
      </c>
      <c r="P12" s="52">
        <f>SUMIFS(BASE!$P:$P,BASE!$A:$A,PINEL!H$5,BASE!$B:$B,PINEL!$E12)</f>
        <v>0</v>
      </c>
      <c r="Q12" s="53">
        <f>SUMIFS(BASE!$P:$P,BASE!$A:$A,PINEL!I$5,BASE!$B:$B,PINEL!$E12)</f>
        <v>0</v>
      </c>
    </row>
    <row r="13" spans="1:17" x14ac:dyDescent="0.25">
      <c r="A13" s="43">
        <v>7</v>
      </c>
      <c r="B13" s="50">
        <v>279516</v>
      </c>
      <c r="C13" s="50">
        <v>279516</v>
      </c>
      <c r="E13" s="50">
        <v>279516</v>
      </c>
      <c r="F13" s="51">
        <f>SUMIFS(BASE!$N:$N,BASE!$A:$A,PINEL!F$5,BASE!$B:$B,PINEL!$E13)</f>
        <v>0</v>
      </c>
      <c r="G13" s="52">
        <f>SUMIFS(BASE!$N:$N,BASE!$A:$A,PINEL!G$5,BASE!$B:$B,PINEL!$E13)</f>
        <v>0</v>
      </c>
      <c r="H13" s="52">
        <f>SUMIFS(BASE!$N:$N,BASE!$A:$A,PINEL!H$5,BASE!$B:$B,PINEL!$E13)</f>
        <v>0</v>
      </c>
      <c r="I13" s="53">
        <f>SUMIFS(BASE!$N:$N,BASE!$A:$A,PINEL!I$5,BASE!$B:$B,PINEL!$E13)</f>
        <v>0</v>
      </c>
      <c r="J13" s="51">
        <f>SUMIFS(BASE!$O:$O,BASE!$A:$A,PINEL!F$5,BASE!$B:$B,PINEL!$E13)</f>
        <v>0</v>
      </c>
      <c r="K13" s="52">
        <f>SUMIFS(BASE!$O:$O,BASE!$A:$A,PINEL!G$5,BASE!$B:$B,PINEL!$E13)</f>
        <v>0</v>
      </c>
      <c r="L13" s="52">
        <f>SUMIFS(BASE!$O:$O,BASE!$A:$A,PINEL!H$5,BASE!$B:$B,PINEL!$E13)</f>
        <v>0</v>
      </c>
      <c r="M13" s="53">
        <f>SUMIFS(BASE!$O:$O,BASE!$A:$A,PINEL!I$5,BASE!$B:$B,PINEL!$E13)</f>
        <v>0</v>
      </c>
      <c r="N13" s="51">
        <f>SUMIFS(BASE!$P:$P,BASE!$A:$A,PINEL!F$5,BASE!$B:$B,PINEL!$E13)</f>
        <v>0</v>
      </c>
      <c r="O13" s="52">
        <f>SUMIFS(BASE!$P:$P,BASE!$A:$A,PINEL!G$5,BASE!$B:$B,PINEL!$E13)</f>
        <v>0</v>
      </c>
      <c r="P13" s="52">
        <f>SUMIFS(BASE!$P:$P,BASE!$A:$A,PINEL!H$5,BASE!$B:$B,PINEL!$E13)</f>
        <v>0</v>
      </c>
      <c r="Q13" s="53">
        <f>SUMIFS(BASE!$P:$P,BASE!$A:$A,PINEL!I$5,BASE!$B:$B,PINEL!$E13)</f>
        <v>0</v>
      </c>
    </row>
    <row r="14" spans="1:17" x14ac:dyDescent="0.25">
      <c r="A14" s="43">
        <v>8</v>
      </c>
      <c r="B14" s="50">
        <v>289721</v>
      </c>
      <c r="C14" s="50">
        <v>289721</v>
      </c>
      <c r="E14" s="50">
        <v>289721</v>
      </c>
      <c r="F14" s="51">
        <f>SUMIFS(BASE!$N:$N,BASE!$A:$A,PINEL!F$5,BASE!$B:$B,PINEL!$E14)</f>
        <v>0</v>
      </c>
      <c r="G14" s="52">
        <f>SUMIFS(BASE!$N:$N,BASE!$A:$A,PINEL!G$5,BASE!$B:$B,PINEL!$E14)</f>
        <v>0</v>
      </c>
      <c r="H14" s="52">
        <f>SUMIFS(BASE!$N:$N,BASE!$A:$A,PINEL!H$5,BASE!$B:$B,PINEL!$E14)</f>
        <v>0</v>
      </c>
      <c r="I14" s="53">
        <f>SUMIFS(BASE!$N:$N,BASE!$A:$A,PINEL!I$5,BASE!$B:$B,PINEL!$E14)</f>
        <v>1.05</v>
      </c>
      <c r="J14" s="51">
        <f>SUMIFS(BASE!$O:$O,BASE!$A:$A,PINEL!F$5,BASE!$B:$B,PINEL!$E14)</f>
        <v>0</v>
      </c>
      <c r="K14" s="52">
        <f>SUMIFS(BASE!$O:$O,BASE!$A:$A,PINEL!G$5,BASE!$B:$B,PINEL!$E14)</f>
        <v>0</v>
      </c>
      <c r="L14" s="52">
        <f>SUMIFS(BASE!$O:$O,BASE!$A:$A,PINEL!H$5,BASE!$B:$B,PINEL!$E14)</f>
        <v>0</v>
      </c>
      <c r="M14" s="53">
        <f>SUMIFS(BASE!$O:$O,BASE!$A:$A,PINEL!I$5,BASE!$B:$B,PINEL!$E14)</f>
        <v>0.01</v>
      </c>
      <c r="N14" s="51">
        <f>SUMIFS(BASE!$P:$P,BASE!$A:$A,PINEL!F$5,BASE!$B:$B,PINEL!$E14)</f>
        <v>0</v>
      </c>
      <c r="O14" s="52">
        <f>SUMIFS(BASE!$P:$P,BASE!$A:$A,PINEL!G$5,BASE!$B:$B,PINEL!$E14)</f>
        <v>0</v>
      </c>
      <c r="P14" s="52">
        <f>SUMIFS(BASE!$P:$P,BASE!$A:$A,PINEL!H$5,BASE!$B:$B,PINEL!$E14)</f>
        <v>0</v>
      </c>
      <c r="Q14" s="53">
        <f>SUMIFS(BASE!$P:$P,BASE!$A:$A,PINEL!I$5,BASE!$B:$B,PINEL!$E14)</f>
        <v>0</v>
      </c>
    </row>
    <row r="15" spans="1:17" x14ac:dyDescent="0.25">
      <c r="A15" s="43">
        <v>9</v>
      </c>
      <c r="B15" s="50">
        <v>289723</v>
      </c>
      <c r="C15" s="50">
        <v>289723</v>
      </c>
      <c r="E15" s="50">
        <v>289723</v>
      </c>
      <c r="F15" s="51">
        <f>SUMIFS(BASE!$N:$N,BASE!$A:$A,PINEL!F$5,BASE!$B:$B,PINEL!$E15)</f>
        <v>0</v>
      </c>
      <c r="G15" s="52">
        <f>SUMIFS(BASE!$N:$N,BASE!$A:$A,PINEL!G$5,BASE!$B:$B,PINEL!$E15)</f>
        <v>0</v>
      </c>
      <c r="H15" s="52">
        <f>SUMIFS(BASE!$N:$N,BASE!$A:$A,PINEL!H$5,BASE!$B:$B,PINEL!$E15)</f>
        <v>0</v>
      </c>
      <c r="I15" s="53">
        <f>SUMIFS(BASE!$N:$N,BASE!$A:$A,PINEL!I$5,BASE!$B:$B,PINEL!$E15)</f>
        <v>1.55</v>
      </c>
      <c r="J15" s="51">
        <f>SUMIFS(BASE!$O:$O,BASE!$A:$A,PINEL!F$5,BASE!$B:$B,PINEL!$E15)</f>
        <v>0</v>
      </c>
      <c r="K15" s="52">
        <f>SUMIFS(BASE!$O:$O,BASE!$A:$A,PINEL!G$5,BASE!$B:$B,PINEL!$E15)</f>
        <v>0</v>
      </c>
      <c r="L15" s="52">
        <f>SUMIFS(BASE!$O:$O,BASE!$A:$A,PINEL!H$5,BASE!$B:$B,PINEL!$E15)</f>
        <v>0</v>
      </c>
      <c r="M15" s="53">
        <f>SUMIFS(BASE!$O:$O,BASE!$A:$A,PINEL!I$5,BASE!$B:$B,PINEL!$E15)</f>
        <v>0.02</v>
      </c>
      <c r="N15" s="51">
        <f>SUMIFS(BASE!$P:$P,BASE!$A:$A,PINEL!F$5,BASE!$B:$B,PINEL!$E15)</f>
        <v>0</v>
      </c>
      <c r="O15" s="52">
        <f>SUMIFS(BASE!$P:$P,BASE!$A:$A,PINEL!G$5,BASE!$B:$B,PINEL!$E15)</f>
        <v>0</v>
      </c>
      <c r="P15" s="52">
        <f>SUMIFS(BASE!$P:$P,BASE!$A:$A,PINEL!H$5,BASE!$B:$B,PINEL!$E15)</f>
        <v>0</v>
      </c>
      <c r="Q15" s="53">
        <f>SUMIFS(BASE!$P:$P,BASE!$A:$A,PINEL!I$5,BASE!$B:$B,PINEL!$E15)</f>
        <v>0</v>
      </c>
    </row>
    <row r="16" spans="1:17" x14ac:dyDescent="0.25">
      <c r="A16" s="43">
        <v>10</v>
      </c>
      <c r="B16" s="54">
        <v>289731</v>
      </c>
      <c r="C16" s="54">
        <v>289731</v>
      </c>
      <c r="E16" s="54">
        <v>289731</v>
      </c>
      <c r="F16" s="51">
        <f>SUMIFS(BASE!$N:$N,BASE!$A:$A,PINEL!F$5,BASE!$B:$B,PINEL!$E16)</f>
        <v>0</v>
      </c>
      <c r="G16" s="52">
        <f>SUMIFS(BASE!$N:$N,BASE!$A:$A,PINEL!G$5,BASE!$B:$B,PINEL!$E16)</f>
        <v>0</v>
      </c>
      <c r="H16" s="52">
        <f>SUMIFS(BASE!$N:$N,BASE!$A:$A,PINEL!H$5,BASE!$B:$B,PINEL!$E16)</f>
        <v>0</v>
      </c>
      <c r="I16" s="53">
        <f>SUMIFS(BASE!$N:$N,BASE!$A:$A,PINEL!I$5,BASE!$B:$B,PINEL!$E16)</f>
        <v>0</v>
      </c>
      <c r="J16" s="51">
        <f>SUMIFS(BASE!$O:$O,BASE!$A:$A,PINEL!F$5,BASE!$B:$B,PINEL!$E16)</f>
        <v>0</v>
      </c>
      <c r="K16" s="52">
        <f>SUMIFS(BASE!$O:$O,BASE!$A:$A,PINEL!G$5,BASE!$B:$B,PINEL!$E16)</f>
        <v>0</v>
      </c>
      <c r="L16" s="52">
        <f>SUMIFS(BASE!$O:$O,BASE!$A:$A,PINEL!H$5,BASE!$B:$B,PINEL!$E16)</f>
        <v>0</v>
      </c>
      <c r="M16" s="53">
        <f>SUMIFS(BASE!$O:$O,BASE!$A:$A,PINEL!I$5,BASE!$B:$B,PINEL!$E16)</f>
        <v>0</v>
      </c>
      <c r="N16" s="51">
        <f>SUMIFS(BASE!$P:$P,BASE!$A:$A,PINEL!F$5,BASE!$B:$B,PINEL!$E16)</f>
        <v>0</v>
      </c>
      <c r="O16" s="52">
        <f>SUMIFS(BASE!$P:$P,BASE!$A:$A,PINEL!G$5,BASE!$B:$B,PINEL!$E16)</f>
        <v>0</v>
      </c>
      <c r="P16" s="52">
        <f>SUMIFS(BASE!$P:$P,BASE!$A:$A,PINEL!H$5,BASE!$B:$B,PINEL!$E16)</f>
        <v>0</v>
      </c>
      <c r="Q16" s="53">
        <f>SUMIFS(BASE!$P:$P,BASE!$A:$A,PINEL!I$5,BASE!$B:$B,PINEL!$E16)</f>
        <v>0</v>
      </c>
    </row>
    <row r="17" spans="1:17" x14ac:dyDescent="0.25">
      <c r="A17" s="43">
        <v>11</v>
      </c>
      <c r="B17" s="50">
        <v>303890</v>
      </c>
      <c r="C17" s="50">
        <v>303890</v>
      </c>
      <c r="E17" s="50">
        <v>303890</v>
      </c>
      <c r="F17" s="51">
        <f>SUMIFS(BASE!$N:$N,BASE!$A:$A,PINEL!F$5,BASE!$B:$B,PINEL!$E17)</f>
        <v>0</v>
      </c>
      <c r="G17" s="52">
        <f>SUMIFS(BASE!$N:$N,BASE!$A:$A,PINEL!G$5,BASE!$B:$B,PINEL!$E17)</f>
        <v>4.68</v>
      </c>
      <c r="H17" s="52">
        <f>SUMIFS(BASE!$N:$N,BASE!$A:$A,PINEL!H$5,BASE!$B:$B,PINEL!$E17)</f>
        <v>3142498.1900000004</v>
      </c>
      <c r="I17" s="53">
        <f>SUMIFS(BASE!$N:$N,BASE!$A:$A,PINEL!I$5,BASE!$B:$B,PINEL!$E17)</f>
        <v>3440573.39</v>
      </c>
      <c r="J17" s="51">
        <f>SUMIFS(BASE!$O:$O,BASE!$A:$A,PINEL!F$5,BASE!$B:$B,PINEL!$E17)</f>
        <v>0</v>
      </c>
      <c r="K17" s="52">
        <f>SUMIFS(BASE!$O:$O,BASE!$A:$A,PINEL!G$5,BASE!$B:$B,PINEL!$E17)</f>
        <v>0</v>
      </c>
      <c r="L17" s="52">
        <f>SUMIFS(BASE!$O:$O,BASE!$A:$A,PINEL!H$5,BASE!$B:$B,PINEL!$E17)</f>
        <v>0</v>
      </c>
      <c r="M17" s="53">
        <f>SUMIFS(BASE!$O:$O,BASE!$A:$A,PINEL!I$5,BASE!$B:$B,PINEL!$E17)</f>
        <v>0</v>
      </c>
      <c r="N17" s="51">
        <f>SUMIFS(BASE!$P:$P,BASE!$A:$A,PINEL!F$5,BASE!$B:$B,PINEL!$E17)</f>
        <v>0</v>
      </c>
      <c r="O17" s="52">
        <f>SUMIFS(BASE!$P:$P,BASE!$A:$A,PINEL!G$5,BASE!$B:$B,PINEL!$E17)</f>
        <v>-0.01</v>
      </c>
      <c r="P17" s="52">
        <f>SUMIFS(BASE!$P:$P,BASE!$A:$A,PINEL!H$5,BASE!$B:$B,PINEL!$E17)</f>
        <v>-20026.090000000015</v>
      </c>
      <c r="Q17" s="53">
        <f>SUMIFS(BASE!$P:$P,BASE!$A:$A,PINEL!I$5,BASE!$B:$B,PINEL!$E17)</f>
        <v>-35964.789999999935</v>
      </c>
    </row>
    <row r="18" spans="1:17" x14ac:dyDescent="0.25">
      <c r="A18" s="43">
        <v>12</v>
      </c>
      <c r="B18" s="50">
        <v>317707</v>
      </c>
      <c r="C18" s="50">
        <v>317707</v>
      </c>
      <c r="E18" s="50">
        <v>317707</v>
      </c>
      <c r="F18" s="51">
        <f>SUMIFS(BASE!$N:$N,BASE!$A:$A,PINEL!F$5,BASE!$B:$B,PINEL!$E18)</f>
        <v>0</v>
      </c>
      <c r="G18" s="52">
        <f>SUMIFS(BASE!$N:$N,BASE!$A:$A,PINEL!G$5,BASE!$B:$B,PINEL!$E18)</f>
        <v>0</v>
      </c>
      <c r="H18" s="52">
        <f>SUMIFS(BASE!$N:$N,BASE!$A:$A,PINEL!H$5,BASE!$B:$B,PINEL!$E18)</f>
        <v>0</v>
      </c>
      <c r="I18" s="53">
        <f>SUMIFS(BASE!$N:$N,BASE!$A:$A,PINEL!I$5,BASE!$B:$B,PINEL!$E18)</f>
        <v>0</v>
      </c>
      <c r="J18" s="51">
        <f>SUMIFS(BASE!$O:$O,BASE!$A:$A,PINEL!F$5,BASE!$B:$B,PINEL!$E18)</f>
        <v>0</v>
      </c>
      <c r="K18" s="52">
        <f>SUMIFS(BASE!$O:$O,BASE!$A:$A,PINEL!G$5,BASE!$B:$B,PINEL!$E18)</f>
        <v>0</v>
      </c>
      <c r="L18" s="52">
        <f>SUMIFS(BASE!$O:$O,BASE!$A:$A,PINEL!H$5,BASE!$B:$B,PINEL!$E18)</f>
        <v>0</v>
      </c>
      <c r="M18" s="53">
        <f>SUMIFS(BASE!$O:$O,BASE!$A:$A,PINEL!I$5,BASE!$B:$B,PINEL!$E18)</f>
        <v>0</v>
      </c>
      <c r="N18" s="51">
        <f>SUMIFS(BASE!$P:$P,BASE!$A:$A,PINEL!F$5,BASE!$B:$B,PINEL!$E18)</f>
        <v>0</v>
      </c>
      <c r="O18" s="52">
        <f>SUMIFS(BASE!$P:$P,BASE!$A:$A,PINEL!G$5,BASE!$B:$B,PINEL!$E18)</f>
        <v>0</v>
      </c>
      <c r="P18" s="52">
        <f>SUMIFS(BASE!$P:$P,BASE!$A:$A,PINEL!H$5,BASE!$B:$B,PINEL!$E18)</f>
        <v>0</v>
      </c>
      <c r="Q18" s="53">
        <f>SUMIFS(BASE!$P:$P,BASE!$A:$A,PINEL!I$5,BASE!$B:$B,PINEL!$E18)</f>
        <v>0</v>
      </c>
    </row>
    <row r="19" spans="1:17" ht="11.25" hidden="1" customHeight="1" thickBot="1" x14ac:dyDescent="0.3">
      <c r="A19" s="43">
        <v>13</v>
      </c>
      <c r="B19" s="43" t="s">
        <v>79</v>
      </c>
      <c r="C19" s="55" t="s">
        <v>80</v>
      </c>
      <c r="F19" s="47"/>
      <c r="I19" s="48"/>
      <c r="J19" s="47"/>
      <c r="M19" s="48"/>
      <c r="N19" s="47"/>
      <c r="Q19" s="48"/>
    </row>
    <row r="20" spans="1:17" ht="3.75" hidden="1" customHeight="1" thickBot="1" x14ac:dyDescent="0.3">
      <c r="F20" s="56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8"/>
    </row>
    <row r="21" spans="1:17" ht="15.75" hidden="1" thickBot="1" x14ac:dyDescent="0.3">
      <c r="E21" s="59"/>
      <c r="F21" s="60"/>
      <c r="G21" s="61"/>
      <c r="H21" s="61"/>
      <c r="I21" s="61"/>
      <c r="J21" s="62"/>
      <c r="K21" s="62"/>
      <c r="L21" s="62"/>
      <c r="M21" s="62"/>
      <c r="N21" s="62"/>
      <c r="O21" s="62"/>
      <c r="P21" s="62"/>
      <c r="Q21" s="63"/>
    </row>
    <row r="22" spans="1:17" ht="28.5" customHeight="1" thickBot="1" x14ac:dyDescent="0.3">
      <c r="E22" s="82" t="s">
        <v>90</v>
      </c>
      <c r="F22" s="83">
        <f t="shared" ref="F22:Q22" si="0">SUM(F7:F18)</f>
        <v>4320403.92</v>
      </c>
      <c r="G22" s="83">
        <f t="shared" si="0"/>
        <v>4199241.8899999997</v>
      </c>
      <c r="H22" s="83">
        <f t="shared" si="0"/>
        <v>7447335.6500000004</v>
      </c>
      <c r="I22" s="83">
        <f t="shared" si="0"/>
        <v>7830243.8000000007</v>
      </c>
      <c r="J22" s="83">
        <f t="shared" si="0"/>
        <v>37189.409999999996</v>
      </c>
      <c r="K22" s="83">
        <f t="shared" si="0"/>
        <v>36094.749999999964</v>
      </c>
      <c r="L22" s="83">
        <f t="shared" si="0"/>
        <v>36993.699999999953</v>
      </c>
      <c r="M22" s="83">
        <f t="shared" si="0"/>
        <v>37812.219999999914</v>
      </c>
      <c r="N22" s="83">
        <f t="shared" si="0"/>
        <v>-2281.2000000000007</v>
      </c>
      <c r="O22" s="83">
        <f t="shared" si="0"/>
        <v>-1822.4600000000034</v>
      </c>
      <c r="P22" s="83">
        <f t="shared" si="0"/>
        <v>-19399.160000000018</v>
      </c>
      <c r="Q22" s="83">
        <f t="shared" si="0"/>
        <v>-38551.279999999933</v>
      </c>
    </row>
    <row r="23" spans="1:17" x14ac:dyDescent="0.25">
      <c r="A23" s="43">
        <v>3</v>
      </c>
      <c r="B23" s="43" t="str">
        <f>VLOOKUP(A23,A24:D26,4,0)</f>
        <v>*</v>
      </c>
      <c r="E23" s="64" t="s">
        <v>65</v>
      </c>
      <c r="F23" s="66">
        <f>SUMIFS(BASE!$N:$N,BASE!$A:$A,PINEL!F$5,BASE!$B:$B,$C$6,BASE!$D:$D,PINEL!$E23,BASE!$E:$E,PINEL!$B$23)</f>
        <v>9400.1700000000019</v>
      </c>
      <c r="G23" s="67">
        <f>SUMIFS(BASE!$N:$N,BASE!$A:$A,PINEL!G$5,BASE!$B:$B,$C$6,BASE!$D:$D,PINEL!$E23,BASE!$E:$E,PINEL!$B$23)</f>
        <v>9908.48</v>
      </c>
      <c r="H23" s="67">
        <f>SUMIFS(BASE!$N:$N,BASE!$A:$A,PINEL!H$5,BASE!$B:$B,$C$6,BASE!$D:$D,PINEL!$E23,BASE!$E:$E,PINEL!$B$23)</f>
        <v>318085.2</v>
      </c>
      <c r="I23" s="68">
        <f>SUMIFS(BASE!$N:$N,BASE!$A:$A,PINEL!I$5,BASE!$B:$B,$C$6,BASE!$D:$D,PINEL!$E23,BASE!$E:$E,PINEL!$B$23)</f>
        <v>312568.37</v>
      </c>
      <c r="J23" s="66">
        <f>SUMIFS(BASE!$O:$O,BASE!$A:$A,PINEL!$F$5,BASE!$B:$B,PINEL!$C$6,BASE!$D:$D,PINEL!$E23,BASE!$E:$E,PINEL!$B$23)</f>
        <v>70.139999999999901</v>
      </c>
      <c r="K23" s="67">
        <f>SUMIFS(BASE!$O:$O,BASE!$A:$A,PINEL!$G$5,BASE!$B:$B,PINEL!$C$6,BASE!$D:$D,PINEL!$E23,BASE!$E:$E,PINEL!$B$23)</f>
        <v>74.019999999999911</v>
      </c>
      <c r="L23" s="67">
        <f>SUMIFS(BASE!$O:$O,BASE!$A:$A,PINEL!$H$5,BASE!$B:$B,PINEL!$C$6,BASE!$D:$D,PINEL!$E23,BASE!$E:$E,PINEL!$B$23)</f>
        <v>80.359999999999815</v>
      </c>
      <c r="M23" s="68">
        <f>SUMIFS(BASE!$O:$O,BASE!$A:$A,PINEL!$I$5,BASE!$B:$B,PINEL!$C$6,BASE!$D:$D,PINEL!$E23,BASE!$E:$E,PINEL!$B$23)</f>
        <v>74.579999999999899</v>
      </c>
      <c r="N23" s="66">
        <f>SUMIFS(BASE!$P:$P,BASE!$A:$A,PINEL!F$5,BASE!$B:$B,PINEL!$C$6,BASE!$D:$D,PINEL!$E23,BASE!$E:$E,PINEL!$B$23)</f>
        <v>-46.35</v>
      </c>
      <c r="O23" s="67">
        <f>SUMIFS(BASE!$P:$P,BASE!$A:$A,PINEL!G$5,BASE!$B:$B,PINEL!$C$6,BASE!$D:$D,PINEL!$E23,BASE!$E:$E,PINEL!$B$23)</f>
        <v>-46.829999999999899</v>
      </c>
      <c r="P23" s="67">
        <f>SUMIFS(BASE!$P:$P,BASE!$A:$A,PINEL!H$5,BASE!$B:$B,PINEL!$C$6,BASE!$D:$D,PINEL!$E23,BASE!$E:$E,PINEL!$B$23)</f>
        <v>-3935.5600000000099</v>
      </c>
      <c r="Q23" s="68">
        <f>SUMIFS(BASE!$P:$P,BASE!$A:$A,PINEL!I$5,BASE!$B:$B,PINEL!$C$6,BASE!$D:$D,PINEL!$E23,BASE!$E:$E,PINEL!$B$23)</f>
        <v>-3938.52</v>
      </c>
    </row>
    <row r="24" spans="1:17" x14ac:dyDescent="0.25">
      <c r="A24" s="43">
        <v>1</v>
      </c>
      <c r="B24" s="43" t="s">
        <v>63</v>
      </c>
      <c r="C24" s="43" t="s">
        <v>81</v>
      </c>
      <c r="D24" s="43" t="s">
        <v>63</v>
      </c>
      <c r="E24" s="64" t="s">
        <v>70</v>
      </c>
      <c r="F24" s="69">
        <f>SUMIFS(BASE!$N:$N,BASE!$A:$A,PINEL!F$5,BASE!$B:$B,$C$6,BASE!$D:$D,PINEL!$E24,BASE!$E:$E,PINEL!$B$23)</f>
        <v>48279</v>
      </c>
      <c r="G24" s="70">
        <f>SUMIFS(BASE!$N:$N,BASE!$A:$A,PINEL!G$5,BASE!$B:$B,$C$6,BASE!$D:$D,PINEL!$E24,BASE!$E:$E,PINEL!$B$23)</f>
        <v>46181.15</v>
      </c>
      <c r="H24" s="70">
        <f>SUMIFS(BASE!$N:$N,BASE!$A:$A,PINEL!H$5,BASE!$B:$B,$C$6,BASE!$D:$D,PINEL!$E24,BASE!$E:$E,PINEL!$B$23)</f>
        <v>92347.260000000009</v>
      </c>
      <c r="I24" s="71">
        <f>SUMIFS(BASE!$N:$N,BASE!$A:$A,PINEL!I$5,BASE!$B:$B,$C$6,BASE!$D:$D,PINEL!$E24,BASE!$E:$E,PINEL!$B$23)</f>
        <v>95568.15</v>
      </c>
      <c r="J24" s="72">
        <f>SUMIFS(BASE!$O:$O,BASE!$A:$A,PINEL!$F$5,BASE!$B:$B,PINEL!$C$6,BASE!$D:$D,PINEL!$E24,BASE!$E:$E,PINEL!$B$23)</f>
        <v>570.29</v>
      </c>
      <c r="K24" s="73">
        <f>SUMIFS(BASE!$O:$O,BASE!$A:$A,PINEL!$G$5,BASE!$B:$B,PINEL!$C$6,BASE!$D:$D,PINEL!$E24,BASE!$E:$E,PINEL!$B$23)</f>
        <v>546.6</v>
      </c>
      <c r="L24" s="73">
        <f>SUMIFS(BASE!$O:$O,BASE!$A:$A,PINEL!$H$5,BASE!$B:$B,PINEL!$C$6,BASE!$D:$D,PINEL!$E24,BASE!$E:$E,PINEL!$B$23)</f>
        <v>611.16000000000008</v>
      </c>
      <c r="M24" s="74">
        <f>SUMIFS(BASE!$O:$O,BASE!$A:$A,PINEL!$I$5,BASE!$B:$B,PINEL!$C$6,BASE!$D:$D,PINEL!$E24,BASE!$E:$E,PINEL!$B$23)</f>
        <v>641.30999999999995</v>
      </c>
      <c r="N24" s="72">
        <f>SUMIFS(BASE!$P:$P,BASE!$A:$A,PINEL!F$5,BASE!$B:$B,PINEL!$C$6,BASE!$D:$D,PINEL!$E24,BASE!$E:$E,PINEL!$B$23)</f>
        <v>-253.2399999999999</v>
      </c>
      <c r="O24" s="73">
        <f>SUMIFS(BASE!$P:$P,BASE!$A:$A,PINEL!G$5,BASE!$B:$B,PINEL!$C$6,BASE!$D:$D,PINEL!$E24,BASE!$E:$E,PINEL!$B$23)</f>
        <v>-170.28999999999982</v>
      </c>
      <c r="P24" s="73">
        <f>SUMIFS(BASE!$P:$P,BASE!$A:$A,PINEL!H$5,BASE!$B:$B,PINEL!$C$6,BASE!$D:$D,PINEL!$E24,BASE!$E:$E,PINEL!$B$23)</f>
        <v>-454.71000000000004</v>
      </c>
      <c r="Q24" s="74">
        <f>SUMIFS(BASE!$P:$P,BASE!$A:$A,PINEL!I$5,BASE!$B:$B,PINEL!$C$6,BASE!$D:$D,PINEL!$E24,BASE!$E:$E,PINEL!$B$23)</f>
        <v>-470.32999999999902</v>
      </c>
    </row>
    <row r="25" spans="1:17" x14ac:dyDescent="0.25">
      <c r="A25" s="43">
        <v>2</v>
      </c>
      <c r="B25" s="43" t="s">
        <v>68</v>
      </c>
      <c r="C25" s="43" t="s">
        <v>82</v>
      </c>
      <c r="D25" s="43" t="s">
        <v>68</v>
      </c>
      <c r="E25" s="64" t="s">
        <v>66</v>
      </c>
      <c r="F25" s="69">
        <f>SUMIFS(BASE!$N:$N,BASE!$A:$A,PINEL!F$5,BASE!$B:$B,$C$6,BASE!$D:$D,PINEL!$E25,BASE!$E:$E,PINEL!$B$23)</f>
        <v>757679.37</v>
      </c>
      <c r="G25" s="70">
        <f>SUMIFS(BASE!$N:$N,BASE!$A:$A,PINEL!G$5,BASE!$B:$B,$C$6,BASE!$D:$D,PINEL!$E25,BASE!$E:$E,PINEL!$B$23)</f>
        <v>724384.2</v>
      </c>
      <c r="H25" s="70">
        <f>SUMIFS(BASE!$N:$N,BASE!$A:$A,PINEL!H$5,BASE!$B:$B,$C$6,BASE!$D:$D,PINEL!$E25,BASE!$E:$E,PINEL!$B$23)</f>
        <v>1513077.01</v>
      </c>
      <c r="I25" s="71">
        <f>SUMIFS(BASE!$N:$N,BASE!$A:$A,PINEL!I$5,BASE!$B:$B,$C$6,BASE!$D:$D,PINEL!$E25,BASE!$E:$E,PINEL!$B$23)</f>
        <v>1529366.6300000001</v>
      </c>
      <c r="J25" s="72">
        <f>SUMIFS(BASE!$O:$O,BASE!$A:$A,PINEL!$F$5,BASE!$B:$B,PINEL!$C$6,BASE!$D:$D,PINEL!$E25,BASE!$E:$E,PINEL!$B$23)</f>
        <v>5755.7199999999912</v>
      </c>
      <c r="K25" s="73">
        <f>SUMIFS(BASE!$O:$O,BASE!$A:$A,PINEL!$G$5,BASE!$B:$B,PINEL!$C$6,BASE!$D:$D,PINEL!$E25,BASE!$E:$E,PINEL!$B$23)</f>
        <v>5507.9699999999893</v>
      </c>
      <c r="L25" s="73">
        <f>SUMIFS(BASE!$O:$O,BASE!$A:$A,PINEL!$H$5,BASE!$B:$B,PINEL!$C$6,BASE!$D:$D,PINEL!$E25,BASE!$E:$E,PINEL!$B$23)</f>
        <v>5558.6099999999906</v>
      </c>
      <c r="M25" s="74">
        <f>SUMIFS(BASE!$O:$O,BASE!$A:$A,PINEL!$I$5,BASE!$B:$B,PINEL!$C$6,BASE!$D:$D,PINEL!$E25,BASE!$E:$E,PINEL!$B$23)</f>
        <v>5610.0699999999897</v>
      </c>
      <c r="N25" s="72">
        <f>SUMIFS(BASE!$P:$P,BASE!$A:$A,PINEL!F$5,BASE!$B:$B,PINEL!$C$6,BASE!$D:$D,PINEL!$E25,BASE!$E:$E,PINEL!$B$23)</f>
        <v>46.860000000000021</v>
      </c>
      <c r="O25" s="73">
        <f>SUMIFS(BASE!$P:$P,BASE!$A:$A,PINEL!G$5,BASE!$B:$B,PINEL!$C$6,BASE!$D:$D,PINEL!$E25,BASE!$E:$E,PINEL!$B$23)</f>
        <v>-1244.4700000000009</v>
      </c>
      <c r="P25" s="73">
        <f>SUMIFS(BASE!$P:$P,BASE!$A:$A,PINEL!H$5,BASE!$B:$B,PINEL!$C$6,BASE!$D:$D,PINEL!$E25,BASE!$E:$E,PINEL!$B$23)</f>
        <v>-6322.11</v>
      </c>
      <c r="Q25" s="74">
        <f>SUMIFS(BASE!$P:$P,BASE!$A:$A,PINEL!I$5,BASE!$B:$B,PINEL!$C$6,BASE!$D:$D,PINEL!$E25,BASE!$E:$E,PINEL!$B$23)</f>
        <v>-6564.2599999999502</v>
      </c>
    </row>
    <row r="26" spans="1:17" x14ac:dyDescent="0.25">
      <c r="A26" s="43">
        <v>3</v>
      </c>
      <c r="B26" s="43" t="s">
        <v>79</v>
      </c>
      <c r="C26" s="43" t="s">
        <v>79</v>
      </c>
      <c r="D26" s="43" t="s">
        <v>78</v>
      </c>
      <c r="E26" s="64" t="s">
        <v>62</v>
      </c>
      <c r="F26" s="69">
        <f>SUMIFS(BASE!$N:$N,BASE!$A:$A,PINEL!F$5,BASE!$B:$B,$C$6,BASE!$D:$D,PINEL!$E26,BASE!$E:$E,PINEL!$B$23)</f>
        <v>1946341.7399999998</v>
      </c>
      <c r="G26" s="70">
        <f>SUMIFS(BASE!$N:$N,BASE!$A:$A,PINEL!G$5,BASE!$B:$B,$C$6,BASE!$D:$D,PINEL!$E26,BASE!$E:$E,PINEL!$B$23)</f>
        <v>1897771.61</v>
      </c>
      <c r="H26" s="70">
        <f>SUMIFS(BASE!$N:$N,BASE!$A:$A,PINEL!H$5,BASE!$B:$B,$C$6,BASE!$D:$D,PINEL!$E26,BASE!$E:$E,PINEL!$B$23)</f>
        <v>3146805.5799999996</v>
      </c>
      <c r="I26" s="71">
        <f>SUMIFS(BASE!$N:$N,BASE!$A:$A,PINEL!I$5,BASE!$B:$B,$C$6,BASE!$D:$D,PINEL!$E26,BASE!$E:$E,PINEL!$B$23)</f>
        <v>3213663.66</v>
      </c>
      <c r="J26" s="72">
        <f>SUMIFS(BASE!$O:$O,BASE!$A:$A,PINEL!$F$5,BASE!$B:$B,PINEL!$C$6,BASE!$D:$D,PINEL!$E26,BASE!$E:$E,PINEL!$B$23)</f>
        <v>13520.14</v>
      </c>
      <c r="K26" s="73">
        <f>SUMIFS(BASE!$O:$O,BASE!$A:$A,PINEL!$G$5,BASE!$B:$B,PINEL!$C$6,BASE!$D:$D,PINEL!$E26,BASE!$E:$E,PINEL!$B$23)</f>
        <v>13140.66</v>
      </c>
      <c r="L26" s="73">
        <f>SUMIFS(BASE!$O:$O,BASE!$A:$A,PINEL!$H$5,BASE!$B:$B,PINEL!$C$6,BASE!$D:$D,PINEL!$E26,BASE!$E:$E,PINEL!$B$23)</f>
        <v>13428.810000000001</v>
      </c>
      <c r="M26" s="74">
        <f>SUMIFS(BASE!$O:$O,BASE!$A:$A,PINEL!$I$5,BASE!$B:$B,PINEL!$C$6,BASE!$D:$D,PINEL!$E26,BASE!$E:$E,PINEL!$B$23)</f>
        <v>13592.58</v>
      </c>
      <c r="N26" s="72">
        <f>SUMIFS(BASE!$P:$P,BASE!$A:$A,PINEL!F$5,BASE!$B:$B,PINEL!$C$6,BASE!$D:$D,PINEL!$E26,BASE!$E:$E,PINEL!$B$23)</f>
        <v>-2644.3999999999996</v>
      </c>
      <c r="O26" s="73">
        <f>SUMIFS(BASE!$P:$P,BASE!$A:$A,PINEL!G$5,BASE!$B:$B,PINEL!$C$6,BASE!$D:$D,PINEL!$E26,BASE!$E:$E,PINEL!$B$23)</f>
        <v>-1632.85</v>
      </c>
      <c r="P26" s="73">
        <f>SUMIFS(BASE!$P:$P,BASE!$A:$A,PINEL!H$5,BASE!$B:$B,PINEL!$C$6,BASE!$D:$D,PINEL!$E26,BASE!$E:$E,PINEL!$B$23)</f>
        <v>-808.25999999999988</v>
      </c>
      <c r="Q26" s="74">
        <f>SUMIFS(BASE!$P:$P,BASE!$A:$A,PINEL!I$5,BASE!$B:$B,PINEL!$C$6,BASE!$D:$D,PINEL!$E26,BASE!$E:$E,PINEL!$B$23)</f>
        <v>-17835.53</v>
      </c>
    </row>
    <row r="27" spans="1:17" x14ac:dyDescent="0.25">
      <c r="E27" s="64" t="s">
        <v>67</v>
      </c>
      <c r="F27" s="69">
        <f>SUMIFS(BASE!$N:$N,BASE!$A:$A,PINEL!F$5,BASE!$B:$B,$C$6,BASE!$D:$D,PINEL!$E27,BASE!$E:$E,PINEL!$B$23)</f>
        <v>789906.19000000006</v>
      </c>
      <c r="G27" s="70">
        <f>SUMIFS(BASE!$N:$N,BASE!$A:$A,PINEL!G$5,BASE!$B:$B,$C$6,BASE!$D:$D,PINEL!$E27,BASE!$E:$E,PINEL!$B$23)</f>
        <v>784868.34000000008</v>
      </c>
      <c r="H27" s="70">
        <f>SUMIFS(BASE!$N:$N,BASE!$A:$A,PINEL!H$5,BASE!$B:$B,$C$6,BASE!$D:$D,PINEL!$E27,BASE!$E:$E,PINEL!$B$23)</f>
        <v>1237615.7</v>
      </c>
      <c r="I27" s="71">
        <f>SUMIFS(BASE!$N:$N,BASE!$A:$A,PINEL!I$5,BASE!$B:$B,$C$6,BASE!$D:$D,PINEL!$E27,BASE!$E:$E,PINEL!$B$23)</f>
        <v>1418197.79</v>
      </c>
      <c r="J27" s="72">
        <f>SUMIFS(BASE!$O:$O,BASE!$A:$A,PINEL!$F$5,BASE!$B:$B,PINEL!$C$6,BASE!$D:$D,PINEL!$E27,BASE!$E:$E,PINEL!$B$23)</f>
        <v>8245.27</v>
      </c>
      <c r="K27" s="73">
        <f>SUMIFS(BASE!$O:$O,BASE!$A:$A,PINEL!$G$5,BASE!$B:$B,PINEL!$C$6,BASE!$D:$D,PINEL!$E27,BASE!$E:$E,PINEL!$B$23)</f>
        <v>8190.2899999999909</v>
      </c>
      <c r="L27" s="73">
        <f>SUMIFS(BASE!$O:$O,BASE!$A:$A,PINEL!$H$5,BASE!$B:$B,PINEL!$C$6,BASE!$D:$D,PINEL!$E27,BASE!$E:$E,PINEL!$B$23)</f>
        <v>8398.7399999999707</v>
      </c>
      <c r="M27" s="74">
        <f>SUMIFS(BASE!$O:$O,BASE!$A:$A,PINEL!$I$5,BASE!$B:$B,PINEL!$C$6,BASE!$D:$D,PINEL!$E27,BASE!$E:$E,PINEL!$B$23)</f>
        <v>8740.1399999999703</v>
      </c>
      <c r="N27" s="72">
        <f>SUMIFS(BASE!$P:$P,BASE!$A:$A,PINEL!F$5,BASE!$B:$B,PINEL!$C$6,BASE!$D:$D,PINEL!$E27,BASE!$E:$E,PINEL!$B$23)</f>
        <v>260.0199999999989</v>
      </c>
      <c r="O27" s="73">
        <f>SUMIFS(BASE!$P:$P,BASE!$A:$A,PINEL!G$5,BASE!$B:$B,PINEL!$C$6,BASE!$D:$D,PINEL!$E27,BASE!$E:$E,PINEL!$B$23)</f>
        <v>873.19999999999709</v>
      </c>
      <c r="P27" s="73">
        <f>SUMIFS(BASE!$P:$P,BASE!$A:$A,PINEL!H$5,BASE!$B:$B,PINEL!$C$6,BASE!$D:$D,PINEL!$E27,BASE!$E:$E,PINEL!$B$23)</f>
        <v>-4031.960000000011</v>
      </c>
      <c r="Q27" s="74">
        <f>SUMIFS(BASE!$P:$P,BASE!$A:$A,PINEL!I$5,BASE!$B:$B,PINEL!$C$6,BASE!$D:$D,PINEL!$E27,BASE!$E:$E,PINEL!$B$23)</f>
        <v>-4589.1600000000099</v>
      </c>
    </row>
    <row r="28" spans="1:17" x14ac:dyDescent="0.25">
      <c r="E28" s="64" t="s">
        <v>69</v>
      </c>
      <c r="F28" s="69">
        <f>SUMIFS(BASE!$N:$N,BASE!$A:$A,PINEL!F$5,BASE!$B:$B,$C$6,BASE!$D:$D,PINEL!$E28,BASE!$E:$E,PINEL!$B$23)</f>
        <v>768797.45</v>
      </c>
      <c r="G28" s="70">
        <f>SUMIFS(BASE!$N:$N,BASE!$A:$A,PINEL!G$5,BASE!$B:$B,$C$6,BASE!$D:$D,PINEL!$E28,BASE!$E:$E,PINEL!$B$23)</f>
        <v>736128.11</v>
      </c>
      <c r="H28" s="70">
        <f>SUMIFS(BASE!$N:$N,BASE!$A:$A,PINEL!H$5,BASE!$B:$B,$C$6,BASE!$D:$D,PINEL!$E28,BASE!$E:$E,PINEL!$B$23)</f>
        <v>1138004.8999999999</v>
      </c>
      <c r="I28" s="71">
        <f>SUMIFS(BASE!$N:$N,BASE!$A:$A,PINEL!I$5,BASE!$B:$B,$C$6,BASE!$D:$D,PINEL!$E28,BASE!$E:$E,PINEL!$B$23)</f>
        <v>1256864.8999999999</v>
      </c>
      <c r="J28" s="72">
        <f>SUMIFS(BASE!$O:$O,BASE!$A:$A,PINEL!$F$5,BASE!$B:$B,PINEL!$C$6,BASE!$D:$D,PINEL!$E28,BASE!$E:$E,PINEL!$B$23)</f>
        <v>9027.85</v>
      </c>
      <c r="K28" s="73">
        <f>SUMIFS(BASE!$O:$O,BASE!$A:$A,PINEL!$G$5,BASE!$B:$B,PINEL!$C$6,BASE!$D:$D,PINEL!$E28,BASE!$E:$E,PINEL!$B$23)</f>
        <v>8635.2099999999791</v>
      </c>
      <c r="L28" s="73">
        <f>SUMIFS(BASE!$O:$O,BASE!$A:$A,PINEL!$H$5,BASE!$B:$B,PINEL!$C$6,BASE!$D:$D,PINEL!$E28,BASE!$E:$E,PINEL!$B$23)</f>
        <v>8916.0199999999895</v>
      </c>
      <c r="M28" s="74">
        <f>SUMIFS(BASE!$O:$O,BASE!$A:$A,PINEL!$I$5,BASE!$B:$B,PINEL!$C$6,BASE!$D:$D,PINEL!$E28,BASE!$E:$E,PINEL!$B$23)</f>
        <v>9153.5399999999609</v>
      </c>
      <c r="N28" s="72">
        <f>SUMIFS(BASE!$P:$P,BASE!$A:$A,PINEL!F$5,BASE!$B:$B,PINEL!$C$6,BASE!$D:$D,PINEL!$E28,BASE!$E:$E,PINEL!$B$23)</f>
        <v>355.91000000000008</v>
      </c>
      <c r="O28" s="73">
        <f>SUMIFS(BASE!$P:$P,BASE!$A:$A,PINEL!G$5,BASE!$B:$B,PINEL!$C$6,BASE!$D:$D,PINEL!$E28,BASE!$E:$E,PINEL!$B$23)</f>
        <v>398.78</v>
      </c>
      <c r="P28" s="73">
        <f>SUMIFS(BASE!$P:$P,BASE!$A:$A,PINEL!H$5,BASE!$B:$B,PINEL!$C$6,BASE!$D:$D,PINEL!$E28,BASE!$E:$E,PINEL!$B$23)</f>
        <v>-3826.9100000000012</v>
      </c>
      <c r="Q28" s="74">
        <f>SUMIFS(BASE!$P:$P,BASE!$A:$A,PINEL!I$5,BASE!$B:$B,PINEL!$C$6,BASE!$D:$D,PINEL!$E28,BASE!$E:$E,PINEL!$B$23)</f>
        <v>-5093.1899999999787</v>
      </c>
    </row>
    <row r="29" spans="1:17" x14ac:dyDescent="0.25">
      <c r="E29" s="64" t="s">
        <v>72</v>
      </c>
      <c r="F29" s="69">
        <f>SUMIFS(BASE!$N:$N,BASE!$A:$A,PINEL!F$5,BASE!$B:$B,$C$6,BASE!$D:$D,PINEL!$E29,BASE!$E:$E,PINEL!$B$23)</f>
        <v>0</v>
      </c>
      <c r="G29" s="70">
        <f>SUMIFS(BASE!$N:$N,BASE!$A:$A,PINEL!G$5,BASE!$B:$B,$C$6,BASE!$D:$D,PINEL!$E29,BASE!$E:$E,PINEL!$B$23)</f>
        <v>0</v>
      </c>
      <c r="H29" s="70">
        <f>SUMIFS(BASE!$N:$N,BASE!$A:$A,PINEL!H$5,BASE!$B:$B,$C$6,BASE!$D:$D,PINEL!$E29,BASE!$E:$E,PINEL!$B$23)</f>
        <v>162.1</v>
      </c>
      <c r="I29" s="71">
        <f>SUMIFS(BASE!$N:$N,BASE!$A:$A,PINEL!I$5,BASE!$B:$B,$C$6,BASE!$D:$D,PINEL!$E29,BASE!$E:$E,PINEL!$B$23)</f>
        <v>222.8</v>
      </c>
      <c r="J29" s="72">
        <f>SUMIFS(BASE!$O:$O,BASE!$A:$A,PINEL!$F$5,BASE!$B:$B,PINEL!$C$6,BASE!$D:$D,PINEL!$E29,BASE!$E:$E,PINEL!$B$23)</f>
        <v>0</v>
      </c>
      <c r="K29" s="73">
        <f>SUMIFS(BASE!$O:$O,BASE!$A:$A,PINEL!$G$5,BASE!$B:$B,PINEL!$C$6,BASE!$D:$D,PINEL!$E29,BASE!$E:$E,PINEL!$B$23)</f>
        <v>0</v>
      </c>
      <c r="L29" s="73">
        <f>SUMIFS(BASE!$O:$O,BASE!$A:$A,PINEL!$H$5,BASE!$B:$B,PINEL!$C$6,BASE!$D:$D,PINEL!$E29,BASE!$E:$E,PINEL!$B$23)</f>
        <v>0</v>
      </c>
      <c r="M29" s="74">
        <f>SUMIFS(BASE!$O:$O,BASE!$A:$A,PINEL!$I$5,BASE!$B:$B,PINEL!$C$6,BASE!$D:$D,PINEL!$E29,BASE!$E:$E,PINEL!$B$23)</f>
        <v>0</v>
      </c>
      <c r="N29" s="72">
        <f>SUMIFS(BASE!$P:$P,BASE!$A:$A,PINEL!F$5,BASE!$B:$B,PINEL!$C$6,BASE!$D:$D,PINEL!$E29,BASE!$E:$E,PINEL!$B$23)</f>
        <v>0</v>
      </c>
      <c r="O29" s="73">
        <f>SUMIFS(BASE!$P:$P,BASE!$A:$A,PINEL!G$5,BASE!$B:$B,PINEL!$C$6,BASE!$D:$D,PINEL!$E29,BASE!$E:$E,PINEL!$B$23)</f>
        <v>0</v>
      </c>
      <c r="P29" s="73">
        <f>SUMIFS(BASE!$P:$P,BASE!$A:$A,PINEL!H$5,BASE!$B:$B,PINEL!$C$6,BASE!$D:$D,PINEL!$E29,BASE!$E:$E,PINEL!$B$23)</f>
        <v>-2.46</v>
      </c>
      <c r="Q29" s="74">
        <f>SUMIFS(BASE!$P:$P,BASE!$A:$A,PINEL!I$5,BASE!$B:$B,PINEL!$C$6,BASE!$D:$D,PINEL!$E29,BASE!$E:$E,PINEL!$B$23)</f>
        <v>-3.22</v>
      </c>
    </row>
    <row r="30" spans="1:17" ht="15.75" thickBot="1" x14ac:dyDescent="0.3">
      <c r="E30" s="65" t="s">
        <v>71</v>
      </c>
      <c r="F30" s="75">
        <f>SUMIFS(BASE!$N:$N,BASE!$A:$A,PINEL!F$5,BASE!$B:$B,$C$6,BASE!$D:$D,PINEL!$E30,BASE!$E:$E,PINEL!$B$23)</f>
        <v>0</v>
      </c>
      <c r="G30" s="76">
        <f>SUMIFS(BASE!$N:$N,BASE!$A:$A,PINEL!G$5,BASE!$B:$B,$C$6,BASE!$D:$D,PINEL!$E30,BASE!$E:$E,PINEL!$B$23)</f>
        <v>0</v>
      </c>
      <c r="H30" s="76">
        <f>SUMIFS(BASE!$N:$N,BASE!$A:$A,PINEL!H$5,BASE!$B:$B,$C$6,BASE!$D:$D,PINEL!$E30,BASE!$E:$E,PINEL!$B$23)</f>
        <v>1237.9000000000001</v>
      </c>
      <c r="I30" s="77">
        <f>SUMIFS(BASE!$N:$N,BASE!$A:$A,PINEL!I$5,BASE!$B:$B,$C$6,BASE!$D:$D,PINEL!$E30,BASE!$E:$E,PINEL!$B$23)</f>
        <v>3791.5</v>
      </c>
      <c r="J30" s="78">
        <f>SUMIFS(BASE!$O:$O,BASE!$A:$A,PINEL!$F$5,BASE!$B:$B,PINEL!$C$6,BASE!$D:$D,PINEL!$E30,BASE!$E:$E,PINEL!$B$23)</f>
        <v>0</v>
      </c>
      <c r="K30" s="79">
        <f>SUMIFS(BASE!$O:$O,BASE!$A:$A,PINEL!$G$5,BASE!$B:$B,PINEL!$C$6,BASE!$D:$D,PINEL!$E30,BASE!$E:$E,PINEL!$B$23)</f>
        <v>0</v>
      </c>
      <c r="L30" s="79">
        <f>SUMIFS(BASE!$O:$O,BASE!$A:$A,PINEL!$H$5,BASE!$B:$B,PINEL!$C$6,BASE!$D:$D,PINEL!$E30,BASE!$E:$E,PINEL!$B$23)</f>
        <v>0</v>
      </c>
      <c r="M30" s="80">
        <f>SUMIFS(BASE!$O:$O,BASE!$A:$A,PINEL!$I$5,BASE!$B:$B,PINEL!$C$6,BASE!$D:$D,PINEL!$E30,BASE!$E:$E,PINEL!$B$23)</f>
        <v>0</v>
      </c>
      <c r="N30" s="78">
        <f>SUMIFS(BASE!$P:$P,BASE!$A:$A,PINEL!F$5,BASE!$B:$B,PINEL!$C$6,BASE!$D:$D,PINEL!$E30,BASE!$E:$E,PINEL!$B$23)</f>
        <v>0</v>
      </c>
      <c r="O30" s="79">
        <f>SUMIFS(BASE!$P:$P,BASE!$A:$A,PINEL!G$5,BASE!$B:$B,PINEL!$C$6,BASE!$D:$D,PINEL!$E30,BASE!$E:$E,PINEL!$B$23)</f>
        <v>0</v>
      </c>
      <c r="P30" s="79">
        <f>SUMIFS(BASE!$P:$P,BASE!$A:$A,PINEL!H$5,BASE!$B:$B,PINEL!$C$6,BASE!$D:$D,PINEL!$E30,BASE!$E:$E,PINEL!$B$23)</f>
        <v>-17.190000000000001</v>
      </c>
      <c r="Q30" s="80">
        <f>SUMIFS(BASE!$P:$P,BASE!$A:$A,PINEL!I$5,BASE!$B:$B,PINEL!$C$6,BASE!$D:$D,PINEL!$E30,BASE!$E:$E,PINEL!$B$23)</f>
        <v>-57.07</v>
      </c>
    </row>
    <row r="33" spans="6:17" x14ac:dyDescent="0.25"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</sheetData>
  <sortState xmlns:xlrd2="http://schemas.microsoft.com/office/spreadsheetml/2017/richdata2" ref="E6:I18">
    <sortCondition ref="E7:E18"/>
  </sortState>
  <mergeCells count="3">
    <mergeCell ref="F4:I4"/>
    <mergeCell ref="J4:M4"/>
    <mergeCell ref="N4:Q4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rop Down 1">
              <controlPr defaultSize="0" autoLine="0" autoPict="0">
                <anchor moveWithCells="1">
                  <from>
                    <xdr:col>4</xdr:col>
                    <xdr:colOff>352425</xdr:colOff>
                    <xdr:row>1</xdr:row>
                    <xdr:rowOff>9525</xdr:rowOff>
                  </from>
                  <to>
                    <xdr:col>4</xdr:col>
                    <xdr:colOff>1800225</xdr:colOff>
                    <xdr:row>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Drop Down 2">
              <controlPr defaultSize="0" autoLine="0" autoPict="0">
                <anchor moveWithCells="1">
                  <from>
                    <xdr:col>5</xdr:col>
                    <xdr:colOff>142875</xdr:colOff>
                    <xdr:row>1</xdr:row>
                    <xdr:rowOff>0</xdr:rowOff>
                  </from>
                  <to>
                    <xdr:col>6</xdr:col>
                    <xdr:colOff>895350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F79D-92F5-4B4D-B34E-7D1FA5B892D0}">
  <dimension ref="A1:Y30"/>
  <sheetViews>
    <sheetView showGridLines="0" showRowColHeaders="0" tabSelected="1" topLeftCell="E11" workbookViewId="0">
      <selection activeCell="H24" sqref="H24"/>
    </sheetView>
  </sheetViews>
  <sheetFormatPr defaultRowHeight="15" x14ac:dyDescent="0.25"/>
  <cols>
    <col min="1" max="1" width="3" style="23" hidden="1" customWidth="1"/>
    <col min="2" max="2" width="48.140625" style="23" hidden="1" customWidth="1"/>
    <col min="3" max="3" width="7" style="23" hidden="1" customWidth="1"/>
    <col min="4" max="4" width="12.140625" style="23" hidden="1" customWidth="1"/>
    <col min="5" max="5" width="14.140625" style="23" customWidth="1"/>
    <col min="6" max="6" width="9.140625" style="23"/>
    <col min="7" max="7" width="20.5703125" style="23" customWidth="1"/>
    <col min="8" max="8" width="20.85546875" style="23" bestFit="1" customWidth="1"/>
    <col min="9" max="9" width="23.28515625" style="23" bestFit="1" customWidth="1"/>
    <col min="10" max="10" width="21.42578125" style="23" bestFit="1" customWidth="1"/>
    <col min="11" max="11" width="32.140625" style="23" hidden="1" customWidth="1"/>
    <col min="12" max="12" width="34.28515625" style="23" hidden="1" customWidth="1"/>
    <col min="13" max="13" width="45" style="23" hidden="1" customWidth="1"/>
    <col min="14" max="14" width="29.85546875" style="23" bestFit="1" customWidth="1"/>
    <col min="15" max="15" width="21.7109375" style="23" hidden="1" customWidth="1"/>
    <col min="16" max="16" width="44" style="23" hidden="1" customWidth="1"/>
    <col min="17" max="17" width="19.140625" style="23" hidden="1" customWidth="1"/>
    <col min="18" max="18" width="26" style="23" hidden="1" customWidth="1"/>
    <col min="19" max="19" width="20.28515625" style="23" hidden="1" customWidth="1"/>
    <col min="20" max="20" width="24.42578125" style="23" hidden="1" customWidth="1"/>
    <col min="21" max="21" width="28.140625" style="23" hidden="1" customWidth="1"/>
    <col min="22" max="22" width="33.5703125" style="23" hidden="1" customWidth="1"/>
    <col min="23" max="23" width="34.140625" style="23" hidden="1" customWidth="1"/>
    <col min="24" max="24" width="33.28515625" style="23" hidden="1" customWidth="1"/>
    <col min="25" max="25" width="9" style="23" bestFit="1" customWidth="1"/>
    <col min="26" max="16384" width="9.140625" style="23"/>
  </cols>
  <sheetData>
    <row r="1" spans="1:3" hidden="1" x14ac:dyDescent="0.25"/>
    <row r="2" spans="1:3" hidden="1" x14ac:dyDescent="0.25"/>
    <row r="3" spans="1:3" hidden="1" x14ac:dyDescent="0.25"/>
    <row r="4" spans="1:3" hidden="1" x14ac:dyDescent="0.25"/>
    <row r="5" spans="1:3" ht="18.75" hidden="1" x14ac:dyDescent="0.3">
      <c r="A5" s="23">
        <v>13</v>
      </c>
      <c r="B5" s="24">
        <v>212117</v>
      </c>
    </row>
    <row r="6" spans="1:3" hidden="1" x14ac:dyDescent="0.25">
      <c r="A6" s="23">
        <v>1</v>
      </c>
      <c r="B6" s="25" t="s">
        <v>3</v>
      </c>
      <c r="C6" s="26">
        <v>193933</v>
      </c>
    </row>
    <row r="7" spans="1:3" hidden="1" x14ac:dyDescent="0.25">
      <c r="A7" s="23">
        <v>2</v>
      </c>
      <c r="B7" s="25" t="s">
        <v>3</v>
      </c>
      <c r="C7" s="26">
        <v>212110</v>
      </c>
    </row>
    <row r="8" spans="1:3" hidden="1" x14ac:dyDescent="0.25">
      <c r="A8" s="23">
        <v>3</v>
      </c>
      <c r="B8" s="25" t="s">
        <v>5</v>
      </c>
      <c r="C8" s="26">
        <v>212117</v>
      </c>
    </row>
    <row r="9" spans="1:3" hidden="1" x14ac:dyDescent="0.25">
      <c r="A9" s="23">
        <v>4</v>
      </c>
      <c r="B9" s="25" t="s">
        <v>7</v>
      </c>
      <c r="C9" s="26">
        <v>232903</v>
      </c>
    </row>
    <row r="10" spans="1:3" hidden="1" x14ac:dyDescent="0.25">
      <c r="A10" s="23">
        <v>5</v>
      </c>
      <c r="B10" s="25" t="s">
        <v>7</v>
      </c>
      <c r="C10" s="26">
        <v>234028</v>
      </c>
    </row>
    <row r="11" spans="1:3" x14ac:dyDescent="0.25">
      <c r="A11" s="23">
        <v>6</v>
      </c>
      <c r="B11" s="25" t="s">
        <v>9</v>
      </c>
      <c r="C11" s="26">
        <v>279478</v>
      </c>
    </row>
    <row r="12" spans="1:3" x14ac:dyDescent="0.25">
      <c r="A12" s="23">
        <v>7</v>
      </c>
      <c r="B12" s="25" t="s">
        <v>11</v>
      </c>
      <c r="C12" s="26">
        <v>279516</v>
      </c>
    </row>
    <row r="13" spans="1:3" x14ac:dyDescent="0.25">
      <c r="A13" s="23">
        <v>8</v>
      </c>
      <c r="B13" s="25" t="s">
        <v>11</v>
      </c>
      <c r="C13" s="26">
        <v>289721</v>
      </c>
    </row>
    <row r="14" spans="1:3" x14ac:dyDescent="0.25">
      <c r="A14" s="23">
        <v>9</v>
      </c>
      <c r="B14" s="25" t="s">
        <v>13</v>
      </c>
      <c r="C14" s="26">
        <v>289723</v>
      </c>
    </row>
    <row r="15" spans="1:3" x14ac:dyDescent="0.25">
      <c r="A15" s="23">
        <v>10</v>
      </c>
      <c r="B15" s="27" t="s">
        <v>15</v>
      </c>
      <c r="C15" s="28">
        <v>289731</v>
      </c>
    </row>
    <row r="16" spans="1:3" x14ac:dyDescent="0.25">
      <c r="A16" s="23">
        <v>11</v>
      </c>
      <c r="B16" s="25" t="s">
        <v>17</v>
      </c>
      <c r="C16" s="26">
        <v>303890</v>
      </c>
    </row>
    <row r="17" spans="1:25" x14ac:dyDescent="0.25">
      <c r="A17" s="23">
        <v>12</v>
      </c>
      <c r="B17" s="25" t="s">
        <v>19</v>
      </c>
      <c r="C17" s="26">
        <v>317707</v>
      </c>
      <c r="G17" s="29"/>
      <c r="H17" s="30" t="str">
        <f>VLOOKUP(A5,A6:B18,2,0)</f>
        <v>TODOS</v>
      </c>
      <c r="I17" s="30"/>
    </row>
    <row r="18" spans="1:25" ht="18.75" x14ac:dyDescent="0.3">
      <c r="A18" s="23">
        <v>13</v>
      </c>
      <c r="B18" s="31" t="s">
        <v>79</v>
      </c>
      <c r="C18" s="31" t="s">
        <v>80</v>
      </c>
    </row>
    <row r="19" spans="1:25" x14ac:dyDescent="0.25">
      <c r="H19" s="30" t="str">
        <f>VLOOKUP(A23,A24:B28,2,0)</f>
        <v>ABR</v>
      </c>
    </row>
    <row r="20" spans="1:25" ht="15.75" thickBot="1" x14ac:dyDescent="0.3">
      <c r="O20" s="23" t="s">
        <v>87</v>
      </c>
      <c r="T20" s="23" t="s">
        <v>88</v>
      </c>
      <c r="X20" s="23" t="s">
        <v>89</v>
      </c>
    </row>
    <row r="21" spans="1:25" ht="28.5" customHeight="1" thickBot="1" x14ac:dyDescent="0.3">
      <c r="H21" s="38" t="s">
        <v>83</v>
      </c>
      <c r="I21" s="39" t="s">
        <v>84</v>
      </c>
      <c r="J21" s="39" t="s">
        <v>85</v>
      </c>
      <c r="K21" s="40"/>
      <c r="L21" s="41"/>
      <c r="M21" s="42"/>
      <c r="N21" s="39" t="s">
        <v>86</v>
      </c>
      <c r="O21" s="32" t="s">
        <v>37</v>
      </c>
      <c r="P21" s="32" t="s">
        <v>38</v>
      </c>
      <c r="Q21" s="32" t="s">
        <v>39</v>
      </c>
      <c r="R21" s="32" t="s">
        <v>40</v>
      </c>
      <c r="S21" s="32" t="s">
        <v>41</v>
      </c>
      <c r="T21" s="32" t="s">
        <v>42</v>
      </c>
      <c r="U21" s="32" t="s">
        <v>43</v>
      </c>
      <c r="V21" s="32" t="s">
        <v>44</v>
      </c>
      <c r="W21" s="32" t="s">
        <v>45</v>
      </c>
      <c r="X21" s="32" t="s">
        <v>46</v>
      </c>
      <c r="Y21" s="32"/>
    </row>
    <row r="22" spans="1:25" x14ac:dyDescent="0.25">
      <c r="G22" s="14" t="s">
        <v>65</v>
      </c>
      <c r="H22" s="15">
        <f>SUMIFS(BASE!N:N,BASE!$B:$B,CLIE!$B$5,BASE!$A:$A,CLIE!$B$23,BASE!$D:$D,CLIE!$G22)</f>
        <v>3120.8</v>
      </c>
      <c r="I22" s="15">
        <f>SUMIFS(BASE!O:O,BASE!$B:$B,CLIE!$B$5,BASE!$A:$A,CLIE!$B$23,BASE!$D:$D,CLIE!$G22)</f>
        <v>23.91</v>
      </c>
      <c r="J22" s="15">
        <f>SUMIFS(BASE!P:P,BASE!$B:$B,CLIE!$B$5,BASE!$A:$A,CLIE!$B$23,BASE!$D:$D,CLIE!$G22)</f>
        <v>-10.88</v>
      </c>
      <c r="K22" s="15">
        <f>SUMIFS(BASE!Q:Q,BASE!$B:$B,CLIE!$B$5,BASE!$A:$A,CLIE!$B$23,BASE!$D:$D,CLIE!$G22)</f>
        <v>0</v>
      </c>
      <c r="L22" s="15">
        <f>SUMIFS(BASE!R:R,BASE!$B:$B,CLIE!$B$5,BASE!$A:$A,CLIE!$B$23,BASE!$D:$D,CLIE!$G22)</f>
        <v>0</v>
      </c>
      <c r="M22" s="15">
        <f>SUMIFS(BASE!S:S,BASE!$B:$B,CLIE!$B$5,BASE!$A:$A,CLIE!$B$23,BASE!$D:$D,CLIE!$G22)</f>
        <v>0</v>
      </c>
      <c r="N22" s="16">
        <f>SUMIFS(BASE!T:T,BASE!$B:$B,CLIE!$B$5,BASE!$A:$A,CLIE!$B$23,BASE!$D:$D,CLIE!$G22)</f>
        <v>7.6614970520379397E-3</v>
      </c>
      <c r="O22" s="33">
        <f>SUMIFS(BASE!U:U,BASE!$B:$B,CLIE!$B$5,BASE!$A:$A,CLIE!$B$23,BASE!$D:$D,CLIE!$G22)</f>
        <v>34.79</v>
      </c>
      <c r="P22" s="33">
        <f>SUMIFS(BASE!V:V,BASE!$B:$B,CLIE!$B$5,BASE!$A:$A,CLIE!$B$23,BASE!$D:$D,CLIE!$G22)</f>
        <v>0</v>
      </c>
      <c r="Q22" s="33">
        <f>SUMIFS(BASE!W:W,BASE!$B:$B,CLIE!$B$5,BASE!$A:$A,CLIE!$B$23,BASE!$D:$D,CLIE!$G22)</f>
        <v>0</v>
      </c>
      <c r="R22" s="33">
        <f>SUMIFS(BASE!X:X,BASE!$B:$B,CLIE!$B$5,BASE!$A:$A,CLIE!$B$23,BASE!$D:$D,CLIE!$G22)</f>
        <v>0</v>
      </c>
      <c r="S22" s="33">
        <f>SUMIFS(BASE!Y:Y,BASE!$B:$B,CLIE!$B$5,BASE!$A:$A,CLIE!$B$23,BASE!$D:$D,CLIE!$G22)</f>
        <v>0</v>
      </c>
      <c r="T22" s="34">
        <f>SUMIFS(BASE!Z:Z,BASE!$B:$B,CLIE!$B$5,BASE!$A:$A,CLIE!$B$23,BASE!$D:$D,CLIE!$G22)</f>
        <v>1.0802000000000001E-2</v>
      </c>
      <c r="U22" s="34">
        <f>SUMIFS(BASE!AA:AA,BASE!$B:$B,CLIE!$B$5,BASE!$A:$A,CLIE!$B$23,BASE!$D:$D,CLIE!$G22)</f>
        <v>3.60066666666667E-4</v>
      </c>
      <c r="V22" s="33">
        <f>SUMIFS(BASE!AB:AB,BASE!$B:$B,CLIE!$B$5,BASE!$A:$A,CLIE!$B$23,BASE!$D:$D,CLIE!$G22)</f>
        <v>0</v>
      </c>
      <c r="W22" s="33">
        <f>SUMIFS(BASE!AC:AC,BASE!$B:$B,CLIE!$B$5,BASE!$A:$A,CLIE!$B$23,BASE!$D:$D,CLIE!$G22)</f>
        <v>0</v>
      </c>
      <c r="X22" s="33">
        <f>SUMIFS(BASE!AD:AD,BASE!$B:$B,CLIE!$B$5,BASE!$A:$A,CLIE!$B$23,BASE!$D:$D,CLIE!$G22)</f>
        <v>-10.88</v>
      </c>
    </row>
    <row r="23" spans="1:25" ht="15.75" x14ac:dyDescent="0.25">
      <c r="A23" s="23">
        <v>4</v>
      </c>
      <c r="B23" s="35">
        <f>VLOOKUP(A23,A24:C28,3,0)</f>
        <v>202204</v>
      </c>
      <c r="G23" s="17" t="s">
        <v>70</v>
      </c>
      <c r="H23" s="18">
        <f>SUMIFS(BASE!N:N,BASE!$B:$B,CLIE!$B$5,BASE!$A:$A,CLIE!$B$23,BASE!$D:$D,CLIE!$G23)</f>
        <v>40635.699999999997</v>
      </c>
      <c r="I23" s="18">
        <f>SUMIFS(BASE!O:O,BASE!$B:$B,CLIE!$B$5,BASE!$A:$A,CLIE!$B$23,BASE!$D:$D,CLIE!$G23)</f>
        <v>479.42</v>
      </c>
      <c r="J23" s="18">
        <f>SUMIFS(BASE!P:P,BASE!$B:$B,CLIE!$B$5,BASE!$A:$A,CLIE!$B$23,BASE!$D:$D,CLIE!$G23)</f>
        <v>151.87</v>
      </c>
      <c r="K23" s="18">
        <f>SUMIFS(BASE!Q:Q,BASE!$B:$B,CLIE!$B$5,BASE!$A:$A,CLIE!$B$23,BASE!$D:$D,CLIE!$G23)</f>
        <v>0</v>
      </c>
      <c r="L23" s="18">
        <f>SUMIFS(BASE!R:R,BASE!$B:$B,CLIE!$B$5,BASE!$A:$A,CLIE!$B$23,BASE!$D:$D,CLIE!$G23)</f>
        <v>0</v>
      </c>
      <c r="M23" s="18">
        <f>SUMIFS(BASE!S:S,BASE!$B:$B,CLIE!$B$5,BASE!$A:$A,CLIE!$B$23,BASE!$D:$D,CLIE!$G23)</f>
        <v>0</v>
      </c>
      <c r="N23" s="19">
        <f>SUMIFS(BASE!T:T,BASE!$B:$B,CLIE!$B$5,BASE!$A:$A,CLIE!$B$23,BASE!$D:$D,CLIE!$G23)</f>
        <v>1.1798000280541499E-2</v>
      </c>
      <c r="O23" s="33">
        <f>SUMIFS(BASE!U:U,BASE!$B:$B,CLIE!$B$5,BASE!$A:$A,CLIE!$B$23,BASE!$D:$D,CLIE!$G23)</f>
        <v>327.55</v>
      </c>
      <c r="P23" s="33">
        <f>SUMIFS(BASE!V:V,BASE!$B:$B,CLIE!$B$5,BASE!$A:$A,CLIE!$B$23,BASE!$D:$D,CLIE!$G23)</f>
        <v>0</v>
      </c>
      <c r="Q23" s="33">
        <f>SUMIFS(BASE!W:W,BASE!$B:$B,CLIE!$B$5,BASE!$A:$A,CLIE!$B$23,BASE!$D:$D,CLIE!$G23)</f>
        <v>0</v>
      </c>
      <c r="R23" s="33">
        <f>SUMIFS(BASE!X:X,BASE!$B:$B,CLIE!$B$5,BASE!$A:$A,CLIE!$B$23,BASE!$D:$D,CLIE!$G23)</f>
        <v>0</v>
      </c>
      <c r="S23" s="33">
        <f>SUMIFS(BASE!Y:Y,BASE!$B:$B,CLIE!$B$5,BASE!$A:$A,CLIE!$B$23,BASE!$D:$D,CLIE!$G23)</f>
        <v>0</v>
      </c>
      <c r="T23" s="34">
        <f>SUMIFS(BASE!Z:Z,BASE!$B:$B,CLIE!$B$5,BASE!$A:$A,CLIE!$B$23,BASE!$D:$D,CLIE!$G23)</f>
        <v>1.0802000000000001E-2</v>
      </c>
      <c r="U23" s="34">
        <f>SUMIFS(BASE!AA:AA,BASE!$B:$B,CLIE!$B$5,BASE!$A:$A,CLIE!$B$23,BASE!$D:$D,CLIE!$G23)</f>
        <v>3.60066666666667E-4</v>
      </c>
      <c r="V23" s="33">
        <f>SUMIFS(BASE!AB:AB,BASE!$B:$B,CLIE!$B$5,BASE!$A:$A,CLIE!$B$23,BASE!$D:$D,CLIE!$G23)</f>
        <v>0</v>
      </c>
      <c r="W23" s="33">
        <f>SUMIFS(BASE!AC:AC,BASE!$B:$B,CLIE!$B$5,BASE!$A:$A,CLIE!$B$23,BASE!$D:$D,CLIE!$G23)</f>
        <v>0</v>
      </c>
      <c r="X23" s="33">
        <f>SUMIFS(BASE!AD:AD,BASE!$B:$B,CLIE!$B$5,BASE!$A:$A,CLIE!$B$23,BASE!$D:$D,CLIE!$G23)</f>
        <v>151.87</v>
      </c>
    </row>
    <row r="24" spans="1:25" x14ac:dyDescent="0.25">
      <c r="A24" s="23">
        <v>1</v>
      </c>
      <c r="B24" s="36" t="s">
        <v>74</v>
      </c>
      <c r="C24" s="36">
        <v>202201</v>
      </c>
      <c r="G24" s="17" t="s">
        <v>62</v>
      </c>
      <c r="H24" s="18">
        <f>SUMIFS(BASE!N:N,BASE!$B:$B,CLIE!$B$5,BASE!$A:$A,CLIE!$B$23,BASE!$D:$D,CLIE!$G24)</f>
        <v>1474311.1</v>
      </c>
      <c r="I24" s="18">
        <f>SUMIFS(BASE!O:O,BASE!$B:$B,CLIE!$B$5,BASE!$A:$A,CLIE!$B$23,BASE!$D:$D,CLIE!$G24)</f>
        <v>10203.36</v>
      </c>
      <c r="J24" s="18">
        <f>SUMIFS(BASE!P:P,BASE!$B:$B,CLIE!$B$5,BASE!$A:$A,CLIE!$B$23,BASE!$D:$D,CLIE!$G24)</f>
        <v>-4347.66</v>
      </c>
      <c r="K24" s="18">
        <f>SUMIFS(BASE!Q:Q,BASE!$B:$B,CLIE!$B$5,BASE!$A:$A,CLIE!$B$23,BASE!$D:$D,CLIE!$G24)</f>
        <v>0</v>
      </c>
      <c r="L24" s="18">
        <f>SUMIFS(BASE!R:R,BASE!$B:$B,CLIE!$B$5,BASE!$A:$A,CLIE!$B$23,BASE!$D:$D,CLIE!$G24)</f>
        <v>0</v>
      </c>
      <c r="M24" s="18">
        <f>SUMIFS(BASE!S:S,BASE!$B:$B,CLIE!$B$5,BASE!$A:$A,CLIE!$B$23,BASE!$D:$D,CLIE!$G24)</f>
        <v>0</v>
      </c>
      <c r="N24" s="19">
        <f>SUMIFS(BASE!T:T,BASE!$B:$B,CLIE!$B$5,BASE!$A:$A,CLIE!$B$23,BASE!$D:$D,CLIE!$G24)</f>
        <v>6.9207645523390498E-3</v>
      </c>
      <c r="O24" s="33">
        <f>SUMIFS(BASE!U:U,BASE!$B:$B,CLIE!$B$5,BASE!$A:$A,CLIE!$B$23,BASE!$D:$D,CLIE!$G24)</f>
        <v>14551.02</v>
      </c>
      <c r="P24" s="33">
        <f>SUMIFS(BASE!V:V,BASE!$B:$B,CLIE!$B$5,BASE!$A:$A,CLIE!$B$23,BASE!$D:$D,CLIE!$G24)</f>
        <v>0</v>
      </c>
      <c r="Q24" s="33">
        <f>SUMIFS(BASE!W:W,BASE!$B:$B,CLIE!$B$5,BASE!$A:$A,CLIE!$B$23,BASE!$D:$D,CLIE!$G24)</f>
        <v>0</v>
      </c>
      <c r="R24" s="33">
        <f>SUMIFS(BASE!X:X,BASE!$B:$B,CLIE!$B$5,BASE!$A:$A,CLIE!$B$23,BASE!$D:$D,CLIE!$G24)</f>
        <v>0</v>
      </c>
      <c r="S24" s="33">
        <f>SUMIFS(BASE!Y:Y,BASE!$B:$B,CLIE!$B$5,BASE!$A:$A,CLIE!$B$23,BASE!$D:$D,CLIE!$G24)</f>
        <v>0</v>
      </c>
      <c r="T24" s="34">
        <f>SUMIFS(BASE!Z:Z,BASE!$B:$B,CLIE!$B$5,BASE!$A:$A,CLIE!$B$23,BASE!$D:$D,CLIE!$G24)</f>
        <v>1.0802000000000001E-2</v>
      </c>
      <c r="U24" s="34">
        <f>SUMIFS(BASE!AA:AA,BASE!$B:$B,CLIE!$B$5,BASE!$A:$A,CLIE!$B$23,BASE!$D:$D,CLIE!$G24)</f>
        <v>3.60066666666667E-4</v>
      </c>
      <c r="V24" s="33">
        <f>SUMIFS(BASE!AB:AB,BASE!$B:$B,CLIE!$B$5,BASE!$A:$A,CLIE!$B$23,BASE!$D:$D,CLIE!$G24)</f>
        <v>0</v>
      </c>
      <c r="W24" s="33">
        <f>SUMIFS(BASE!AC:AC,BASE!$B:$B,CLIE!$B$5,BASE!$A:$A,CLIE!$B$23,BASE!$D:$D,CLIE!$G24)</f>
        <v>0</v>
      </c>
      <c r="X24" s="33">
        <f>SUMIFS(BASE!AD:AD,BASE!$B:$B,CLIE!$B$5,BASE!$A:$A,CLIE!$B$23,BASE!$D:$D,CLIE!$G24)</f>
        <v>-4347.66</v>
      </c>
    </row>
    <row r="25" spans="1:25" x14ac:dyDescent="0.25">
      <c r="A25" s="23">
        <v>2</v>
      </c>
      <c r="B25" s="36" t="s">
        <v>75</v>
      </c>
      <c r="C25" s="36">
        <v>202202</v>
      </c>
      <c r="G25" s="17" t="s">
        <v>67</v>
      </c>
      <c r="H25" s="18">
        <f>SUMIFS(BASE!N:N,BASE!$B:$B,CLIE!$B$5,BASE!$A:$A,CLIE!$B$23,BASE!$D:$D,CLIE!$G25)</f>
        <v>672959</v>
      </c>
      <c r="I25" s="18">
        <f>SUMIFS(BASE!O:O,BASE!$B:$B,CLIE!$B$5,BASE!$A:$A,CLIE!$B$23,BASE!$D:$D,CLIE!$G25)</f>
        <v>7111.6299999999701</v>
      </c>
      <c r="J25" s="18">
        <f>SUMIFS(BASE!P:P,BASE!$B:$B,CLIE!$B$5,BASE!$A:$A,CLIE!$B$23,BASE!$D:$D,CLIE!$G25)</f>
        <v>739.96</v>
      </c>
      <c r="K25" s="18">
        <f>SUMIFS(BASE!Q:Q,BASE!$B:$B,CLIE!$B$5,BASE!$A:$A,CLIE!$B$23,BASE!$D:$D,CLIE!$G25)</f>
        <v>0</v>
      </c>
      <c r="L25" s="18">
        <f>SUMIFS(BASE!R:R,BASE!$B:$B,CLIE!$B$5,BASE!$A:$A,CLIE!$B$23,BASE!$D:$D,CLIE!$G25)</f>
        <v>0</v>
      </c>
      <c r="M25" s="18">
        <f>SUMIFS(BASE!S:S,BASE!$B:$B,CLIE!$B$5,BASE!$A:$A,CLIE!$B$23,BASE!$D:$D,CLIE!$G25)</f>
        <v>0</v>
      </c>
      <c r="N25" s="19">
        <f>SUMIFS(BASE!T:T,BASE!$B:$B,CLIE!$B$5,BASE!$A:$A,CLIE!$B$23,BASE!$D:$D,CLIE!$G25)</f>
        <v>1.05677017470603E-2</v>
      </c>
      <c r="O25" s="33">
        <f>SUMIFS(BASE!U:U,BASE!$B:$B,CLIE!$B$5,BASE!$A:$A,CLIE!$B$23,BASE!$D:$D,CLIE!$G25)</f>
        <v>6371.6699999999701</v>
      </c>
      <c r="P25" s="33">
        <f>SUMIFS(BASE!V:V,BASE!$B:$B,CLIE!$B$5,BASE!$A:$A,CLIE!$B$23,BASE!$D:$D,CLIE!$G25)</f>
        <v>0</v>
      </c>
      <c r="Q25" s="33">
        <f>SUMIFS(BASE!W:W,BASE!$B:$B,CLIE!$B$5,BASE!$A:$A,CLIE!$B$23,BASE!$D:$D,CLIE!$G25)</f>
        <v>0</v>
      </c>
      <c r="R25" s="33">
        <f>SUMIFS(BASE!X:X,BASE!$B:$B,CLIE!$B$5,BASE!$A:$A,CLIE!$B$23,BASE!$D:$D,CLIE!$G25)</f>
        <v>0</v>
      </c>
      <c r="S25" s="33">
        <f>SUMIFS(BASE!Y:Y,BASE!$B:$B,CLIE!$B$5,BASE!$A:$A,CLIE!$B$23,BASE!$D:$D,CLIE!$G25)</f>
        <v>0</v>
      </c>
      <c r="T25" s="34">
        <f>SUMIFS(BASE!Z:Z,BASE!$B:$B,CLIE!$B$5,BASE!$A:$A,CLIE!$B$23,BASE!$D:$D,CLIE!$G25)</f>
        <v>1.0802000000000001E-2</v>
      </c>
      <c r="U25" s="34">
        <f>SUMIFS(BASE!AA:AA,BASE!$B:$B,CLIE!$B$5,BASE!$A:$A,CLIE!$B$23,BASE!$D:$D,CLIE!$G25)</f>
        <v>3.60066666666667E-4</v>
      </c>
      <c r="V25" s="33">
        <f>SUMIFS(BASE!AB:AB,BASE!$B:$B,CLIE!$B$5,BASE!$A:$A,CLIE!$B$23,BASE!$D:$D,CLIE!$G25)</f>
        <v>0</v>
      </c>
      <c r="W25" s="33">
        <f>SUMIFS(BASE!AC:AC,BASE!$B:$B,CLIE!$B$5,BASE!$A:$A,CLIE!$B$23,BASE!$D:$D,CLIE!$G25)</f>
        <v>0</v>
      </c>
      <c r="X25" s="33">
        <f>SUMIFS(BASE!AD:AD,BASE!$B:$B,CLIE!$B$5,BASE!$A:$A,CLIE!$B$23,BASE!$D:$D,CLIE!$G25)</f>
        <v>739.96</v>
      </c>
    </row>
    <row r="26" spans="1:25" x14ac:dyDescent="0.25">
      <c r="A26" s="23">
        <v>3</v>
      </c>
      <c r="B26" s="36" t="s">
        <v>76</v>
      </c>
      <c r="C26" s="36">
        <v>202203</v>
      </c>
      <c r="G26" s="17" t="s">
        <v>69</v>
      </c>
      <c r="H26" s="18">
        <f>SUMIFS(BASE!N:N,BASE!$B:$B,CLIE!$B$5,BASE!$A:$A,CLIE!$B$23,BASE!$D:$D,CLIE!$G26)</f>
        <v>631488.6</v>
      </c>
      <c r="I26" s="18">
        <f>SUMIFS(BASE!O:O,BASE!$B:$B,CLIE!$B$5,BASE!$A:$A,CLIE!$B$23,BASE!$D:$D,CLIE!$G26)</f>
        <v>7378.0999999999503</v>
      </c>
      <c r="J26" s="18">
        <f>SUMIFS(BASE!P:P,BASE!$B:$B,CLIE!$B$5,BASE!$A:$A,CLIE!$B$23,BASE!$D:$D,CLIE!$G26)</f>
        <v>240.98000000000101</v>
      </c>
      <c r="K26" s="18">
        <f>SUMIFS(BASE!Q:Q,BASE!$B:$B,CLIE!$B$5,BASE!$A:$A,CLIE!$B$23,BASE!$D:$D,CLIE!$G26)</f>
        <v>0</v>
      </c>
      <c r="L26" s="18">
        <f>SUMIFS(BASE!R:R,BASE!$B:$B,CLIE!$B$5,BASE!$A:$A,CLIE!$B$23,BASE!$D:$D,CLIE!$G26)</f>
        <v>0</v>
      </c>
      <c r="M26" s="18">
        <f>SUMIFS(BASE!S:S,BASE!$B:$B,CLIE!$B$5,BASE!$A:$A,CLIE!$B$23,BASE!$D:$D,CLIE!$G26)</f>
        <v>0</v>
      </c>
      <c r="N26" s="19">
        <f>SUMIFS(BASE!T:T,BASE!$B:$B,CLIE!$B$5,BASE!$A:$A,CLIE!$B$23,BASE!$D:$D,CLIE!$G26)</f>
        <v>1.1683663014660801E-2</v>
      </c>
      <c r="O26" s="33">
        <f>SUMIFS(BASE!U:U,BASE!$B:$B,CLIE!$B$5,BASE!$A:$A,CLIE!$B$23,BASE!$D:$D,CLIE!$G26)</f>
        <v>7137.1199999999499</v>
      </c>
      <c r="P26" s="33">
        <f>SUMIFS(BASE!V:V,BASE!$B:$B,CLIE!$B$5,BASE!$A:$A,CLIE!$B$23,BASE!$D:$D,CLIE!$G26)</f>
        <v>0</v>
      </c>
      <c r="Q26" s="33">
        <f>SUMIFS(BASE!W:W,BASE!$B:$B,CLIE!$B$5,BASE!$A:$A,CLIE!$B$23,BASE!$D:$D,CLIE!$G26)</f>
        <v>0</v>
      </c>
      <c r="R26" s="33">
        <f>SUMIFS(BASE!X:X,BASE!$B:$B,CLIE!$B$5,BASE!$A:$A,CLIE!$B$23,BASE!$D:$D,CLIE!$G26)</f>
        <v>0</v>
      </c>
      <c r="S26" s="33">
        <f>SUMIFS(BASE!Y:Y,BASE!$B:$B,CLIE!$B$5,BASE!$A:$A,CLIE!$B$23,BASE!$D:$D,CLIE!$G26)</f>
        <v>0</v>
      </c>
      <c r="T26" s="34">
        <f>SUMIFS(BASE!Z:Z,BASE!$B:$B,CLIE!$B$5,BASE!$A:$A,CLIE!$B$23,BASE!$D:$D,CLIE!$G26)</f>
        <v>1.0802000000000001E-2</v>
      </c>
      <c r="U26" s="34">
        <f>SUMIFS(BASE!AA:AA,BASE!$B:$B,CLIE!$B$5,BASE!$A:$A,CLIE!$B$23,BASE!$D:$D,CLIE!$G26)</f>
        <v>3.60066666666667E-4</v>
      </c>
      <c r="V26" s="33">
        <f>SUMIFS(BASE!AB:AB,BASE!$B:$B,CLIE!$B$5,BASE!$A:$A,CLIE!$B$23,BASE!$D:$D,CLIE!$G26)</f>
        <v>0</v>
      </c>
      <c r="W26" s="33">
        <f>SUMIFS(BASE!AC:AC,BASE!$B:$B,CLIE!$B$5,BASE!$A:$A,CLIE!$B$23,BASE!$D:$D,CLIE!$G26)</f>
        <v>0</v>
      </c>
      <c r="X26" s="33">
        <f>SUMIFS(BASE!AD:AD,BASE!$B:$B,CLIE!$B$5,BASE!$A:$A,CLIE!$B$23,BASE!$D:$D,CLIE!$G26)</f>
        <v>240.98000000000101</v>
      </c>
    </row>
    <row r="27" spans="1:25" x14ac:dyDescent="0.25">
      <c r="A27" s="23">
        <v>4</v>
      </c>
      <c r="B27" s="36" t="s">
        <v>77</v>
      </c>
      <c r="C27" s="36">
        <v>202204</v>
      </c>
      <c r="G27" s="17" t="s">
        <v>66</v>
      </c>
      <c r="H27" s="18">
        <f>SUMIFS(BASE!N:N,BASE!$B:$B,CLIE!$B$5,BASE!$A:$A,CLIE!$B$23,BASE!$D:$D,CLIE!$G27)</f>
        <v>567426.5</v>
      </c>
      <c r="I27" s="18">
        <f>SUMIFS(BASE!O:O,BASE!$B:$B,CLIE!$B$5,BASE!$A:$A,CLIE!$B$23,BASE!$D:$D,CLIE!$G27)</f>
        <v>4333.5599999999804</v>
      </c>
      <c r="J27" s="18">
        <f>SUMIFS(BASE!P:P,BASE!$B:$B,CLIE!$B$5,BASE!$A:$A,CLIE!$B$23,BASE!$D:$D,CLIE!$G27)</f>
        <v>225.95</v>
      </c>
      <c r="K27" s="18">
        <f>SUMIFS(BASE!Q:Q,BASE!$B:$B,CLIE!$B$5,BASE!$A:$A,CLIE!$B$23,BASE!$D:$D,CLIE!$G27)</f>
        <v>0</v>
      </c>
      <c r="L27" s="18">
        <f>SUMIFS(BASE!R:R,BASE!$B:$B,CLIE!$B$5,BASE!$A:$A,CLIE!$B$23,BASE!$D:$D,CLIE!$G27)</f>
        <v>0</v>
      </c>
      <c r="M27" s="18">
        <f>SUMIFS(BASE!S:S,BASE!$B:$B,CLIE!$B$5,BASE!$A:$A,CLIE!$B$23,BASE!$D:$D,CLIE!$G27)</f>
        <v>0</v>
      </c>
      <c r="N27" s="19">
        <f>SUMIFS(BASE!T:T,BASE!$B:$B,CLIE!$B$5,BASE!$A:$A,CLIE!$B$23,BASE!$D:$D,CLIE!$G27)</f>
        <v>7.6372182124028101E-3</v>
      </c>
      <c r="O27" s="33">
        <f>SUMIFS(BASE!U:U,BASE!$B:$B,CLIE!$B$5,BASE!$A:$A,CLIE!$B$23,BASE!$D:$D,CLIE!$G27)</f>
        <v>4107.6099999999797</v>
      </c>
      <c r="P27" s="33">
        <f>SUMIFS(BASE!V:V,BASE!$B:$B,CLIE!$B$5,BASE!$A:$A,CLIE!$B$23,BASE!$D:$D,CLIE!$G27)</f>
        <v>0</v>
      </c>
      <c r="Q27" s="33">
        <f>SUMIFS(BASE!W:W,BASE!$B:$B,CLIE!$B$5,BASE!$A:$A,CLIE!$B$23,BASE!$D:$D,CLIE!$G27)</f>
        <v>0</v>
      </c>
      <c r="R27" s="33">
        <f>SUMIFS(BASE!X:X,BASE!$B:$B,CLIE!$B$5,BASE!$A:$A,CLIE!$B$23,BASE!$D:$D,CLIE!$G27)</f>
        <v>0</v>
      </c>
      <c r="S27" s="33">
        <f>SUMIFS(BASE!Y:Y,BASE!$B:$B,CLIE!$B$5,BASE!$A:$A,CLIE!$B$23,BASE!$D:$D,CLIE!$G27)</f>
        <v>0</v>
      </c>
      <c r="T27" s="34">
        <f>SUMIFS(BASE!Z:Z,BASE!$B:$B,CLIE!$B$5,BASE!$A:$A,CLIE!$B$23,BASE!$D:$D,CLIE!$G27)</f>
        <v>1.0802000000000001E-2</v>
      </c>
      <c r="U27" s="34">
        <f>SUMIFS(BASE!AA:AA,BASE!$B:$B,CLIE!$B$5,BASE!$A:$A,CLIE!$B$23,BASE!$D:$D,CLIE!$G27)</f>
        <v>3.60066666666667E-4</v>
      </c>
      <c r="V27" s="33">
        <f>SUMIFS(BASE!AB:AB,BASE!$B:$B,CLIE!$B$5,BASE!$A:$A,CLIE!$B$23,BASE!$D:$D,CLIE!$G27)</f>
        <v>0</v>
      </c>
      <c r="W27" s="33">
        <f>SUMIFS(BASE!AC:AC,BASE!$B:$B,CLIE!$B$5,BASE!$A:$A,CLIE!$B$23,BASE!$D:$D,CLIE!$G27)</f>
        <v>0</v>
      </c>
      <c r="X27" s="33">
        <f>SUMIFS(BASE!AD:AD,BASE!$B:$B,CLIE!$B$5,BASE!$A:$A,CLIE!$B$23,BASE!$D:$D,CLIE!$G27)</f>
        <v>225.95</v>
      </c>
    </row>
    <row r="28" spans="1:25" x14ac:dyDescent="0.25">
      <c r="A28" s="23">
        <v>5</v>
      </c>
      <c r="B28" s="36" t="s">
        <v>79</v>
      </c>
      <c r="C28" s="37" t="s">
        <v>80</v>
      </c>
      <c r="G28" s="17" t="s">
        <v>71</v>
      </c>
      <c r="H28" s="18">
        <f>SUMIFS(BASE!N:N,BASE!$B:$B,CLIE!$B$5,BASE!$A:$A,CLIE!$B$23,BASE!$D:$D,CLIE!$G28)</f>
        <v>0</v>
      </c>
      <c r="I28" s="18">
        <f>SUMIFS(BASE!O:O,BASE!$B:$B,CLIE!$B$5,BASE!$A:$A,CLIE!$B$23,BASE!$D:$D,CLIE!$G28)</f>
        <v>0</v>
      </c>
      <c r="J28" s="18">
        <f>SUMIFS(BASE!P:P,BASE!$B:$B,CLIE!$B$5,BASE!$A:$A,CLIE!$B$23,BASE!$D:$D,CLIE!$G28)</f>
        <v>0</v>
      </c>
      <c r="K28" s="18">
        <f>SUMIFS(BASE!Q:Q,BASE!$B:$B,CLIE!$B$5,BASE!$A:$A,CLIE!$B$23,BASE!$D:$D,CLIE!$G28)</f>
        <v>0</v>
      </c>
      <c r="L28" s="18">
        <f>SUMIFS(BASE!R:R,BASE!$B:$B,CLIE!$B$5,BASE!$A:$A,CLIE!$B$23,BASE!$D:$D,CLIE!$G28)</f>
        <v>0</v>
      </c>
      <c r="M28" s="18">
        <f>SUMIFS(BASE!S:S,BASE!$B:$B,CLIE!$B$5,BASE!$A:$A,CLIE!$B$23,BASE!$D:$D,CLIE!$G28)</f>
        <v>0</v>
      </c>
      <c r="N28" s="19">
        <f>SUMIFS(BASE!T:T,BASE!$B:$B,CLIE!$B$5,BASE!$A:$A,CLIE!$B$23,BASE!$D:$D,CLIE!$G28)</f>
        <v>0</v>
      </c>
      <c r="O28" s="33">
        <f>SUMIFS(BASE!U:U,BASE!$B:$B,CLIE!$B$5,BASE!$A:$A,CLIE!$B$23,BASE!$D:$D,CLIE!$G28)</f>
        <v>0</v>
      </c>
      <c r="P28" s="33">
        <f>SUMIFS(BASE!V:V,BASE!$B:$B,CLIE!$B$5,BASE!$A:$A,CLIE!$B$23,BASE!$D:$D,CLIE!$G28)</f>
        <v>0</v>
      </c>
      <c r="Q28" s="33">
        <f>SUMIFS(BASE!W:W,BASE!$B:$B,CLIE!$B$5,BASE!$A:$A,CLIE!$B$23,BASE!$D:$D,CLIE!$G28)</f>
        <v>0</v>
      </c>
      <c r="R28" s="33">
        <f>SUMIFS(BASE!X:X,BASE!$B:$B,CLIE!$B$5,BASE!$A:$A,CLIE!$B$23,BASE!$D:$D,CLIE!$G28)</f>
        <v>0</v>
      </c>
      <c r="S28" s="33">
        <f>SUMIFS(BASE!Y:Y,BASE!$B:$B,CLIE!$B$5,BASE!$A:$A,CLIE!$B$23,BASE!$D:$D,CLIE!$G28)</f>
        <v>0</v>
      </c>
      <c r="T28" s="34">
        <f>SUMIFS(BASE!Z:Z,BASE!$B:$B,CLIE!$B$5,BASE!$A:$A,CLIE!$B$23,BASE!$D:$D,CLIE!$G28)</f>
        <v>0</v>
      </c>
      <c r="U28" s="34">
        <f>SUMIFS(BASE!AA:AA,BASE!$B:$B,CLIE!$B$5,BASE!$A:$A,CLIE!$B$23,BASE!$D:$D,CLIE!$G28)</f>
        <v>0</v>
      </c>
      <c r="V28" s="33">
        <f>SUMIFS(BASE!AB:AB,BASE!$B:$B,CLIE!$B$5,BASE!$A:$A,CLIE!$B$23,BASE!$D:$D,CLIE!$G28)</f>
        <v>0</v>
      </c>
      <c r="W28" s="33">
        <f>SUMIFS(BASE!AC:AC,BASE!$B:$B,CLIE!$B$5,BASE!$A:$A,CLIE!$B$23,BASE!$D:$D,CLIE!$G28)</f>
        <v>0</v>
      </c>
      <c r="X28" s="33">
        <f>SUMIFS(BASE!AD:AD,BASE!$B:$B,CLIE!$B$5,BASE!$A:$A,CLIE!$B$23,BASE!$D:$D,CLIE!$G28)</f>
        <v>0</v>
      </c>
    </row>
    <row r="29" spans="1:25" x14ac:dyDescent="0.25">
      <c r="G29" s="17" t="s">
        <v>72</v>
      </c>
      <c r="H29" s="18">
        <f>SUMIFS(BASE!N:N,BASE!$B:$B,CLIE!$B$5,BASE!$A:$A,CLIE!$B$23,BASE!$D:$D,CLIE!$G29)</f>
        <v>0</v>
      </c>
      <c r="I29" s="18">
        <f>SUMIFS(BASE!O:O,BASE!$B:$B,CLIE!$B$5,BASE!$A:$A,CLIE!$B$23,BASE!$D:$D,CLIE!$G29)</f>
        <v>0</v>
      </c>
      <c r="J29" s="18">
        <f>SUMIFS(BASE!P:P,BASE!$B:$B,CLIE!$B$5,BASE!$A:$A,CLIE!$B$23,BASE!$D:$D,CLIE!$G29)</f>
        <v>0</v>
      </c>
      <c r="K29" s="18">
        <f>SUMIFS(BASE!Q:Q,BASE!$B:$B,CLIE!$B$5,BASE!$A:$A,CLIE!$B$23,BASE!$D:$D,CLIE!$G29)</f>
        <v>0</v>
      </c>
      <c r="L29" s="18">
        <f>SUMIFS(BASE!R:R,BASE!$B:$B,CLIE!$B$5,BASE!$A:$A,CLIE!$B$23,BASE!$D:$D,CLIE!$G29)</f>
        <v>0</v>
      </c>
      <c r="M29" s="18">
        <f>SUMIFS(BASE!S:S,BASE!$B:$B,CLIE!$B$5,BASE!$A:$A,CLIE!$B$23,BASE!$D:$D,CLIE!$G29)</f>
        <v>0</v>
      </c>
      <c r="N29" s="19">
        <f>SUMIFS(BASE!T:T,BASE!$B:$B,CLIE!$B$5,BASE!$A:$A,CLIE!$B$23,BASE!$D:$D,CLIE!$G29)</f>
        <v>0</v>
      </c>
      <c r="O29" s="33">
        <f>SUMIFS(BASE!U:U,BASE!$B:$B,CLIE!$B$5,BASE!$A:$A,CLIE!$B$23,BASE!$D:$D,CLIE!$G29)</f>
        <v>0</v>
      </c>
      <c r="P29" s="33">
        <f>SUMIFS(BASE!V:V,BASE!$B:$B,CLIE!$B$5,BASE!$A:$A,CLIE!$B$23,BASE!$D:$D,CLIE!$G29)</f>
        <v>0</v>
      </c>
      <c r="Q29" s="33">
        <f>SUMIFS(BASE!W:W,BASE!$B:$B,CLIE!$B$5,BASE!$A:$A,CLIE!$B$23,BASE!$D:$D,CLIE!$G29)</f>
        <v>0</v>
      </c>
      <c r="R29" s="33">
        <f>SUMIFS(BASE!X:X,BASE!$B:$B,CLIE!$B$5,BASE!$A:$A,CLIE!$B$23,BASE!$D:$D,CLIE!$G29)</f>
        <v>0</v>
      </c>
      <c r="S29" s="33">
        <f>SUMIFS(BASE!Y:Y,BASE!$B:$B,CLIE!$B$5,BASE!$A:$A,CLIE!$B$23,BASE!$D:$D,CLIE!$G29)</f>
        <v>0</v>
      </c>
      <c r="T29" s="34">
        <f>SUMIFS(BASE!Z:Z,BASE!$B:$B,CLIE!$B$5,BASE!$A:$A,CLIE!$B$23,BASE!$D:$D,CLIE!$G29)</f>
        <v>0</v>
      </c>
      <c r="U29" s="34">
        <f>SUMIFS(BASE!AA:AA,BASE!$B:$B,CLIE!$B$5,BASE!$A:$A,CLIE!$B$23,BASE!$D:$D,CLIE!$G29)</f>
        <v>0</v>
      </c>
      <c r="V29" s="33">
        <f>SUMIFS(BASE!AB:AB,BASE!$B:$B,CLIE!$B$5,BASE!$A:$A,CLIE!$B$23,BASE!$D:$D,CLIE!$G29)</f>
        <v>0</v>
      </c>
      <c r="W29" s="33">
        <f>SUMIFS(BASE!AC:AC,BASE!$B:$B,CLIE!$B$5,BASE!$A:$A,CLIE!$B$23,BASE!$D:$D,CLIE!$G29)</f>
        <v>0</v>
      </c>
      <c r="X29" s="33">
        <f>SUMIFS(BASE!AD:AD,BASE!$B:$B,CLIE!$B$5,BASE!$A:$A,CLIE!$B$23,BASE!$D:$D,CLIE!$G29)</f>
        <v>0</v>
      </c>
    </row>
    <row r="30" spans="1:25" ht="15.75" thickBot="1" x14ac:dyDescent="0.3">
      <c r="G30" s="20"/>
      <c r="H30" s="21"/>
      <c r="I30" s="21"/>
      <c r="J30" s="21"/>
      <c r="K30" s="21"/>
      <c r="L30" s="21"/>
      <c r="M30" s="21"/>
      <c r="N30" s="22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rop Down 1">
              <controlPr defaultSize="0" autoLine="0" autoPict="0">
                <anchor moveWithCells="1">
                  <from>
                    <xdr:col>7</xdr:col>
                    <xdr:colOff>9525</xdr:colOff>
                    <xdr:row>13</xdr:row>
                    <xdr:rowOff>19050</xdr:rowOff>
                  </from>
                  <to>
                    <xdr:col>8</xdr:col>
                    <xdr:colOff>752475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4" name="Drop Down 3">
              <controlPr defaultSize="0" autoLine="0" autoPict="0">
                <anchor moveWithCells="1">
                  <from>
                    <xdr:col>8</xdr:col>
                    <xdr:colOff>1104900</xdr:colOff>
                    <xdr:row>13</xdr:row>
                    <xdr:rowOff>19050</xdr:rowOff>
                  </from>
                  <to>
                    <xdr:col>13</xdr:col>
                    <xdr:colOff>1000125</xdr:colOff>
                    <xdr:row>14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E82D-E706-449A-98E1-D1F8318CF188}">
  <sheetPr codeName="Planilha3" filterMode="1"/>
  <dimension ref="A1:AE94"/>
  <sheetViews>
    <sheetView workbookViewId="0"/>
  </sheetViews>
  <sheetFormatPr defaultRowHeight="15" x14ac:dyDescent="0.25"/>
  <cols>
    <col min="2" max="2" width="10.85546875" bestFit="1" customWidth="1"/>
    <col min="3" max="3" width="20.85546875" bestFit="1" customWidth="1"/>
    <col min="4" max="4" width="23.28515625" bestFit="1" customWidth="1"/>
    <col min="5" max="5" width="21.42578125" bestFit="1" customWidth="1"/>
    <col min="6" max="6" width="21.7109375" bestFit="1" customWidth="1"/>
    <col min="7" max="7" width="23.140625" bestFit="1" customWidth="1"/>
    <col min="8" max="8" width="26" bestFit="1" customWidth="1"/>
    <col min="9" max="9" width="34.28515625" bestFit="1" customWidth="1"/>
    <col min="10" max="10" width="19.140625" bestFit="1" customWidth="1"/>
    <col min="11" max="11" width="44" bestFit="1" customWidth="1"/>
    <col min="12" max="12" width="32.140625" bestFit="1" customWidth="1"/>
    <col min="13" max="13" width="45" bestFit="1" customWidth="1"/>
    <col min="14" max="14" width="33.5703125" bestFit="1" customWidth="1"/>
    <col min="15" max="15" width="20.28515625" bestFit="1" customWidth="1"/>
    <col min="16" max="16" width="28.140625" bestFit="1" customWidth="1"/>
    <col min="17" max="17" width="24.42578125" bestFit="1" customWidth="1"/>
    <col min="18" max="18" width="34.140625" bestFit="1" customWidth="1"/>
    <col min="19" max="19" width="33.28515625" bestFit="1" customWidth="1"/>
    <col min="20" max="20" width="29.85546875" bestFit="1" customWidth="1"/>
  </cols>
  <sheetData>
    <row r="1" spans="1:31" x14ac:dyDescent="0.25">
      <c r="A1" s="9" t="s">
        <v>57</v>
      </c>
      <c r="B1" s="9" t="s">
        <v>20</v>
      </c>
      <c r="C1" s="9" t="s">
        <v>21</v>
      </c>
      <c r="D1" s="9" t="s">
        <v>59</v>
      </c>
      <c r="E1" s="9" t="s">
        <v>60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30</v>
      </c>
      <c r="O1" s="9" t="s">
        <v>31</v>
      </c>
      <c r="P1" s="9" t="s">
        <v>32</v>
      </c>
      <c r="Q1" s="9" t="s">
        <v>33</v>
      </c>
      <c r="R1" s="9" t="s">
        <v>34</v>
      </c>
      <c r="S1" s="9" t="s">
        <v>35</v>
      </c>
      <c r="T1" s="9" t="s">
        <v>36</v>
      </c>
      <c r="U1" s="9" t="s">
        <v>37</v>
      </c>
      <c r="V1" s="9" t="s">
        <v>38</v>
      </c>
      <c r="W1" s="9" t="s">
        <v>39</v>
      </c>
      <c r="X1" s="9" t="s">
        <v>40</v>
      </c>
      <c r="Y1" s="9" t="s">
        <v>41</v>
      </c>
      <c r="Z1" s="9" t="s">
        <v>42</v>
      </c>
      <c r="AA1" s="9" t="s">
        <v>43</v>
      </c>
      <c r="AB1" s="9" t="s">
        <v>44</v>
      </c>
      <c r="AC1" s="9" t="s">
        <v>45</v>
      </c>
      <c r="AD1" s="9" t="s">
        <v>46</v>
      </c>
      <c r="AE1" s="9" t="s">
        <v>61</v>
      </c>
    </row>
    <row r="2" spans="1:31" hidden="1" x14ac:dyDescent="0.25">
      <c r="A2" s="9">
        <v>202201</v>
      </c>
      <c r="B2" s="9">
        <v>193933</v>
      </c>
      <c r="C2" s="9" t="s">
        <v>9</v>
      </c>
      <c r="D2" s="9" t="s">
        <v>65</v>
      </c>
      <c r="E2" s="9" t="s">
        <v>63</v>
      </c>
      <c r="F2" s="10">
        <v>1</v>
      </c>
      <c r="G2" s="9" t="s">
        <v>50</v>
      </c>
      <c r="H2" s="13">
        <v>44152.663194444445</v>
      </c>
      <c r="I2" s="10">
        <v>4784</v>
      </c>
      <c r="J2" s="9" t="s">
        <v>51</v>
      </c>
      <c r="K2" s="9" t="s">
        <v>52</v>
      </c>
      <c r="L2" s="9" t="s">
        <v>48</v>
      </c>
      <c r="M2" s="9" t="s">
        <v>58</v>
      </c>
      <c r="N2" s="9">
        <v>5043.0200000000004</v>
      </c>
      <c r="O2" s="9">
        <v>36.959999999999901</v>
      </c>
      <c r="P2" s="9">
        <v>-26.34</v>
      </c>
      <c r="Q2" s="9">
        <v>0</v>
      </c>
      <c r="R2" s="9">
        <v>0</v>
      </c>
      <c r="S2" s="9" t="s">
        <v>49</v>
      </c>
      <c r="T2" s="11">
        <v>7.3289417848828604E-3</v>
      </c>
      <c r="U2" s="9">
        <v>63.299999999999898</v>
      </c>
      <c r="V2" s="9">
        <v>0</v>
      </c>
      <c r="W2" s="9">
        <v>0</v>
      </c>
      <c r="X2" s="9">
        <v>0</v>
      </c>
      <c r="Y2" s="9" t="s">
        <v>49</v>
      </c>
      <c r="Z2" s="9">
        <v>9.5576096123065005E-3</v>
      </c>
      <c r="AA2" s="9">
        <v>3.18586987076883E-4</v>
      </c>
      <c r="AB2" s="9" t="s">
        <v>49</v>
      </c>
      <c r="AC2" s="9">
        <v>0</v>
      </c>
      <c r="AD2" s="9">
        <v>-26.34</v>
      </c>
      <c r="AE2" s="10">
        <v>193933</v>
      </c>
    </row>
    <row r="3" spans="1:31" hidden="1" x14ac:dyDescent="0.25">
      <c r="A3" s="9">
        <v>202201</v>
      </c>
      <c r="B3" s="9">
        <v>232903</v>
      </c>
      <c r="C3" s="9" t="s">
        <v>3</v>
      </c>
      <c r="D3" s="9" t="s">
        <v>65</v>
      </c>
      <c r="E3" s="9" t="s">
        <v>63</v>
      </c>
      <c r="F3" s="10">
        <v>1</v>
      </c>
      <c r="G3" s="9" t="s">
        <v>56</v>
      </c>
      <c r="H3" s="13">
        <v>44293.613888888889</v>
      </c>
      <c r="I3" s="10">
        <v>4784</v>
      </c>
      <c r="J3" s="9" t="s">
        <v>51</v>
      </c>
      <c r="K3" s="9" t="s">
        <v>52</v>
      </c>
      <c r="L3" s="9" t="s">
        <v>48</v>
      </c>
      <c r="M3" s="9" t="s">
        <v>58</v>
      </c>
      <c r="N3" s="9">
        <v>26.25</v>
      </c>
      <c r="O3" s="9">
        <v>0.2</v>
      </c>
      <c r="P3" s="9">
        <v>-0.25</v>
      </c>
      <c r="Q3" s="9">
        <v>0</v>
      </c>
      <c r="R3" s="9">
        <v>0</v>
      </c>
      <c r="S3" s="9" t="s">
        <v>49</v>
      </c>
      <c r="T3" s="11">
        <v>7.6190476190476199E-3</v>
      </c>
      <c r="U3" s="9">
        <v>0.45</v>
      </c>
      <c r="V3" s="9">
        <v>0</v>
      </c>
      <c r="W3" s="9">
        <v>0</v>
      </c>
      <c r="X3" s="9">
        <v>0</v>
      </c>
      <c r="Y3" s="9" t="s">
        <v>49</v>
      </c>
      <c r="Z3" s="9">
        <v>9.5576096123065005E-3</v>
      </c>
      <c r="AA3" s="9">
        <v>3.18586987076883E-4</v>
      </c>
      <c r="AB3" s="9" t="s">
        <v>49</v>
      </c>
      <c r="AC3" s="9">
        <v>0</v>
      </c>
      <c r="AD3" s="9">
        <v>-0.25</v>
      </c>
      <c r="AE3" s="10">
        <v>232903</v>
      </c>
    </row>
    <row r="4" spans="1:31" hidden="1" x14ac:dyDescent="0.25">
      <c r="A4" s="9">
        <v>202201</v>
      </c>
      <c r="B4" s="9">
        <v>212117</v>
      </c>
      <c r="C4" s="9" t="s">
        <v>7</v>
      </c>
      <c r="D4" s="9" t="s">
        <v>65</v>
      </c>
      <c r="E4" s="9" t="s">
        <v>63</v>
      </c>
      <c r="F4" s="10">
        <v>1</v>
      </c>
      <c r="G4" s="9" t="s">
        <v>54</v>
      </c>
      <c r="H4" s="13">
        <v>44181.682638888888</v>
      </c>
      <c r="I4" s="10">
        <v>4784</v>
      </c>
      <c r="J4" s="9" t="s">
        <v>51</v>
      </c>
      <c r="K4" s="9" t="s">
        <v>52</v>
      </c>
      <c r="L4" s="9" t="s">
        <v>48</v>
      </c>
      <c r="M4" s="9" t="s">
        <v>58</v>
      </c>
      <c r="N4" s="9">
        <v>3604.7</v>
      </c>
      <c r="O4" s="9">
        <v>27.58</v>
      </c>
      <c r="P4" s="9">
        <v>-13.27</v>
      </c>
      <c r="Q4" s="9">
        <v>0</v>
      </c>
      <c r="R4" s="9">
        <v>0</v>
      </c>
      <c r="S4" s="9" t="s">
        <v>49</v>
      </c>
      <c r="T4" s="11">
        <v>7.6511221460870598E-3</v>
      </c>
      <c r="U4" s="9">
        <v>40.85</v>
      </c>
      <c r="V4" s="9">
        <v>0</v>
      </c>
      <c r="W4" s="9">
        <v>0</v>
      </c>
      <c r="X4" s="9">
        <v>0</v>
      </c>
      <c r="Y4" s="9" t="s">
        <v>49</v>
      </c>
      <c r="Z4" s="9">
        <v>9.5576096123065005E-3</v>
      </c>
      <c r="AA4" s="9">
        <v>3.18586987076883E-4</v>
      </c>
      <c r="AB4" s="9" t="s">
        <v>49</v>
      </c>
      <c r="AC4" s="9">
        <v>0</v>
      </c>
      <c r="AD4" s="9">
        <v>-13.27</v>
      </c>
      <c r="AE4" s="10">
        <v>212117</v>
      </c>
    </row>
    <row r="5" spans="1:31" hidden="1" x14ac:dyDescent="0.25">
      <c r="A5" s="9">
        <v>202201</v>
      </c>
      <c r="B5" s="9">
        <v>212110</v>
      </c>
      <c r="C5" s="9" t="s">
        <v>11</v>
      </c>
      <c r="D5" s="9" t="s">
        <v>65</v>
      </c>
      <c r="E5" s="9" t="s">
        <v>63</v>
      </c>
      <c r="F5" s="10">
        <v>1</v>
      </c>
      <c r="G5" s="9" t="s">
        <v>53</v>
      </c>
      <c r="H5" s="13">
        <v>44181.680555555555</v>
      </c>
      <c r="I5" s="10">
        <v>4784</v>
      </c>
      <c r="J5" s="9" t="s">
        <v>51</v>
      </c>
      <c r="K5" s="9" t="s">
        <v>52</v>
      </c>
      <c r="L5" s="9" t="s">
        <v>48</v>
      </c>
      <c r="M5" s="9" t="s">
        <v>58</v>
      </c>
      <c r="N5" s="9">
        <v>726.2</v>
      </c>
      <c r="O5" s="9">
        <v>5.4</v>
      </c>
      <c r="P5" s="9">
        <v>-6.49</v>
      </c>
      <c r="Q5" s="9">
        <v>0</v>
      </c>
      <c r="R5" s="9">
        <v>0</v>
      </c>
      <c r="S5" s="9" t="s">
        <v>49</v>
      </c>
      <c r="T5" s="11">
        <v>7.435968052878E-3</v>
      </c>
      <c r="U5" s="9">
        <v>11.89</v>
      </c>
      <c r="V5" s="9">
        <v>0</v>
      </c>
      <c r="W5" s="9">
        <v>0</v>
      </c>
      <c r="X5" s="9">
        <v>0</v>
      </c>
      <c r="Y5" s="9" t="s">
        <v>49</v>
      </c>
      <c r="Z5" s="9">
        <v>9.5576096123065005E-3</v>
      </c>
      <c r="AA5" s="9">
        <v>3.18586987076883E-4</v>
      </c>
      <c r="AB5" s="9" t="s">
        <v>49</v>
      </c>
      <c r="AC5" s="9">
        <v>0</v>
      </c>
      <c r="AD5" s="9">
        <v>-6.49</v>
      </c>
      <c r="AE5" s="10">
        <v>212110</v>
      </c>
    </row>
    <row r="6" spans="1:31" hidden="1" x14ac:dyDescent="0.25">
      <c r="A6" s="9">
        <v>202201</v>
      </c>
      <c r="B6" s="9">
        <v>232903</v>
      </c>
      <c r="C6" s="9" t="s">
        <v>3</v>
      </c>
      <c r="D6" s="9" t="s">
        <v>66</v>
      </c>
      <c r="E6" s="9" t="s">
        <v>63</v>
      </c>
      <c r="F6" s="10">
        <v>1</v>
      </c>
      <c r="G6" s="9" t="s">
        <v>56</v>
      </c>
      <c r="H6" s="13">
        <v>44293.613888888889</v>
      </c>
      <c r="I6" s="10">
        <v>4784</v>
      </c>
      <c r="J6" s="9" t="s">
        <v>51</v>
      </c>
      <c r="K6" s="9" t="s">
        <v>52</v>
      </c>
      <c r="L6" s="9" t="s">
        <v>48</v>
      </c>
      <c r="M6" s="9" t="s">
        <v>58</v>
      </c>
      <c r="N6" s="9">
        <v>3073</v>
      </c>
      <c r="O6" s="9">
        <v>25.1</v>
      </c>
      <c r="P6" s="9">
        <v>-2.6</v>
      </c>
      <c r="Q6" s="9">
        <v>0</v>
      </c>
      <c r="R6" s="9">
        <v>0</v>
      </c>
      <c r="S6" s="9" t="s">
        <v>49</v>
      </c>
      <c r="T6" s="11">
        <v>8.1679140904653297E-3</v>
      </c>
      <c r="U6" s="9">
        <v>27.7</v>
      </c>
      <c r="V6" s="9">
        <v>0</v>
      </c>
      <c r="W6" s="9">
        <v>0</v>
      </c>
      <c r="X6" s="9">
        <v>0</v>
      </c>
      <c r="Y6" s="9" t="s">
        <v>49</v>
      </c>
      <c r="Z6" s="9">
        <v>9.5576096123065005E-3</v>
      </c>
      <c r="AA6" s="9">
        <v>3.18586987076883E-4</v>
      </c>
      <c r="AB6" s="9" t="s">
        <v>49</v>
      </c>
      <c r="AC6" s="9">
        <v>0</v>
      </c>
      <c r="AD6" s="9">
        <v>-2.6</v>
      </c>
      <c r="AE6" s="10">
        <v>232903</v>
      </c>
    </row>
    <row r="7" spans="1:31" hidden="1" x14ac:dyDescent="0.25">
      <c r="A7" s="9">
        <v>202201</v>
      </c>
      <c r="B7" s="9">
        <v>212117</v>
      </c>
      <c r="C7" s="9" t="s">
        <v>7</v>
      </c>
      <c r="D7" s="9" t="s">
        <v>66</v>
      </c>
      <c r="E7" s="9" t="s">
        <v>63</v>
      </c>
      <c r="F7" s="10">
        <v>1</v>
      </c>
      <c r="G7" s="9" t="s">
        <v>54</v>
      </c>
      <c r="H7" s="13">
        <v>44181.682638888888</v>
      </c>
      <c r="I7" s="10">
        <v>4784</v>
      </c>
      <c r="J7" s="9" t="s">
        <v>51</v>
      </c>
      <c r="K7" s="9" t="s">
        <v>52</v>
      </c>
      <c r="L7" s="9" t="s">
        <v>48</v>
      </c>
      <c r="M7" s="9" t="s">
        <v>58</v>
      </c>
      <c r="N7" s="9">
        <v>599965.1</v>
      </c>
      <c r="O7" s="9">
        <v>4581.1399999999903</v>
      </c>
      <c r="P7" s="9">
        <v>210.77</v>
      </c>
      <c r="Q7" s="9">
        <v>0</v>
      </c>
      <c r="R7" s="9">
        <v>0</v>
      </c>
      <c r="S7" s="9" t="s">
        <v>49</v>
      </c>
      <c r="T7" s="11">
        <v>7.6356774752397898E-3</v>
      </c>
      <c r="U7" s="9">
        <v>4370.3699999999899</v>
      </c>
      <c r="V7" s="9">
        <v>0</v>
      </c>
      <c r="W7" s="9">
        <v>0</v>
      </c>
      <c r="X7" s="9">
        <v>0</v>
      </c>
      <c r="Y7" s="9" t="s">
        <v>49</v>
      </c>
      <c r="Z7" s="9">
        <v>9.5576096123065005E-3</v>
      </c>
      <c r="AA7" s="9">
        <v>3.18586987076883E-4</v>
      </c>
      <c r="AB7" s="9" t="s">
        <v>49</v>
      </c>
      <c r="AC7" s="9">
        <v>0</v>
      </c>
      <c r="AD7" s="9">
        <v>210.77</v>
      </c>
      <c r="AE7" s="10">
        <v>212117</v>
      </c>
    </row>
    <row r="8" spans="1:31" hidden="1" x14ac:dyDescent="0.25">
      <c r="A8" s="9">
        <v>202201</v>
      </c>
      <c r="B8" s="9">
        <v>212110</v>
      </c>
      <c r="C8" s="9" t="s">
        <v>11</v>
      </c>
      <c r="D8" s="9" t="s">
        <v>66</v>
      </c>
      <c r="E8" s="9" t="s">
        <v>63</v>
      </c>
      <c r="F8" s="10">
        <v>1</v>
      </c>
      <c r="G8" s="9" t="s">
        <v>53</v>
      </c>
      <c r="H8" s="13">
        <v>44181.680555555555</v>
      </c>
      <c r="I8" s="10">
        <v>4784</v>
      </c>
      <c r="J8" s="9" t="s">
        <v>51</v>
      </c>
      <c r="K8" s="9" t="s">
        <v>52</v>
      </c>
      <c r="L8" s="9" t="s">
        <v>48</v>
      </c>
      <c r="M8" s="9" t="s">
        <v>58</v>
      </c>
      <c r="N8" s="9">
        <v>144727.15</v>
      </c>
      <c r="O8" s="9">
        <v>1077.0899999999999</v>
      </c>
      <c r="P8" s="9">
        <v>-157.63</v>
      </c>
      <c r="Q8" s="9">
        <v>0</v>
      </c>
      <c r="R8" s="9">
        <v>0</v>
      </c>
      <c r="S8" s="9" t="s">
        <v>49</v>
      </c>
      <c r="T8" s="11">
        <v>7.4422110847895502E-3</v>
      </c>
      <c r="U8" s="9">
        <v>1234.72</v>
      </c>
      <c r="V8" s="9">
        <v>0</v>
      </c>
      <c r="W8" s="9">
        <v>0</v>
      </c>
      <c r="X8" s="9">
        <v>0</v>
      </c>
      <c r="Y8" s="9" t="s">
        <v>49</v>
      </c>
      <c r="Z8" s="9">
        <v>9.5576096123065005E-3</v>
      </c>
      <c r="AA8" s="9">
        <v>3.18586987076883E-4</v>
      </c>
      <c r="AB8" s="9" t="s">
        <v>49</v>
      </c>
      <c r="AC8" s="9">
        <v>0</v>
      </c>
      <c r="AD8" s="9">
        <v>-157.63</v>
      </c>
      <c r="AE8" s="10">
        <v>212110</v>
      </c>
    </row>
    <row r="9" spans="1:31" hidden="1" x14ac:dyDescent="0.25">
      <c r="A9" s="9">
        <v>202201</v>
      </c>
      <c r="B9" s="9">
        <v>193933</v>
      </c>
      <c r="C9" s="9" t="s">
        <v>9</v>
      </c>
      <c r="D9" s="9" t="s">
        <v>66</v>
      </c>
      <c r="E9" s="9" t="s">
        <v>63</v>
      </c>
      <c r="F9" s="10">
        <v>1</v>
      </c>
      <c r="G9" s="9" t="s">
        <v>50</v>
      </c>
      <c r="H9" s="13">
        <v>44152.663194444445</v>
      </c>
      <c r="I9" s="10">
        <v>4784</v>
      </c>
      <c r="J9" s="9" t="s">
        <v>51</v>
      </c>
      <c r="K9" s="9" t="s">
        <v>52</v>
      </c>
      <c r="L9" s="9" t="s">
        <v>48</v>
      </c>
      <c r="M9" s="9" t="s">
        <v>58</v>
      </c>
      <c r="N9" s="9">
        <v>9914.1200000000008</v>
      </c>
      <c r="O9" s="9">
        <v>72.389999999999901</v>
      </c>
      <c r="P9" s="9">
        <v>-3.68</v>
      </c>
      <c r="Q9" s="9">
        <v>0</v>
      </c>
      <c r="R9" s="9">
        <v>0</v>
      </c>
      <c r="S9" s="9" t="s">
        <v>49</v>
      </c>
      <c r="T9" s="11">
        <v>7.3017070602332699E-3</v>
      </c>
      <c r="U9" s="9">
        <v>76.069999999999894</v>
      </c>
      <c r="V9" s="9">
        <v>0</v>
      </c>
      <c r="W9" s="9">
        <v>0</v>
      </c>
      <c r="X9" s="9">
        <v>0</v>
      </c>
      <c r="Y9" s="9" t="s">
        <v>49</v>
      </c>
      <c r="Z9" s="9">
        <v>9.5576096123065005E-3</v>
      </c>
      <c r="AA9" s="9">
        <v>3.18586987076883E-4</v>
      </c>
      <c r="AB9" s="9" t="s">
        <v>49</v>
      </c>
      <c r="AC9" s="9">
        <v>0</v>
      </c>
      <c r="AD9" s="9">
        <v>-3.68</v>
      </c>
      <c r="AE9" s="10">
        <v>193933</v>
      </c>
    </row>
    <row r="10" spans="1:31" hidden="1" x14ac:dyDescent="0.25">
      <c r="A10" s="9">
        <v>202201</v>
      </c>
      <c r="B10" s="9">
        <v>232903</v>
      </c>
      <c r="C10" s="9" t="s">
        <v>3</v>
      </c>
      <c r="D10" s="9" t="s">
        <v>62</v>
      </c>
      <c r="E10" s="9" t="s">
        <v>63</v>
      </c>
      <c r="F10" s="10">
        <v>1</v>
      </c>
      <c r="G10" s="9" t="s">
        <v>56</v>
      </c>
      <c r="H10" s="13">
        <v>44293.613888888889</v>
      </c>
      <c r="I10" s="10">
        <v>4784</v>
      </c>
      <c r="J10" s="9" t="s">
        <v>51</v>
      </c>
      <c r="K10" s="9" t="s">
        <v>52</v>
      </c>
      <c r="L10" s="9" t="s">
        <v>48</v>
      </c>
      <c r="M10" s="9" t="s">
        <v>58</v>
      </c>
      <c r="N10" s="9">
        <v>10354.75</v>
      </c>
      <c r="O10" s="9">
        <v>84.889999999999901</v>
      </c>
      <c r="P10" s="9">
        <v>4.55</v>
      </c>
      <c r="Q10" s="9">
        <v>0</v>
      </c>
      <c r="R10" s="9">
        <v>0</v>
      </c>
      <c r="S10" s="9" t="s">
        <v>49</v>
      </c>
      <c r="T10" s="11">
        <v>8.1981699220164597E-3</v>
      </c>
      <c r="U10" s="9">
        <v>80.339999999999904</v>
      </c>
      <c r="V10" s="9">
        <v>0</v>
      </c>
      <c r="W10" s="9">
        <v>0</v>
      </c>
      <c r="X10" s="9">
        <v>0</v>
      </c>
      <c r="Y10" s="9" t="s">
        <v>49</v>
      </c>
      <c r="Z10" s="9">
        <v>9.5576096123065005E-3</v>
      </c>
      <c r="AA10" s="9">
        <v>3.18586987076883E-4</v>
      </c>
      <c r="AB10" s="9" t="s">
        <v>49</v>
      </c>
      <c r="AC10" s="9">
        <v>0</v>
      </c>
      <c r="AD10" s="9">
        <v>4.55</v>
      </c>
      <c r="AE10" s="10">
        <v>232903</v>
      </c>
    </row>
    <row r="11" spans="1:31" hidden="1" x14ac:dyDescent="0.25">
      <c r="A11" s="9">
        <v>202201</v>
      </c>
      <c r="B11" s="9">
        <v>193933</v>
      </c>
      <c r="C11" s="9" t="s">
        <v>9</v>
      </c>
      <c r="D11" s="9" t="s">
        <v>62</v>
      </c>
      <c r="E11" s="9" t="s">
        <v>63</v>
      </c>
      <c r="F11" s="10">
        <v>1</v>
      </c>
      <c r="G11" s="9" t="s">
        <v>50</v>
      </c>
      <c r="H11" s="13">
        <v>44152.663194444445</v>
      </c>
      <c r="I11" s="10">
        <v>4784</v>
      </c>
      <c r="J11" s="9" t="s">
        <v>51</v>
      </c>
      <c r="K11" s="9" t="s">
        <v>52</v>
      </c>
      <c r="L11" s="9" t="s">
        <v>48</v>
      </c>
      <c r="M11" s="9" t="s">
        <v>58</v>
      </c>
      <c r="N11" s="9">
        <v>26028.49</v>
      </c>
      <c r="O11" s="9">
        <v>147.16</v>
      </c>
      <c r="P11" s="9">
        <v>-46.76</v>
      </c>
      <c r="Q11" s="9">
        <v>0</v>
      </c>
      <c r="R11" s="9">
        <v>0</v>
      </c>
      <c r="S11" s="9" t="s">
        <v>49</v>
      </c>
      <c r="T11" s="11">
        <v>5.6538047347348998E-3</v>
      </c>
      <c r="U11" s="9">
        <v>193.92</v>
      </c>
      <c r="V11" s="9">
        <v>0</v>
      </c>
      <c r="W11" s="9">
        <v>0</v>
      </c>
      <c r="X11" s="9">
        <v>0</v>
      </c>
      <c r="Y11" s="9" t="s">
        <v>49</v>
      </c>
      <c r="Z11" s="9">
        <v>9.5576096123065005E-3</v>
      </c>
      <c r="AA11" s="9">
        <v>3.18586987076883E-4</v>
      </c>
      <c r="AB11" s="9" t="s">
        <v>49</v>
      </c>
      <c r="AC11" s="9">
        <v>0</v>
      </c>
      <c r="AD11" s="9">
        <v>-46.76</v>
      </c>
      <c r="AE11" s="10">
        <v>193933</v>
      </c>
    </row>
    <row r="12" spans="1:31" hidden="1" x14ac:dyDescent="0.25">
      <c r="A12" s="9">
        <v>202201</v>
      </c>
      <c r="B12" s="9">
        <v>212117</v>
      </c>
      <c r="C12" s="9" t="s">
        <v>7</v>
      </c>
      <c r="D12" s="9" t="s">
        <v>62</v>
      </c>
      <c r="E12" s="9" t="s">
        <v>63</v>
      </c>
      <c r="F12" s="10">
        <v>1</v>
      </c>
      <c r="G12" s="9" t="s">
        <v>54</v>
      </c>
      <c r="H12" s="13">
        <v>44181.682638888888</v>
      </c>
      <c r="I12" s="10">
        <v>4784</v>
      </c>
      <c r="J12" s="9" t="s">
        <v>51</v>
      </c>
      <c r="K12" s="9" t="s">
        <v>52</v>
      </c>
      <c r="L12" s="9" t="s">
        <v>48</v>
      </c>
      <c r="M12" s="9" t="s">
        <v>58</v>
      </c>
      <c r="N12" s="9">
        <v>1515509.9</v>
      </c>
      <c r="O12" s="9">
        <v>10513.9</v>
      </c>
      <c r="P12" s="9">
        <v>-2147.9299999999998</v>
      </c>
      <c r="Q12" s="9">
        <v>0</v>
      </c>
      <c r="R12" s="9">
        <v>0</v>
      </c>
      <c r="S12" s="9" t="s">
        <v>49</v>
      </c>
      <c r="T12" s="11">
        <v>6.9375330375604904E-3</v>
      </c>
      <c r="U12" s="9">
        <v>12661.83</v>
      </c>
      <c r="V12" s="9">
        <v>0</v>
      </c>
      <c r="W12" s="9">
        <v>0</v>
      </c>
      <c r="X12" s="9">
        <v>0</v>
      </c>
      <c r="Y12" s="9" t="s">
        <v>49</v>
      </c>
      <c r="Z12" s="9">
        <v>9.5576096123065005E-3</v>
      </c>
      <c r="AA12" s="9">
        <v>3.18586987076883E-4</v>
      </c>
      <c r="AB12" s="9" t="s">
        <v>49</v>
      </c>
      <c r="AC12" s="9">
        <v>0</v>
      </c>
      <c r="AD12" s="9">
        <v>-2147.9299999999998</v>
      </c>
      <c r="AE12" s="10">
        <v>212117</v>
      </c>
    </row>
    <row r="13" spans="1:31" hidden="1" x14ac:dyDescent="0.25">
      <c r="A13" s="9">
        <v>202201</v>
      </c>
      <c r="B13" s="9">
        <v>212110</v>
      </c>
      <c r="C13" s="9" t="s">
        <v>11</v>
      </c>
      <c r="D13" s="9" t="s">
        <v>62</v>
      </c>
      <c r="E13" s="9" t="s">
        <v>63</v>
      </c>
      <c r="F13" s="10">
        <v>1</v>
      </c>
      <c r="G13" s="9" t="s">
        <v>53</v>
      </c>
      <c r="H13" s="13">
        <v>44181.680555555555</v>
      </c>
      <c r="I13" s="10">
        <v>4784</v>
      </c>
      <c r="J13" s="9" t="s">
        <v>51</v>
      </c>
      <c r="K13" s="9" t="s">
        <v>52</v>
      </c>
      <c r="L13" s="9" t="s">
        <v>48</v>
      </c>
      <c r="M13" s="9" t="s">
        <v>58</v>
      </c>
      <c r="N13" s="9">
        <v>394448.6</v>
      </c>
      <c r="O13" s="9">
        <v>2774.19</v>
      </c>
      <c r="P13" s="9">
        <v>-454.26</v>
      </c>
      <c r="Q13" s="9">
        <v>0</v>
      </c>
      <c r="R13" s="9">
        <v>0</v>
      </c>
      <c r="S13" s="9" t="s">
        <v>49</v>
      </c>
      <c r="T13" s="11">
        <v>7.03308365145674E-3</v>
      </c>
      <c r="U13" s="9">
        <v>3228.45</v>
      </c>
      <c r="V13" s="9">
        <v>0</v>
      </c>
      <c r="W13" s="9">
        <v>0</v>
      </c>
      <c r="X13" s="9">
        <v>0</v>
      </c>
      <c r="Y13" s="9" t="s">
        <v>49</v>
      </c>
      <c r="Z13" s="9">
        <v>9.5576096123065005E-3</v>
      </c>
      <c r="AA13" s="9">
        <v>3.18586987076883E-4</v>
      </c>
      <c r="AB13" s="9" t="s">
        <v>49</v>
      </c>
      <c r="AC13" s="9">
        <v>0</v>
      </c>
      <c r="AD13" s="9">
        <v>-454.26</v>
      </c>
      <c r="AE13" s="10">
        <v>212110</v>
      </c>
    </row>
    <row r="14" spans="1:31" hidden="1" x14ac:dyDescent="0.25">
      <c r="A14" s="9">
        <v>202201</v>
      </c>
      <c r="B14" s="9">
        <v>212110</v>
      </c>
      <c r="C14" s="9" t="s">
        <v>11</v>
      </c>
      <c r="D14" s="9" t="s">
        <v>67</v>
      </c>
      <c r="E14" s="9" t="s">
        <v>68</v>
      </c>
      <c r="F14" s="10">
        <v>1</v>
      </c>
      <c r="G14" s="9" t="s">
        <v>53</v>
      </c>
      <c r="H14" s="13">
        <v>44181.680555555555</v>
      </c>
      <c r="I14" s="10">
        <v>4784</v>
      </c>
      <c r="J14" s="9" t="s">
        <v>51</v>
      </c>
      <c r="K14" s="9" t="s">
        <v>52</v>
      </c>
      <c r="L14" s="9" t="s">
        <v>48</v>
      </c>
      <c r="M14" s="9" t="s">
        <v>58</v>
      </c>
      <c r="N14" s="9">
        <v>147856.4</v>
      </c>
      <c r="O14" s="9">
        <v>1436.13</v>
      </c>
      <c r="P14" s="9">
        <v>-86.340000000000103</v>
      </c>
      <c r="Q14" s="9">
        <v>0</v>
      </c>
      <c r="R14" s="9">
        <v>0</v>
      </c>
      <c r="S14" s="9" t="s">
        <v>49</v>
      </c>
      <c r="T14" s="11">
        <v>9.7130053213794094E-3</v>
      </c>
      <c r="U14" s="9">
        <v>1522.47</v>
      </c>
      <c r="V14" s="9">
        <v>0</v>
      </c>
      <c r="W14" s="9">
        <v>0</v>
      </c>
      <c r="X14" s="9">
        <v>0</v>
      </c>
      <c r="Y14" s="9" t="s">
        <v>49</v>
      </c>
      <c r="Z14" s="9">
        <v>9.5576096123065005E-3</v>
      </c>
      <c r="AA14" s="9">
        <v>3.18586987076883E-4</v>
      </c>
      <c r="AB14" s="9" t="s">
        <v>49</v>
      </c>
      <c r="AC14" s="9">
        <v>0</v>
      </c>
      <c r="AD14" s="9">
        <v>-86.340000000000103</v>
      </c>
      <c r="AE14" s="10">
        <v>212110</v>
      </c>
    </row>
    <row r="15" spans="1:31" hidden="1" x14ac:dyDescent="0.25">
      <c r="A15" s="9">
        <v>202201</v>
      </c>
      <c r="B15" s="9">
        <v>212117</v>
      </c>
      <c r="C15" s="9" t="s">
        <v>7</v>
      </c>
      <c r="D15" s="9" t="s">
        <v>67</v>
      </c>
      <c r="E15" s="9" t="s">
        <v>68</v>
      </c>
      <c r="F15" s="10">
        <v>1</v>
      </c>
      <c r="G15" s="9" t="s">
        <v>54</v>
      </c>
      <c r="H15" s="13">
        <v>44181.682638888888</v>
      </c>
      <c r="I15" s="10">
        <v>4784</v>
      </c>
      <c r="J15" s="9" t="s">
        <v>51</v>
      </c>
      <c r="K15" s="9" t="s">
        <v>52</v>
      </c>
      <c r="L15" s="9" t="s">
        <v>48</v>
      </c>
      <c r="M15" s="9" t="s">
        <v>58</v>
      </c>
      <c r="N15" s="9">
        <v>636369.29</v>
      </c>
      <c r="O15" s="9">
        <v>6730.94</v>
      </c>
      <c r="P15" s="9">
        <v>330.67999999999898</v>
      </c>
      <c r="Q15" s="9">
        <v>0</v>
      </c>
      <c r="R15" s="9">
        <v>0</v>
      </c>
      <c r="S15" s="9" t="s">
        <v>49</v>
      </c>
      <c r="T15" s="11">
        <v>1.0577097458615599E-2</v>
      </c>
      <c r="U15" s="9">
        <v>6400.26</v>
      </c>
      <c r="V15" s="9">
        <v>0</v>
      </c>
      <c r="W15" s="9">
        <v>0</v>
      </c>
      <c r="X15" s="9">
        <v>0</v>
      </c>
      <c r="Y15" s="9" t="s">
        <v>49</v>
      </c>
      <c r="Z15" s="9">
        <v>9.5576096123065005E-3</v>
      </c>
      <c r="AA15" s="9">
        <v>3.18586987076883E-4</v>
      </c>
      <c r="AB15" s="9" t="s">
        <v>49</v>
      </c>
      <c r="AC15" s="9">
        <v>0</v>
      </c>
      <c r="AD15" s="9">
        <v>330.67999999999898</v>
      </c>
      <c r="AE15" s="10">
        <v>212117</v>
      </c>
    </row>
    <row r="16" spans="1:31" hidden="1" x14ac:dyDescent="0.25">
      <c r="A16" s="9">
        <v>202201</v>
      </c>
      <c r="B16" s="9">
        <v>232903</v>
      </c>
      <c r="C16" s="9" t="s">
        <v>3</v>
      </c>
      <c r="D16" s="9" t="s">
        <v>67</v>
      </c>
      <c r="E16" s="9" t="s">
        <v>68</v>
      </c>
      <c r="F16" s="10">
        <v>1</v>
      </c>
      <c r="G16" s="9" t="s">
        <v>56</v>
      </c>
      <c r="H16" s="13">
        <v>44293.613888888889</v>
      </c>
      <c r="I16" s="10">
        <v>4784</v>
      </c>
      <c r="J16" s="9" t="s">
        <v>51</v>
      </c>
      <c r="K16" s="9" t="s">
        <v>52</v>
      </c>
      <c r="L16" s="9" t="s">
        <v>48</v>
      </c>
      <c r="M16" s="9" t="s">
        <v>58</v>
      </c>
      <c r="N16" s="9">
        <v>5680.5</v>
      </c>
      <c r="O16" s="9">
        <v>78.199999999999903</v>
      </c>
      <c r="P16" s="9">
        <v>15.68</v>
      </c>
      <c r="Q16" s="9">
        <v>0</v>
      </c>
      <c r="R16" s="9">
        <v>0</v>
      </c>
      <c r="S16" s="9" t="s">
        <v>49</v>
      </c>
      <c r="T16" s="11">
        <v>1.3766393803362399E-2</v>
      </c>
      <c r="U16" s="9">
        <v>62.52</v>
      </c>
      <c r="V16" s="9">
        <v>0</v>
      </c>
      <c r="W16" s="9">
        <v>0</v>
      </c>
      <c r="X16" s="9">
        <v>0</v>
      </c>
      <c r="Y16" s="9" t="s">
        <v>49</v>
      </c>
      <c r="Z16" s="9">
        <v>9.5576096123065005E-3</v>
      </c>
      <c r="AA16" s="9">
        <v>3.18586987076883E-4</v>
      </c>
      <c r="AB16" s="9" t="s">
        <v>49</v>
      </c>
      <c r="AC16" s="9">
        <v>0</v>
      </c>
      <c r="AD16" s="9">
        <v>15.68</v>
      </c>
      <c r="AE16" s="10">
        <v>232903</v>
      </c>
    </row>
    <row r="17" spans="1:31" hidden="1" x14ac:dyDescent="0.25">
      <c r="A17" s="9">
        <v>202201</v>
      </c>
      <c r="B17" s="9">
        <v>212110</v>
      </c>
      <c r="C17" s="9" t="s">
        <v>11</v>
      </c>
      <c r="D17" s="9" t="s">
        <v>69</v>
      </c>
      <c r="E17" s="9" t="s">
        <v>68</v>
      </c>
      <c r="F17" s="10">
        <v>1</v>
      </c>
      <c r="G17" s="9" t="s">
        <v>53</v>
      </c>
      <c r="H17" s="13">
        <v>44181.680555555555</v>
      </c>
      <c r="I17" s="10">
        <v>4784</v>
      </c>
      <c r="J17" s="9" t="s">
        <v>51</v>
      </c>
      <c r="K17" s="9" t="s">
        <v>52</v>
      </c>
      <c r="L17" s="9" t="s">
        <v>48</v>
      </c>
      <c r="M17" s="9" t="s">
        <v>58</v>
      </c>
      <c r="N17" s="9">
        <v>126388.2</v>
      </c>
      <c r="O17" s="9">
        <v>1505.61</v>
      </c>
      <c r="P17" s="9">
        <v>3.3700000000000401</v>
      </c>
      <c r="Q17" s="9">
        <v>0</v>
      </c>
      <c r="R17" s="9">
        <v>0</v>
      </c>
      <c r="S17" s="9" t="s">
        <v>49</v>
      </c>
      <c r="T17" s="11">
        <v>1.19125836114447E-2</v>
      </c>
      <c r="U17" s="9">
        <v>1502.24</v>
      </c>
      <c r="V17" s="9">
        <v>0</v>
      </c>
      <c r="W17" s="9">
        <v>0</v>
      </c>
      <c r="X17" s="9">
        <v>0</v>
      </c>
      <c r="Y17" s="9" t="s">
        <v>49</v>
      </c>
      <c r="Z17" s="9">
        <v>9.5576096123065005E-3</v>
      </c>
      <c r="AA17" s="9">
        <v>3.18586987076883E-4</v>
      </c>
      <c r="AB17" s="9" t="s">
        <v>49</v>
      </c>
      <c r="AC17" s="9">
        <v>0</v>
      </c>
      <c r="AD17" s="9">
        <v>3.3700000000000401</v>
      </c>
      <c r="AE17" s="10">
        <v>212110</v>
      </c>
    </row>
    <row r="18" spans="1:31" hidden="1" x14ac:dyDescent="0.25">
      <c r="A18" s="9">
        <v>202201</v>
      </c>
      <c r="B18" s="9">
        <v>212117</v>
      </c>
      <c r="C18" s="9" t="s">
        <v>7</v>
      </c>
      <c r="D18" s="9" t="s">
        <v>69</v>
      </c>
      <c r="E18" s="9" t="s">
        <v>68</v>
      </c>
      <c r="F18" s="10">
        <v>1</v>
      </c>
      <c r="G18" s="9" t="s">
        <v>54</v>
      </c>
      <c r="H18" s="13">
        <v>44181.682638888888</v>
      </c>
      <c r="I18" s="10">
        <v>4784</v>
      </c>
      <c r="J18" s="9" t="s">
        <v>51</v>
      </c>
      <c r="K18" s="9" t="s">
        <v>52</v>
      </c>
      <c r="L18" s="9" t="s">
        <v>48</v>
      </c>
      <c r="M18" s="9" t="s">
        <v>58</v>
      </c>
      <c r="N18" s="9">
        <v>638480.5</v>
      </c>
      <c r="O18" s="9">
        <v>7467.7</v>
      </c>
      <c r="P18" s="9">
        <v>342.18</v>
      </c>
      <c r="Q18" s="9">
        <v>0</v>
      </c>
      <c r="R18" s="9">
        <v>0</v>
      </c>
      <c r="S18" s="9" t="s">
        <v>49</v>
      </c>
      <c r="T18" s="11">
        <v>1.16960502317612E-2</v>
      </c>
      <c r="U18" s="9">
        <v>7125.52</v>
      </c>
      <c r="V18" s="9">
        <v>0</v>
      </c>
      <c r="W18" s="9">
        <v>0</v>
      </c>
      <c r="X18" s="9">
        <v>0</v>
      </c>
      <c r="Y18" s="9" t="s">
        <v>49</v>
      </c>
      <c r="Z18" s="9">
        <v>9.5576096123065005E-3</v>
      </c>
      <c r="AA18" s="9">
        <v>3.18586987076883E-4</v>
      </c>
      <c r="AB18" s="9" t="s">
        <v>49</v>
      </c>
      <c r="AC18" s="9">
        <v>0</v>
      </c>
      <c r="AD18" s="9">
        <v>342.18</v>
      </c>
      <c r="AE18" s="10">
        <v>212117</v>
      </c>
    </row>
    <row r="19" spans="1:31" hidden="1" x14ac:dyDescent="0.25">
      <c r="A19" s="9">
        <v>202201</v>
      </c>
      <c r="B19" s="9">
        <v>232903</v>
      </c>
      <c r="C19" s="9" t="s">
        <v>3</v>
      </c>
      <c r="D19" s="9" t="s">
        <v>69</v>
      </c>
      <c r="E19" s="9" t="s">
        <v>68</v>
      </c>
      <c r="F19" s="10">
        <v>1</v>
      </c>
      <c r="G19" s="9" t="s">
        <v>56</v>
      </c>
      <c r="H19" s="13">
        <v>44293.613888888889</v>
      </c>
      <c r="I19" s="10">
        <v>4784</v>
      </c>
      <c r="J19" s="9" t="s">
        <v>51</v>
      </c>
      <c r="K19" s="9" t="s">
        <v>52</v>
      </c>
      <c r="L19" s="9" t="s">
        <v>48</v>
      </c>
      <c r="M19" s="9" t="s">
        <v>58</v>
      </c>
      <c r="N19" s="9">
        <v>3928.75</v>
      </c>
      <c r="O19" s="9">
        <v>54.54</v>
      </c>
      <c r="P19" s="9">
        <v>10.36</v>
      </c>
      <c r="Q19" s="9">
        <v>0</v>
      </c>
      <c r="R19" s="9">
        <v>0</v>
      </c>
      <c r="S19" s="9" t="s">
        <v>49</v>
      </c>
      <c r="T19" s="11">
        <v>1.38822780782692E-2</v>
      </c>
      <c r="U19" s="9">
        <v>44.18</v>
      </c>
      <c r="V19" s="9">
        <v>0</v>
      </c>
      <c r="W19" s="9">
        <v>0</v>
      </c>
      <c r="X19" s="9">
        <v>0</v>
      </c>
      <c r="Y19" s="9" t="s">
        <v>49</v>
      </c>
      <c r="Z19" s="9">
        <v>9.5576096123065005E-3</v>
      </c>
      <c r="AA19" s="9">
        <v>3.18586987076883E-4</v>
      </c>
      <c r="AB19" s="9" t="s">
        <v>49</v>
      </c>
      <c r="AC19" s="9">
        <v>0</v>
      </c>
      <c r="AD19" s="9">
        <v>10.36</v>
      </c>
      <c r="AE19" s="10">
        <v>232903</v>
      </c>
    </row>
    <row r="20" spans="1:31" hidden="1" x14ac:dyDescent="0.25">
      <c r="A20" s="9">
        <v>202201</v>
      </c>
      <c r="B20" s="9">
        <v>212110</v>
      </c>
      <c r="C20" s="9" t="s">
        <v>11</v>
      </c>
      <c r="D20" s="9" t="s">
        <v>70</v>
      </c>
      <c r="E20" s="9" t="s">
        <v>68</v>
      </c>
      <c r="F20" s="10">
        <v>1</v>
      </c>
      <c r="G20" s="9" t="s">
        <v>53</v>
      </c>
      <c r="H20" s="13">
        <v>44181.680555555555</v>
      </c>
      <c r="I20" s="10">
        <v>4784</v>
      </c>
      <c r="J20" s="9" t="s">
        <v>51</v>
      </c>
      <c r="K20" s="9" t="s">
        <v>52</v>
      </c>
      <c r="L20" s="9" t="s">
        <v>48</v>
      </c>
      <c r="M20" s="9" t="s">
        <v>58</v>
      </c>
      <c r="N20" s="9">
        <v>9828.7000000000007</v>
      </c>
      <c r="O20" s="9">
        <v>117.43</v>
      </c>
      <c r="P20" s="9">
        <v>-87.639999999999901</v>
      </c>
      <c r="Q20" s="9">
        <v>0</v>
      </c>
      <c r="R20" s="9">
        <v>0</v>
      </c>
      <c r="S20" s="9" t="s">
        <v>49</v>
      </c>
      <c r="T20" s="11">
        <v>1.1947663475332399E-2</v>
      </c>
      <c r="U20" s="9">
        <v>205.07</v>
      </c>
      <c r="V20" s="9">
        <v>0</v>
      </c>
      <c r="W20" s="9">
        <v>0</v>
      </c>
      <c r="X20" s="9">
        <v>0</v>
      </c>
      <c r="Y20" s="9" t="s">
        <v>49</v>
      </c>
      <c r="Z20" s="9">
        <v>9.5576096123065005E-3</v>
      </c>
      <c r="AA20" s="9">
        <v>3.18586987076883E-4</v>
      </c>
      <c r="AB20" s="9" t="s">
        <v>49</v>
      </c>
      <c r="AC20" s="9">
        <v>0</v>
      </c>
      <c r="AD20" s="9">
        <v>-87.639999999999901</v>
      </c>
      <c r="AE20" s="10">
        <v>212110</v>
      </c>
    </row>
    <row r="21" spans="1:31" hidden="1" x14ac:dyDescent="0.25">
      <c r="A21" s="9">
        <v>202201</v>
      </c>
      <c r="B21" s="9">
        <v>212117</v>
      </c>
      <c r="C21" s="9" t="s">
        <v>7</v>
      </c>
      <c r="D21" s="9" t="s">
        <v>70</v>
      </c>
      <c r="E21" s="9" t="s">
        <v>68</v>
      </c>
      <c r="F21" s="10">
        <v>1</v>
      </c>
      <c r="G21" s="9" t="s">
        <v>54</v>
      </c>
      <c r="H21" s="13">
        <v>44181.682638888888</v>
      </c>
      <c r="I21" s="10">
        <v>4784</v>
      </c>
      <c r="J21" s="9" t="s">
        <v>51</v>
      </c>
      <c r="K21" s="9" t="s">
        <v>52</v>
      </c>
      <c r="L21" s="9" t="s">
        <v>48</v>
      </c>
      <c r="M21" s="9" t="s">
        <v>58</v>
      </c>
      <c r="N21" s="9">
        <v>38233.300000000003</v>
      </c>
      <c r="O21" s="9">
        <v>449.83</v>
      </c>
      <c r="P21" s="9">
        <v>-164.48</v>
      </c>
      <c r="Q21" s="9">
        <v>0</v>
      </c>
      <c r="R21" s="9">
        <v>0</v>
      </c>
      <c r="S21" s="9" t="s">
        <v>49</v>
      </c>
      <c r="T21" s="11">
        <v>1.1765398226153599E-2</v>
      </c>
      <c r="U21" s="9">
        <v>614.30999999999995</v>
      </c>
      <c r="V21" s="9">
        <v>0</v>
      </c>
      <c r="W21" s="9">
        <v>0</v>
      </c>
      <c r="X21" s="9">
        <v>0</v>
      </c>
      <c r="Y21" s="9" t="s">
        <v>49</v>
      </c>
      <c r="Z21" s="9">
        <v>9.5576096123065005E-3</v>
      </c>
      <c r="AA21" s="9">
        <v>3.18586987076883E-4</v>
      </c>
      <c r="AB21" s="9" t="s">
        <v>49</v>
      </c>
      <c r="AC21" s="9">
        <v>0</v>
      </c>
      <c r="AD21" s="9">
        <v>-164.48</v>
      </c>
      <c r="AE21" s="10">
        <v>212117</v>
      </c>
    </row>
    <row r="22" spans="1:31" hidden="1" x14ac:dyDescent="0.25">
      <c r="A22" s="9">
        <v>202201</v>
      </c>
      <c r="B22" s="9">
        <v>232903</v>
      </c>
      <c r="C22" s="9" t="s">
        <v>3</v>
      </c>
      <c r="D22" s="9" t="s">
        <v>70</v>
      </c>
      <c r="E22" s="9" t="s">
        <v>68</v>
      </c>
      <c r="F22" s="10">
        <v>1</v>
      </c>
      <c r="G22" s="9" t="s">
        <v>56</v>
      </c>
      <c r="H22" s="13">
        <v>44293.613888888889</v>
      </c>
      <c r="I22" s="10">
        <v>4784</v>
      </c>
      <c r="J22" s="9" t="s">
        <v>51</v>
      </c>
      <c r="K22" s="9" t="s">
        <v>52</v>
      </c>
      <c r="L22" s="9" t="s">
        <v>48</v>
      </c>
      <c r="M22" s="9" t="s">
        <v>58</v>
      </c>
      <c r="N22" s="9">
        <v>217</v>
      </c>
      <c r="O22" s="9">
        <v>3.03</v>
      </c>
      <c r="P22" s="9">
        <v>-1.1200000000000001</v>
      </c>
      <c r="Q22" s="9">
        <v>0</v>
      </c>
      <c r="R22" s="9">
        <v>0</v>
      </c>
      <c r="S22" s="9" t="s">
        <v>49</v>
      </c>
      <c r="T22" s="11">
        <v>1.3963133640553E-2</v>
      </c>
      <c r="U22" s="9">
        <v>4.1500000000000004</v>
      </c>
      <c r="V22" s="9">
        <v>0</v>
      </c>
      <c r="W22" s="9">
        <v>0</v>
      </c>
      <c r="X22" s="9">
        <v>0</v>
      </c>
      <c r="Y22" s="9" t="s">
        <v>49</v>
      </c>
      <c r="Z22" s="9">
        <v>9.5576096123065005E-3</v>
      </c>
      <c r="AA22" s="9">
        <v>3.18586987076883E-4</v>
      </c>
      <c r="AB22" s="9" t="s">
        <v>49</v>
      </c>
      <c r="AC22" s="9">
        <v>0</v>
      </c>
      <c r="AD22" s="9">
        <v>-1.1200000000000001</v>
      </c>
      <c r="AE22" s="10">
        <v>232903</v>
      </c>
    </row>
    <row r="23" spans="1:31" hidden="1" x14ac:dyDescent="0.25">
      <c r="A23" s="9">
        <v>202202</v>
      </c>
      <c r="B23" s="9">
        <v>193933</v>
      </c>
      <c r="C23" s="9" t="s">
        <v>9</v>
      </c>
      <c r="D23" s="9" t="s">
        <v>65</v>
      </c>
      <c r="E23" s="9" t="s">
        <v>63</v>
      </c>
      <c r="F23" s="10">
        <v>1</v>
      </c>
      <c r="G23" s="9" t="s">
        <v>50</v>
      </c>
      <c r="H23" s="13">
        <v>44152.663194444445</v>
      </c>
      <c r="I23" s="10">
        <v>4784</v>
      </c>
      <c r="J23" s="9" t="s">
        <v>51</v>
      </c>
      <c r="K23" s="9" t="s">
        <v>52</v>
      </c>
      <c r="L23" s="9" t="s">
        <v>48</v>
      </c>
      <c r="M23" s="9" t="s">
        <v>73</v>
      </c>
      <c r="N23" s="9">
        <v>5460.88</v>
      </c>
      <c r="O23" s="9">
        <v>40.239999999999903</v>
      </c>
      <c r="P23" s="9">
        <v>-25.439999999999898</v>
      </c>
      <c r="Q23" s="9">
        <v>0</v>
      </c>
      <c r="R23" s="9">
        <v>0</v>
      </c>
      <c r="S23" s="9" t="s">
        <v>49</v>
      </c>
      <c r="T23" s="11">
        <v>7.3687757284540099E-3</v>
      </c>
      <c r="U23" s="9">
        <v>65.679999999999794</v>
      </c>
      <c r="V23" s="9">
        <v>0</v>
      </c>
      <c r="W23" s="9">
        <v>0</v>
      </c>
      <c r="X23" s="9">
        <v>0</v>
      </c>
      <c r="Y23" s="9" t="s">
        <v>49</v>
      </c>
      <c r="Z23" s="11">
        <v>1.00723012447325E-2</v>
      </c>
      <c r="AA23" s="11">
        <v>3.35743374824417E-4</v>
      </c>
      <c r="AB23" s="9" t="s">
        <v>49</v>
      </c>
      <c r="AC23" s="9">
        <v>0</v>
      </c>
      <c r="AD23" s="9">
        <v>-25.439999999999898</v>
      </c>
      <c r="AE23" s="9">
        <v>193933</v>
      </c>
    </row>
    <row r="24" spans="1:31" hidden="1" x14ac:dyDescent="0.25">
      <c r="A24" s="9">
        <v>202202</v>
      </c>
      <c r="B24" s="9">
        <v>212117</v>
      </c>
      <c r="C24" s="9" t="s">
        <v>7</v>
      </c>
      <c r="D24" s="9" t="s">
        <v>65</v>
      </c>
      <c r="E24" s="9" t="s">
        <v>63</v>
      </c>
      <c r="F24" s="10">
        <v>1</v>
      </c>
      <c r="G24" s="9" t="s">
        <v>54</v>
      </c>
      <c r="H24" s="13">
        <v>44181.682638888888</v>
      </c>
      <c r="I24" s="10">
        <v>4784</v>
      </c>
      <c r="J24" s="9" t="s">
        <v>51</v>
      </c>
      <c r="K24" s="9" t="s">
        <v>52</v>
      </c>
      <c r="L24" s="9" t="s">
        <v>48</v>
      </c>
      <c r="M24" s="9" t="s">
        <v>73</v>
      </c>
      <c r="N24" s="9">
        <v>3486.1</v>
      </c>
      <c r="O24" s="9">
        <v>26.64</v>
      </c>
      <c r="P24" s="9">
        <v>-12.97</v>
      </c>
      <c r="Q24" s="9">
        <v>0</v>
      </c>
      <c r="R24" s="9">
        <v>0</v>
      </c>
      <c r="S24" s="9" t="s">
        <v>49</v>
      </c>
      <c r="T24" s="11">
        <v>7.6417773443102598E-3</v>
      </c>
      <c r="U24" s="9">
        <v>39.61</v>
      </c>
      <c r="V24" s="9">
        <v>0</v>
      </c>
      <c r="W24" s="9">
        <v>0</v>
      </c>
      <c r="X24" s="9">
        <v>0</v>
      </c>
      <c r="Y24" s="9" t="s">
        <v>49</v>
      </c>
      <c r="Z24" s="11">
        <v>1.00723012447325E-2</v>
      </c>
      <c r="AA24" s="11">
        <v>3.35743374824417E-4</v>
      </c>
      <c r="AB24" s="9" t="s">
        <v>49</v>
      </c>
      <c r="AC24" s="9">
        <v>0</v>
      </c>
      <c r="AD24" s="9">
        <v>-12.97</v>
      </c>
      <c r="AE24" s="9">
        <v>212117</v>
      </c>
    </row>
    <row r="25" spans="1:31" hidden="1" x14ac:dyDescent="0.25">
      <c r="A25" s="9">
        <v>202202</v>
      </c>
      <c r="B25" s="9">
        <v>212110</v>
      </c>
      <c r="C25" s="9" t="s">
        <v>11</v>
      </c>
      <c r="D25" s="9" t="s">
        <v>65</v>
      </c>
      <c r="E25" s="9" t="s">
        <v>63</v>
      </c>
      <c r="F25" s="10">
        <v>1</v>
      </c>
      <c r="G25" s="9" t="s">
        <v>53</v>
      </c>
      <c r="H25" s="13">
        <v>44181.680555555555</v>
      </c>
      <c r="I25" s="10">
        <v>4784</v>
      </c>
      <c r="J25" s="9" t="s">
        <v>51</v>
      </c>
      <c r="K25" s="9" t="s">
        <v>52</v>
      </c>
      <c r="L25" s="9" t="s">
        <v>48</v>
      </c>
      <c r="M25" s="9" t="s">
        <v>73</v>
      </c>
      <c r="N25" s="9">
        <v>825</v>
      </c>
      <c r="O25" s="9">
        <v>6.08</v>
      </c>
      <c r="P25" s="9">
        <v>-7.1</v>
      </c>
      <c r="Q25" s="9">
        <v>0</v>
      </c>
      <c r="R25" s="9">
        <v>0</v>
      </c>
      <c r="S25" s="9" t="s">
        <v>49</v>
      </c>
      <c r="T25" s="11">
        <v>7.3696969696969697E-3</v>
      </c>
      <c r="U25" s="9">
        <v>13.18</v>
      </c>
      <c r="V25" s="9">
        <v>0</v>
      </c>
      <c r="W25" s="9">
        <v>0</v>
      </c>
      <c r="X25" s="9">
        <v>0</v>
      </c>
      <c r="Y25" s="9" t="s">
        <v>49</v>
      </c>
      <c r="Z25" s="11">
        <v>1.00723012447325E-2</v>
      </c>
      <c r="AA25" s="11">
        <v>3.35743374824417E-4</v>
      </c>
      <c r="AB25" s="9" t="s">
        <v>49</v>
      </c>
      <c r="AC25" s="9">
        <v>0</v>
      </c>
      <c r="AD25" s="9">
        <v>-7.1</v>
      </c>
      <c r="AE25" s="9">
        <v>212110</v>
      </c>
    </row>
    <row r="26" spans="1:31" hidden="1" x14ac:dyDescent="0.25">
      <c r="A26" s="9">
        <v>202202</v>
      </c>
      <c r="B26" s="9">
        <v>232903</v>
      </c>
      <c r="C26" s="9" t="s">
        <v>3</v>
      </c>
      <c r="D26" s="9" t="s">
        <v>65</v>
      </c>
      <c r="E26" s="9" t="s">
        <v>63</v>
      </c>
      <c r="F26" s="10">
        <v>1</v>
      </c>
      <c r="G26" s="9" t="s">
        <v>56</v>
      </c>
      <c r="H26" s="13">
        <v>44293.613888888889</v>
      </c>
      <c r="I26" s="10">
        <v>4784</v>
      </c>
      <c r="J26" s="9" t="s">
        <v>51</v>
      </c>
      <c r="K26" s="9" t="s">
        <v>52</v>
      </c>
      <c r="L26" s="9" t="s">
        <v>48</v>
      </c>
      <c r="M26" s="9" t="s">
        <v>73</v>
      </c>
      <c r="N26" s="9">
        <v>136.5</v>
      </c>
      <c r="O26" s="9">
        <v>1.06</v>
      </c>
      <c r="P26" s="9">
        <v>-1.32</v>
      </c>
      <c r="Q26" s="9">
        <v>0</v>
      </c>
      <c r="R26" s="9">
        <v>0</v>
      </c>
      <c r="S26" s="9" t="s">
        <v>49</v>
      </c>
      <c r="T26" s="11">
        <v>7.7655677655677699E-3</v>
      </c>
      <c r="U26" s="9">
        <v>2.38</v>
      </c>
      <c r="V26" s="9">
        <v>0</v>
      </c>
      <c r="W26" s="9">
        <v>0</v>
      </c>
      <c r="X26" s="9">
        <v>0</v>
      </c>
      <c r="Y26" s="9" t="s">
        <v>49</v>
      </c>
      <c r="Z26" s="11">
        <v>1.00723012447325E-2</v>
      </c>
      <c r="AA26" s="11">
        <v>3.35743374824417E-4</v>
      </c>
      <c r="AB26" s="9" t="s">
        <v>49</v>
      </c>
      <c r="AC26" s="9">
        <v>0</v>
      </c>
      <c r="AD26" s="9">
        <v>-1.32</v>
      </c>
      <c r="AE26" s="9">
        <v>232903</v>
      </c>
    </row>
    <row r="27" spans="1:31" hidden="1" x14ac:dyDescent="0.25">
      <c r="A27" s="9">
        <v>202202</v>
      </c>
      <c r="B27" s="9">
        <v>303890</v>
      </c>
      <c r="C27" s="9" t="s">
        <v>19</v>
      </c>
      <c r="D27" s="9" t="s">
        <v>62</v>
      </c>
      <c r="E27" s="9" t="s">
        <v>63</v>
      </c>
      <c r="F27" s="10">
        <v>1</v>
      </c>
      <c r="G27" s="9" t="s">
        <v>55</v>
      </c>
      <c r="H27" s="13">
        <v>44609.801388888889</v>
      </c>
      <c r="I27" s="10">
        <v>4784</v>
      </c>
      <c r="J27" s="9" t="s">
        <v>51</v>
      </c>
      <c r="K27" s="9" t="s">
        <v>52</v>
      </c>
      <c r="L27" s="9" t="s">
        <v>48</v>
      </c>
      <c r="M27" s="9" t="s">
        <v>73</v>
      </c>
      <c r="N27" s="9">
        <v>3.5</v>
      </c>
      <c r="O27" s="9">
        <v>0</v>
      </c>
      <c r="P27" s="9">
        <v>0</v>
      </c>
      <c r="Q27" s="9">
        <v>0</v>
      </c>
      <c r="R27" s="9">
        <v>0</v>
      </c>
      <c r="S27" s="9" t="s">
        <v>49</v>
      </c>
      <c r="T27" s="11">
        <v>0</v>
      </c>
      <c r="U27" s="9">
        <v>0</v>
      </c>
      <c r="V27" s="9">
        <v>0</v>
      </c>
      <c r="W27" s="9">
        <v>0</v>
      </c>
      <c r="X27" s="9">
        <v>0</v>
      </c>
      <c r="Y27" s="9" t="s">
        <v>49</v>
      </c>
      <c r="Z27" s="11">
        <v>1.00723012447325E-2</v>
      </c>
      <c r="AA27" s="11">
        <v>3.35743374824417E-4</v>
      </c>
      <c r="AB27" s="9" t="s">
        <v>49</v>
      </c>
      <c r="AC27" s="9">
        <v>0</v>
      </c>
      <c r="AD27" s="9">
        <v>0</v>
      </c>
      <c r="AE27" s="9">
        <v>303890</v>
      </c>
    </row>
    <row r="28" spans="1:31" hidden="1" x14ac:dyDescent="0.25">
      <c r="A28" s="9">
        <v>202202</v>
      </c>
      <c r="B28" s="9">
        <v>193933</v>
      </c>
      <c r="C28" s="9" t="s">
        <v>9</v>
      </c>
      <c r="D28" s="9" t="s">
        <v>62</v>
      </c>
      <c r="E28" s="9" t="s">
        <v>63</v>
      </c>
      <c r="F28" s="10">
        <v>1</v>
      </c>
      <c r="G28" s="9" t="s">
        <v>50</v>
      </c>
      <c r="H28" s="13">
        <v>44152.663194444445</v>
      </c>
      <c r="I28" s="10">
        <v>4784</v>
      </c>
      <c r="J28" s="9" t="s">
        <v>51</v>
      </c>
      <c r="K28" s="9" t="s">
        <v>52</v>
      </c>
      <c r="L28" s="9" t="s">
        <v>48</v>
      </c>
      <c r="M28" s="9" t="s">
        <v>73</v>
      </c>
      <c r="N28" s="9">
        <v>30826.98</v>
      </c>
      <c r="O28" s="9">
        <v>173.91</v>
      </c>
      <c r="P28" s="9">
        <v>-36.11</v>
      </c>
      <c r="Q28" s="9">
        <v>0</v>
      </c>
      <c r="R28" s="9">
        <v>0</v>
      </c>
      <c r="S28" s="9" t="s">
        <v>49</v>
      </c>
      <c r="T28" s="11">
        <v>5.64148677554532E-3</v>
      </c>
      <c r="U28" s="9">
        <v>210.02</v>
      </c>
      <c r="V28" s="9">
        <v>0</v>
      </c>
      <c r="W28" s="9">
        <v>0</v>
      </c>
      <c r="X28" s="9">
        <v>0</v>
      </c>
      <c r="Y28" s="9" t="s">
        <v>49</v>
      </c>
      <c r="Z28" s="11">
        <v>1.00723012447325E-2</v>
      </c>
      <c r="AA28" s="11">
        <v>3.35743374824417E-4</v>
      </c>
      <c r="AB28" s="9" t="s">
        <v>49</v>
      </c>
      <c r="AC28" s="9">
        <v>0</v>
      </c>
      <c r="AD28" s="9">
        <v>-36.11</v>
      </c>
      <c r="AE28" s="9">
        <v>193933</v>
      </c>
    </row>
    <row r="29" spans="1:31" hidden="1" x14ac:dyDescent="0.25">
      <c r="A29" s="9">
        <v>202202</v>
      </c>
      <c r="B29" s="9">
        <v>212110</v>
      </c>
      <c r="C29" s="9" t="s">
        <v>11</v>
      </c>
      <c r="D29" s="9" t="s">
        <v>62</v>
      </c>
      <c r="E29" s="9" t="s">
        <v>63</v>
      </c>
      <c r="F29" s="10">
        <v>1</v>
      </c>
      <c r="G29" s="9" t="s">
        <v>53</v>
      </c>
      <c r="H29" s="13">
        <v>44181.680555555555</v>
      </c>
      <c r="I29" s="10">
        <v>4784</v>
      </c>
      <c r="J29" s="9" t="s">
        <v>51</v>
      </c>
      <c r="K29" s="9" t="s">
        <v>52</v>
      </c>
      <c r="L29" s="9" t="s">
        <v>48</v>
      </c>
      <c r="M29" s="9" t="s">
        <v>73</v>
      </c>
      <c r="N29" s="9">
        <v>405627.09</v>
      </c>
      <c r="O29" s="9">
        <v>2835.82</v>
      </c>
      <c r="P29" s="9">
        <v>-329.89</v>
      </c>
      <c r="Q29" s="9">
        <v>0</v>
      </c>
      <c r="R29" s="9">
        <v>0</v>
      </c>
      <c r="S29" s="9" t="s">
        <v>49</v>
      </c>
      <c r="T29" s="11">
        <v>6.9911997248507203E-3</v>
      </c>
      <c r="U29" s="9">
        <v>3165.71</v>
      </c>
      <c r="V29" s="9">
        <v>0</v>
      </c>
      <c r="W29" s="9">
        <v>0</v>
      </c>
      <c r="X29" s="9">
        <v>0</v>
      </c>
      <c r="Y29" s="9" t="s">
        <v>49</v>
      </c>
      <c r="Z29" s="11">
        <v>1.00723012447325E-2</v>
      </c>
      <c r="AA29" s="11">
        <v>3.35743374824417E-4</v>
      </c>
      <c r="AB29" s="9" t="s">
        <v>49</v>
      </c>
      <c r="AC29" s="9">
        <v>0</v>
      </c>
      <c r="AD29" s="9">
        <v>-329.89</v>
      </c>
      <c r="AE29" s="9">
        <v>212110</v>
      </c>
    </row>
    <row r="30" spans="1:31" hidden="1" x14ac:dyDescent="0.25">
      <c r="A30" s="9">
        <v>202202</v>
      </c>
      <c r="B30" s="9">
        <v>212117</v>
      </c>
      <c r="C30" s="9" t="s">
        <v>7</v>
      </c>
      <c r="D30" s="9" t="s">
        <v>62</v>
      </c>
      <c r="E30" s="9" t="s">
        <v>63</v>
      </c>
      <c r="F30" s="10">
        <v>1</v>
      </c>
      <c r="G30" s="9" t="s">
        <v>54</v>
      </c>
      <c r="H30" s="13">
        <v>44181.682638888888</v>
      </c>
      <c r="I30" s="10">
        <v>4784</v>
      </c>
      <c r="J30" s="9" t="s">
        <v>51</v>
      </c>
      <c r="K30" s="9" t="s">
        <v>52</v>
      </c>
      <c r="L30" s="9" t="s">
        <v>48</v>
      </c>
      <c r="M30" s="9" t="s">
        <v>73</v>
      </c>
      <c r="N30" s="9">
        <v>1450471.04</v>
      </c>
      <c r="O30" s="9">
        <v>10042.09</v>
      </c>
      <c r="P30" s="9">
        <v>-1269.51</v>
      </c>
      <c r="Q30" s="9">
        <v>0</v>
      </c>
      <c r="R30" s="9">
        <v>0</v>
      </c>
      <c r="S30" s="9" t="s">
        <v>49</v>
      </c>
      <c r="T30" s="11">
        <v>6.9233302307090501E-3</v>
      </c>
      <c r="U30" s="9">
        <v>11311.6</v>
      </c>
      <c r="V30" s="9">
        <v>0</v>
      </c>
      <c r="W30" s="9">
        <v>0</v>
      </c>
      <c r="X30" s="9">
        <v>0</v>
      </c>
      <c r="Y30" s="9" t="s">
        <v>49</v>
      </c>
      <c r="Z30" s="11">
        <v>1.00723012447325E-2</v>
      </c>
      <c r="AA30" s="11">
        <v>3.35743374824417E-4</v>
      </c>
      <c r="AB30" s="9" t="s">
        <v>49</v>
      </c>
      <c r="AC30" s="9">
        <v>0</v>
      </c>
      <c r="AD30" s="9">
        <v>-1269.51</v>
      </c>
      <c r="AE30" s="9">
        <v>212117</v>
      </c>
    </row>
    <row r="31" spans="1:31" hidden="1" x14ac:dyDescent="0.25">
      <c r="A31" s="9">
        <v>202202</v>
      </c>
      <c r="B31" s="9">
        <v>232903</v>
      </c>
      <c r="C31" s="9" t="s">
        <v>3</v>
      </c>
      <c r="D31" s="9" t="s">
        <v>62</v>
      </c>
      <c r="E31" s="9" t="s">
        <v>63</v>
      </c>
      <c r="F31" s="10">
        <v>1</v>
      </c>
      <c r="G31" s="9" t="s">
        <v>56</v>
      </c>
      <c r="H31" s="13">
        <v>44293.613888888889</v>
      </c>
      <c r="I31" s="10">
        <v>4784</v>
      </c>
      <c r="J31" s="9" t="s">
        <v>51</v>
      </c>
      <c r="K31" s="9" t="s">
        <v>52</v>
      </c>
      <c r="L31" s="9" t="s">
        <v>48</v>
      </c>
      <c r="M31" s="9" t="s">
        <v>73</v>
      </c>
      <c r="N31" s="9">
        <v>10843</v>
      </c>
      <c r="O31" s="9">
        <v>88.839999999999904</v>
      </c>
      <c r="P31" s="9">
        <v>2.66</v>
      </c>
      <c r="Q31" s="9">
        <v>0</v>
      </c>
      <c r="R31" s="9">
        <v>0</v>
      </c>
      <c r="S31" s="9" t="s">
        <v>49</v>
      </c>
      <c r="T31" s="11">
        <v>8.1933044360416804E-3</v>
      </c>
      <c r="U31" s="9">
        <v>86.179999999999893</v>
      </c>
      <c r="V31" s="9">
        <v>0</v>
      </c>
      <c r="W31" s="9">
        <v>0</v>
      </c>
      <c r="X31" s="9">
        <v>0</v>
      </c>
      <c r="Y31" s="9" t="s">
        <v>49</v>
      </c>
      <c r="Z31" s="11">
        <v>1.00723012447325E-2</v>
      </c>
      <c r="AA31" s="11">
        <v>3.35743374824417E-4</v>
      </c>
      <c r="AB31" s="9" t="s">
        <v>49</v>
      </c>
      <c r="AC31" s="9">
        <v>0</v>
      </c>
      <c r="AD31" s="9">
        <v>2.66</v>
      </c>
      <c r="AE31" s="9">
        <v>232903</v>
      </c>
    </row>
    <row r="32" spans="1:31" hidden="1" x14ac:dyDescent="0.25">
      <c r="A32" s="9">
        <v>202202</v>
      </c>
      <c r="B32" s="9">
        <v>193933</v>
      </c>
      <c r="C32" s="9" t="s">
        <v>9</v>
      </c>
      <c r="D32" s="9" t="s">
        <v>66</v>
      </c>
      <c r="E32" s="9" t="s">
        <v>63</v>
      </c>
      <c r="F32" s="10">
        <v>1</v>
      </c>
      <c r="G32" s="9" t="s">
        <v>50</v>
      </c>
      <c r="H32" s="13">
        <v>44152.663194444445</v>
      </c>
      <c r="I32" s="10">
        <v>4784</v>
      </c>
      <c r="J32" s="9" t="s">
        <v>51</v>
      </c>
      <c r="K32" s="9" t="s">
        <v>52</v>
      </c>
      <c r="L32" s="9" t="s">
        <v>48</v>
      </c>
      <c r="M32" s="9" t="s">
        <v>73</v>
      </c>
      <c r="N32" s="9">
        <v>11779.51</v>
      </c>
      <c r="O32" s="9">
        <v>86.079999999999799</v>
      </c>
      <c r="P32" s="9">
        <v>-21.83</v>
      </c>
      <c r="Q32" s="9">
        <v>0</v>
      </c>
      <c r="R32" s="9">
        <v>0</v>
      </c>
      <c r="S32" s="9" t="s">
        <v>49</v>
      </c>
      <c r="T32" s="11">
        <v>7.30760447590772E-3</v>
      </c>
      <c r="U32" s="9">
        <v>107.91</v>
      </c>
      <c r="V32" s="9">
        <v>0</v>
      </c>
      <c r="W32" s="9">
        <v>0</v>
      </c>
      <c r="X32" s="9">
        <v>0</v>
      </c>
      <c r="Y32" s="9" t="s">
        <v>49</v>
      </c>
      <c r="Z32" s="11">
        <v>1.00723012447325E-2</v>
      </c>
      <c r="AA32" s="11">
        <v>3.35743374824417E-4</v>
      </c>
      <c r="AB32" s="9" t="s">
        <v>49</v>
      </c>
      <c r="AC32" s="9">
        <v>0</v>
      </c>
      <c r="AD32" s="9">
        <v>-21.83</v>
      </c>
      <c r="AE32" s="9">
        <v>193933</v>
      </c>
    </row>
    <row r="33" spans="1:31" hidden="1" x14ac:dyDescent="0.25">
      <c r="A33" s="9">
        <v>202202</v>
      </c>
      <c r="B33" s="9">
        <v>212110</v>
      </c>
      <c r="C33" s="9" t="s">
        <v>11</v>
      </c>
      <c r="D33" s="9" t="s">
        <v>66</v>
      </c>
      <c r="E33" s="9" t="s">
        <v>63</v>
      </c>
      <c r="F33" s="10">
        <v>1</v>
      </c>
      <c r="G33" s="9" t="s">
        <v>53</v>
      </c>
      <c r="H33" s="13">
        <v>44181.680555555555</v>
      </c>
      <c r="I33" s="10">
        <v>4784</v>
      </c>
      <c r="J33" s="9" t="s">
        <v>51</v>
      </c>
      <c r="K33" s="9" t="s">
        <v>52</v>
      </c>
      <c r="L33" s="9" t="s">
        <v>48</v>
      </c>
      <c r="M33" s="9" t="s">
        <v>73</v>
      </c>
      <c r="N33" s="9">
        <v>140446.59</v>
      </c>
      <c r="O33" s="9">
        <v>1048.53</v>
      </c>
      <c r="P33" s="9">
        <v>-347.8</v>
      </c>
      <c r="Q33" s="9">
        <v>0</v>
      </c>
      <c r="R33" s="9">
        <v>0</v>
      </c>
      <c r="S33" s="9" t="s">
        <v>49</v>
      </c>
      <c r="T33" s="11">
        <v>7.4656849981192203E-3</v>
      </c>
      <c r="U33" s="9">
        <v>1396.33</v>
      </c>
      <c r="V33" s="9">
        <v>0</v>
      </c>
      <c r="W33" s="9">
        <v>0</v>
      </c>
      <c r="X33" s="9">
        <v>0</v>
      </c>
      <c r="Y33" s="9" t="s">
        <v>49</v>
      </c>
      <c r="Z33" s="11">
        <v>1.00723012447325E-2</v>
      </c>
      <c r="AA33" s="11">
        <v>3.35743374824417E-4</v>
      </c>
      <c r="AB33" s="9" t="s">
        <v>49</v>
      </c>
      <c r="AC33" s="9">
        <v>0</v>
      </c>
      <c r="AD33" s="9">
        <v>-347.8</v>
      </c>
      <c r="AE33" s="9">
        <v>212110</v>
      </c>
    </row>
    <row r="34" spans="1:31" hidden="1" x14ac:dyDescent="0.25">
      <c r="A34" s="9">
        <v>202202</v>
      </c>
      <c r="B34" s="9">
        <v>212117</v>
      </c>
      <c r="C34" s="9" t="s">
        <v>7</v>
      </c>
      <c r="D34" s="9" t="s">
        <v>66</v>
      </c>
      <c r="E34" s="9" t="s">
        <v>63</v>
      </c>
      <c r="F34" s="10">
        <v>1</v>
      </c>
      <c r="G34" s="9" t="s">
        <v>54</v>
      </c>
      <c r="H34" s="13">
        <v>44181.682638888888</v>
      </c>
      <c r="I34" s="10">
        <v>4784</v>
      </c>
      <c r="J34" s="9" t="s">
        <v>51</v>
      </c>
      <c r="K34" s="9" t="s">
        <v>52</v>
      </c>
      <c r="L34" s="9" t="s">
        <v>48</v>
      </c>
      <c r="M34" s="9" t="s">
        <v>73</v>
      </c>
      <c r="N34" s="9">
        <v>568640.6</v>
      </c>
      <c r="O34" s="9">
        <v>4344.6199999999899</v>
      </c>
      <c r="P34" s="9">
        <v>-868.770000000001</v>
      </c>
      <c r="Q34" s="9">
        <v>0</v>
      </c>
      <c r="R34" s="9">
        <v>0</v>
      </c>
      <c r="S34" s="9" t="s">
        <v>49</v>
      </c>
      <c r="T34" s="11">
        <v>7.6403619439062102E-3</v>
      </c>
      <c r="U34" s="9">
        <v>5213.3899999999903</v>
      </c>
      <c r="V34" s="9">
        <v>0</v>
      </c>
      <c r="W34" s="9">
        <v>0</v>
      </c>
      <c r="X34" s="9">
        <v>0</v>
      </c>
      <c r="Y34" s="9" t="s">
        <v>49</v>
      </c>
      <c r="Z34" s="11">
        <v>1.00723012447325E-2</v>
      </c>
      <c r="AA34" s="11">
        <v>3.35743374824417E-4</v>
      </c>
      <c r="AB34" s="9" t="s">
        <v>49</v>
      </c>
      <c r="AC34" s="9">
        <v>0</v>
      </c>
      <c r="AD34" s="9">
        <v>-868.770000000001</v>
      </c>
      <c r="AE34" s="9">
        <v>212117</v>
      </c>
    </row>
    <row r="35" spans="1:31" hidden="1" x14ac:dyDescent="0.25">
      <c r="A35" s="9">
        <v>202202</v>
      </c>
      <c r="B35" s="9">
        <v>232903</v>
      </c>
      <c r="C35" s="9" t="s">
        <v>3</v>
      </c>
      <c r="D35" s="9" t="s">
        <v>66</v>
      </c>
      <c r="E35" s="9" t="s">
        <v>63</v>
      </c>
      <c r="F35" s="10">
        <v>1</v>
      </c>
      <c r="G35" s="9" t="s">
        <v>56</v>
      </c>
      <c r="H35" s="13">
        <v>44293.613888888889</v>
      </c>
      <c r="I35" s="10">
        <v>4784</v>
      </c>
      <c r="J35" s="9" t="s">
        <v>51</v>
      </c>
      <c r="K35" s="9" t="s">
        <v>52</v>
      </c>
      <c r="L35" s="9" t="s">
        <v>48</v>
      </c>
      <c r="M35" s="9" t="s">
        <v>73</v>
      </c>
      <c r="N35" s="9">
        <v>3517.5</v>
      </c>
      <c r="O35" s="9">
        <v>28.74</v>
      </c>
      <c r="P35" s="9">
        <v>-6.07</v>
      </c>
      <c r="Q35" s="9">
        <v>0</v>
      </c>
      <c r="R35" s="9">
        <v>0</v>
      </c>
      <c r="S35" s="9" t="s">
        <v>49</v>
      </c>
      <c r="T35" s="11">
        <v>8.1705756929637396E-3</v>
      </c>
      <c r="U35" s="9">
        <v>34.81</v>
      </c>
      <c r="V35" s="9">
        <v>0</v>
      </c>
      <c r="W35" s="9">
        <v>0</v>
      </c>
      <c r="X35" s="9">
        <v>0</v>
      </c>
      <c r="Y35" s="9" t="s">
        <v>49</v>
      </c>
      <c r="Z35" s="11">
        <v>1.00723012447325E-2</v>
      </c>
      <c r="AA35" s="11">
        <v>3.35743374824417E-4</v>
      </c>
      <c r="AB35" s="9" t="s">
        <v>49</v>
      </c>
      <c r="AC35" s="9">
        <v>0</v>
      </c>
      <c r="AD35" s="9">
        <v>-6.07</v>
      </c>
      <c r="AE35" s="9">
        <v>232903</v>
      </c>
    </row>
    <row r="36" spans="1:31" hidden="1" x14ac:dyDescent="0.25">
      <c r="A36" s="9">
        <v>202202</v>
      </c>
      <c r="B36" s="9">
        <v>303890</v>
      </c>
      <c r="C36" s="9" t="s">
        <v>19</v>
      </c>
      <c r="D36" s="9" t="s">
        <v>67</v>
      </c>
      <c r="E36" s="9" t="s">
        <v>68</v>
      </c>
      <c r="F36" s="10">
        <v>1</v>
      </c>
      <c r="G36" s="9" t="s">
        <v>55</v>
      </c>
      <c r="H36" s="13">
        <v>44609.801388888889</v>
      </c>
      <c r="I36" s="10">
        <v>4784</v>
      </c>
      <c r="J36" s="9" t="s">
        <v>51</v>
      </c>
      <c r="K36" s="9" t="s">
        <v>52</v>
      </c>
      <c r="L36" s="9" t="s">
        <v>48</v>
      </c>
      <c r="M36" s="9" t="s">
        <v>73</v>
      </c>
      <c r="N36" s="9">
        <v>1.18</v>
      </c>
      <c r="O36" s="9">
        <v>0</v>
      </c>
      <c r="P36" s="9">
        <v>-0.01</v>
      </c>
      <c r="Q36" s="9">
        <v>0</v>
      </c>
      <c r="R36" s="9">
        <v>0</v>
      </c>
      <c r="S36" s="9" t="s">
        <v>49</v>
      </c>
      <c r="T36" s="11">
        <v>0</v>
      </c>
      <c r="U36" s="9">
        <v>0.01</v>
      </c>
      <c r="V36" s="9">
        <v>0</v>
      </c>
      <c r="W36" s="9">
        <v>0</v>
      </c>
      <c r="X36" s="9">
        <v>0</v>
      </c>
      <c r="Y36" s="9" t="s">
        <v>49</v>
      </c>
      <c r="Z36" s="11">
        <v>1.00723012447325E-2</v>
      </c>
      <c r="AA36" s="11">
        <v>3.35743374824417E-4</v>
      </c>
      <c r="AB36" s="9" t="s">
        <v>49</v>
      </c>
      <c r="AC36" s="9">
        <v>0</v>
      </c>
      <c r="AD36" s="9">
        <v>-0.01</v>
      </c>
      <c r="AE36" s="9">
        <v>303890</v>
      </c>
    </row>
    <row r="37" spans="1:31" hidden="1" x14ac:dyDescent="0.25">
      <c r="A37" s="9">
        <v>202202</v>
      </c>
      <c r="B37" s="9">
        <v>212110</v>
      </c>
      <c r="C37" s="9" t="s">
        <v>11</v>
      </c>
      <c r="D37" s="9" t="s">
        <v>67</v>
      </c>
      <c r="E37" s="9" t="s">
        <v>68</v>
      </c>
      <c r="F37" s="10">
        <v>1</v>
      </c>
      <c r="G37" s="9" t="s">
        <v>53</v>
      </c>
      <c r="H37" s="13">
        <v>44181.680555555555</v>
      </c>
      <c r="I37" s="10">
        <v>4784</v>
      </c>
      <c r="J37" s="9" t="s">
        <v>51</v>
      </c>
      <c r="K37" s="9" t="s">
        <v>52</v>
      </c>
      <c r="L37" s="9" t="s">
        <v>48</v>
      </c>
      <c r="M37" s="9" t="s">
        <v>73</v>
      </c>
      <c r="N37" s="9">
        <v>145206.85999999999</v>
      </c>
      <c r="O37" s="9">
        <v>1408.6000000000099</v>
      </c>
      <c r="P37" s="9">
        <v>20.0700000000001</v>
      </c>
      <c r="Q37" s="9">
        <v>0</v>
      </c>
      <c r="R37" s="9">
        <v>0</v>
      </c>
      <c r="S37" s="9" t="s">
        <v>49</v>
      </c>
      <c r="T37" s="11">
        <v>9.7006436197298596E-3</v>
      </c>
      <c r="U37" s="9">
        <v>1388.53000000001</v>
      </c>
      <c r="V37" s="9">
        <v>0</v>
      </c>
      <c r="W37" s="9">
        <v>0</v>
      </c>
      <c r="X37" s="9">
        <v>0</v>
      </c>
      <c r="Y37" s="9" t="s">
        <v>49</v>
      </c>
      <c r="Z37" s="11">
        <v>1.00723012447325E-2</v>
      </c>
      <c r="AA37" s="11">
        <v>3.35743374824417E-4</v>
      </c>
      <c r="AB37" s="9" t="s">
        <v>49</v>
      </c>
      <c r="AC37" s="9">
        <v>0</v>
      </c>
      <c r="AD37" s="9">
        <v>20.0700000000001</v>
      </c>
      <c r="AE37" s="9">
        <v>212110</v>
      </c>
    </row>
    <row r="38" spans="1:31" hidden="1" x14ac:dyDescent="0.25">
      <c r="A38" s="9">
        <v>202202</v>
      </c>
      <c r="B38" s="9">
        <v>212117</v>
      </c>
      <c r="C38" s="9" t="s">
        <v>7</v>
      </c>
      <c r="D38" s="9" t="s">
        <v>67</v>
      </c>
      <c r="E38" s="9" t="s">
        <v>68</v>
      </c>
      <c r="F38" s="10">
        <v>1</v>
      </c>
      <c r="G38" s="9" t="s">
        <v>54</v>
      </c>
      <c r="H38" s="13">
        <v>44181.682638888888</v>
      </c>
      <c r="I38" s="10">
        <v>4784</v>
      </c>
      <c r="J38" s="9" t="s">
        <v>51</v>
      </c>
      <c r="K38" s="9" t="s">
        <v>52</v>
      </c>
      <c r="L38" s="9" t="s">
        <v>48</v>
      </c>
      <c r="M38" s="9" t="s">
        <v>73</v>
      </c>
      <c r="N38" s="9">
        <v>633153.80000000005</v>
      </c>
      <c r="O38" s="9">
        <v>6691.3799999999801</v>
      </c>
      <c r="P38" s="9">
        <v>830.23999999999705</v>
      </c>
      <c r="Q38" s="9">
        <v>0</v>
      </c>
      <c r="R38" s="9">
        <v>0</v>
      </c>
      <c r="S38" s="9" t="s">
        <v>49</v>
      </c>
      <c r="T38" s="11">
        <v>1.05683326863078E-2</v>
      </c>
      <c r="U38" s="9">
        <v>5861.1399999999803</v>
      </c>
      <c r="V38" s="9">
        <v>0</v>
      </c>
      <c r="W38" s="9">
        <v>0</v>
      </c>
      <c r="X38" s="9">
        <v>0</v>
      </c>
      <c r="Y38" s="9" t="s">
        <v>49</v>
      </c>
      <c r="Z38" s="11">
        <v>1.00723012447325E-2</v>
      </c>
      <c r="AA38" s="11">
        <v>3.35743374824417E-4</v>
      </c>
      <c r="AB38" s="9" t="s">
        <v>49</v>
      </c>
      <c r="AC38" s="9">
        <v>0</v>
      </c>
      <c r="AD38" s="9">
        <v>830.23999999999705</v>
      </c>
      <c r="AE38" s="9">
        <v>212117</v>
      </c>
    </row>
    <row r="39" spans="1:31" hidden="1" x14ac:dyDescent="0.25">
      <c r="A39" s="9">
        <v>202202</v>
      </c>
      <c r="B39" s="9">
        <v>232903</v>
      </c>
      <c r="C39" s="9" t="s">
        <v>3</v>
      </c>
      <c r="D39" s="9" t="s">
        <v>67</v>
      </c>
      <c r="E39" s="9" t="s">
        <v>68</v>
      </c>
      <c r="F39" s="10">
        <v>1</v>
      </c>
      <c r="G39" s="9" t="s">
        <v>56</v>
      </c>
      <c r="H39" s="13">
        <v>44293.613888888889</v>
      </c>
      <c r="I39" s="10">
        <v>4784</v>
      </c>
      <c r="J39" s="9" t="s">
        <v>51</v>
      </c>
      <c r="K39" s="9" t="s">
        <v>52</v>
      </c>
      <c r="L39" s="9" t="s">
        <v>48</v>
      </c>
      <c r="M39" s="9" t="s">
        <v>73</v>
      </c>
      <c r="N39" s="9">
        <v>6506.5</v>
      </c>
      <c r="O39" s="9">
        <v>90.31</v>
      </c>
      <c r="P39" s="9">
        <v>22.9</v>
      </c>
      <c r="Q39" s="9">
        <v>0</v>
      </c>
      <c r="R39" s="9">
        <v>0</v>
      </c>
      <c r="S39" s="9" t="s">
        <v>49</v>
      </c>
      <c r="T39" s="11">
        <v>1.38799661876585E-2</v>
      </c>
      <c r="U39" s="9">
        <v>67.41</v>
      </c>
      <c r="V39" s="9">
        <v>0</v>
      </c>
      <c r="W39" s="9">
        <v>0</v>
      </c>
      <c r="X39" s="9">
        <v>0</v>
      </c>
      <c r="Y39" s="9" t="s">
        <v>49</v>
      </c>
      <c r="Z39" s="11">
        <v>1.00723012447325E-2</v>
      </c>
      <c r="AA39" s="11">
        <v>3.35743374824417E-4</v>
      </c>
      <c r="AB39" s="9" t="s">
        <v>49</v>
      </c>
      <c r="AC39" s="9">
        <v>0</v>
      </c>
      <c r="AD39" s="9">
        <v>22.9</v>
      </c>
      <c r="AE39" s="9">
        <v>232903</v>
      </c>
    </row>
    <row r="40" spans="1:31" hidden="1" x14ac:dyDescent="0.25">
      <c r="A40" s="9">
        <v>202202</v>
      </c>
      <c r="B40" s="9">
        <v>212110</v>
      </c>
      <c r="C40" s="9" t="s">
        <v>11</v>
      </c>
      <c r="D40" s="9" t="s">
        <v>69</v>
      </c>
      <c r="E40" s="9" t="s">
        <v>68</v>
      </c>
      <c r="F40" s="10">
        <v>1</v>
      </c>
      <c r="G40" s="9" t="s">
        <v>53</v>
      </c>
      <c r="H40" s="13">
        <v>44181.680555555555</v>
      </c>
      <c r="I40" s="10">
        <v>4784</v>
      </c>
      <c r="J40" s="9" t="s">
        <v>51</v>
      </c>
      <c r="K40" s="9" t="s">
        <v>52</v>
      </c>
      <c r="L40" s="9" t="s">
        <v>48</v>
      </c>
      <c r="M40" s="9" t="s">
        <v>73</v>
      </c>
      <c r="N40" s="9">
        <v>127866.86</v>
      </c>
      <c r="O40" s="9">
        <v>1515.67</v>
      </c>
      <c r="P40" s="9">
        <v>12.45</v>
      </c>
      <c r="Q40" s="9">
        <v>0</v>
      </c>
      <c r="R40" s="9">
        <v>0</v>
      </c>
      <c r="S40" s="9" t="s">
        <v>49</v>
      </c>
      <c r="T40" s="11">
        <v>1.1853501368532899E-2</v>
      </c>
      <c r="U40" s="9">
        <v>1503.22</v>
      </c>
      <c r="V40" s="9">
        <v>0</v>
      </c>
      <c r="W40" s="9">
        <v>0</v>
      </c>
      <c r="X40" s="9">
        <v>0</v>
      </c>
      <c r="Y40" s="9" t="s">
        <v>49</v>
      </c>
      <c r="Z40" s="11">
        <v>1.00723012447325E-2</v>
      </c>
      <c r="AA40" s="11">
        <v>3.35743374824417E-4</v>
      </c>
      <c r="AB40" s="9" t="s">
        <v>49</v>
      </c>
      <c r="AC40" s="9">
        <v>0</v>
      </c>
      <c r="AD40" s="9">
        <v>12.45</v>
      </c>
      <c r="AE40" s="9">
        <v>212110</v>
      </c>
    </row>
    <row r="41" spans="1:31" hidden="1" x14ac:dyDescent="0.25">
      <c r="A41" s="9">
        <v>202202</v>
      </c>
      <c r="B41" s="9">
        <v>212117</v>
      </c>
      <c r="C41" s="9" t="s">
        <v>7</v>
      </c>
      <c r="D41" s="9" t="s">
        <v>69</v>
      </c>
      <c r="E41" s="9" t="s">
        <v>68</v>
      </c>
      <c r="F41" s="10">
        <v>1</v>
      </c>
      <c r="G41" s="9" t="s">
        <v>54</v>
      </c>
      <c r="H41" s="13">
        <v>44181.682638888888</v>
      </c>
      <c r="I41" s="10">
        <v>4784</v>
      </c>
      <c r="J41" s="9" t="s">
        <v>51</v>
      </c>
      <c r="K41" s="9" t="s">
        <v>52</v>
      </c>
      <c r="L41" s="9" t="s">
        <v>48</v>
      </c>
      <c r="M41" s="9" t="s">
        <v>73</v>
      </c>
      <c r="N41" s="9">
        <v>603846</v>
      </c>
      <c r="O41" s="9">
        <v>7058.0799999999799</v>
      </c>
      <c r="P41" s="9">
        <v>375.89</v>
      </c>
      <c r="Q41" s="9">
        <v>0</v>
      </c>
      <c r="R41" s="9">
        <v>0</v>
      </c>
      <c r="S41" s="9" t="s">
        <v>49</v>
      </c>
      <c r="T41" s="11">
        <v>1.16885431053613E-2</v>
      </c>
      <c r="U41" s="9">
        <v>6682.1899999999796</v>
      </c>
      <c r="V41" s="9">
        <v>0</v>
      </c>
      <c r="W41" s="9">
        <v>0</v>
      </c>
      <c r="X41" s="9">
        <v>0</v>
      </c>
      <c r="Y41" s="9" t="s">
        <v>49</v>
      </c>
      <c r="Z41" s="11">
        <v>1.00723012447325E-2</v>
      </c>
      <c r="AA41" s="11">
        <v>3.35743374824417E-4</v>
      </c>
      <c r="AB41" s="9" t="s">
        <v>49</v>
      </c>
      <c r="AC41" s="9">
        <v>0</v>
      </c>
      <c r="AD41" s="9">
        <v>375.89</v>
      </c>
      <c r="AE41" s="9">
        <v>212117</v>
      </c>
    </row>
    <row r="42" spans="1:31" hidden="1" x14ac:dyDescent="0.25">
      <c r="A42" s="9">
        <v>202202</v>
      </c>
      <c r="B42" s="9">
        <v>232903</v>
      </c>
      <c r="C42" s="9" t="s">
        <v>3</v>
      </c>
      <c r="D42" s="9" t="s">
        <v>69</v>
      </c>
      <c r="E42" s="9" t="s">
        <v>68</v>
      </c>
      <c r="F42" s="10">
        <v>1</v>
      </c>
      <c r="G42" s="9" t="s">
        <v>56</v>
      </c>
      <c r="H42" s="13">
        <v>44293.613888888889</v>
      </c>
      <c r="I42" s="10">
        <v>4784</v>
      </c>
      <c r="J42" s="9" t="s">
        <v>51</v>
      </c>
      <c r="K42" s="9" t="s">
        <v>52</v>
      </c>
      <c r="L42" s="9" t="s">
        <v>48</v>
      </c>
      <c r="M42" s="9" t="s">
        <v>73</v>
      </c>
      <c r="N42" s="9">
        <v>4415.25</v>
      </c>
      <c r="O42" s="9">
        <v>61.459999999999901</v>
      </c>
      <c r="P42" s="9">
        <v>10.44</v>
      </c>
      <c r="Q42" s="9">
        <v>0</v>
      </c>
      <c r="R42" s="9">
        <v>0</v>
      </c>
      <c r="S42" s="9" t="s">
        <v>49</v>
      </c>
      <c r="T42" s="11">
        <v>1.39199365834324E-2</v>
      </c>
      <c r="U42" s="9">
        <v>51.019999999999897</v>
      </c>
      <c r="V42" s="9">
        <v>0</v>
      </c>
      <c r="W42" s="9">
        <v>0</v>
      </c>
      <c r="X42" s="9">
        <v>0</v>
      </c>
      <c r="Y42" s="9" t="s">
        <v>49</v>
      </c>
      <c r="Z42" s="11">
        <v>1.00723012447325E-2</v>
      </c>
      <c r="AA42" s="11">
        <v>3.35743374824417E-4</v>
      </c>
      <c r="AB42" s="9" t="s">
        <v>49</v>
      </c>
      <c r="AC42" s="9">
        <v>0</v>
      </c>
      <c r="AD42" s="9">
        <v>10.44</v>
      </c>
      <c r="AE42" s="9">
        <v>232903</v>
      </c>
    </row>
    <row r="43" spans="1:31" hidden="1" x14ac:dyDescent="0.25">
      <c r="A43" s="9">
        <v>202202</v>
      </c>
      <c r="B43" s="9">
        <v>212117</v>
      </c>
      <c r="C43" s="9" t="s">
        <v>7</v>
      </c>
      <c r="D43" s="9" t="s">
        <v>70</v>
      </c>
      <c r="E43" s="9" t="s">
        <v>68</v>
      </c>
      <c r="F43" s="10">
        <v>1</v>
      </c>
      <c r="G43" s="9" t="s">
        <v>54</v>
      </c>
      <c r="H43" s="13">
        <v>44181.682638888888</v>
      </c>
      <c r="I43" s="10">
        <v>4784</v>
      </c>
      <c r="J43" s="9" t="s">
        <v>51</v>
      </c>
      <c r="K43" s="9" t="s">
        <v>52</v>
      </c>
      <c r="L43" s="9" t="s">
        <v>48</v>
      </c>
      <c r="M43" s="9" t="s">
        <v>73</v>
      </c>
      <c r="N43" s="9">
        <v>35572</v>
      </c>
      <c r="O43" s="9">
        <v>419.78</v>
      </c>
      <c r="P43" s="9">
        <v>-93.479999999999805</v>
      </c>
      <c r="Q43" s="9">
        <v>0</v>
      </c>
      <c r="R43" s="9">
        <v>0</v>
      </c>
      <c r="S43" s="9" t="s">
        <v>49</v>
      </c>
      <c r="T43" s="11">
        <v>1.18008546047453E-2</v>
      </c>
      <c r="U43" s="9">
        <v>513.26</v>
      </c>
      <c r="V43" s="9">
        <v>0</v>
      </c>
      <c r="W43" s="9">
        <v>0</v>
      </c>
      <c r="X43" s="9">
        <v>0</v>
      </c>
      <c r="Y43" s="9" t="s">
        <v>49</v>
      </c>
      <c r="Z43" s="11">
        <v>1.00723012447325E-2</v>
      </c>
      <c r="AA43" s="11">
        <v>3.35743374824417E-4</v>
      </c>
      <c r="AB43" s="9" t="s">
        <v>49</v>
      </c>
      <c r="AC43" s="9">
        <v>0</v>
      </c>
      <c r="AD43" s="9">
        <v>-93.479999999999805</v>
      </c>
      <c r="AE43" s="9">
        <v>212117</v>
      </c>
    </row>
    <row r="44" spans="1:31" hidden="1" x14ac:dyDescent="0.25">
      <c r="A44" s="9">
        <v>202202</v>
      </c>
      <c r="B44" s="9">
        <v>212110</v>
      </c>
      <c r="C44" s="9" t="s">
        <v>11</v>
      </c>
      <c r="D44" s="9" t="s">
        <v>70</v>
      </c>
      <c r="E44" s="9" t="s">
        <v>68</v>
      </c>
      <c r="F44" s="10">
        <v>1</v>
      </c>
      <c r="G44" s="9" t="s">
        <v>53</v>
      </c>
      <c r="H44" s="13">
        <v>44181.680555555555</v>
      </c>
      <c r="I44" s="10">
        <v>4784</v>
      </c>
      <c r="J44" s="9" t="s">
        <v>51</v>
      </c>
      <c r="K44" s="9" t="s">
        <v>52</v>
      </c>
      <c r="L44" s="9" t="s">
        <v>48</v>
      </c>
      <c r="M44" s="9" t="s">
        <v>73</v>
      </c>
      <c r="N44" s="9">
        <v>10409.65</v>
      </c>
      <c r="O44" s="9">
        <v>123.97</v>
      </c>
      <c r="P44" s="9">
        <v>-76.2</v>
      </c>
      <c r="Q44" s="9">
        <v>0</v>
      </c>
      <c r="R44" s="9">
        <v>0</v>
      </c>
      <c r="S44" s="9" t="s">
        <v>49</v>
      </c>
      <c r="T44" s="11">
        <v>1.1909141998049899E-2</v>
      </c>
      <c r="U44" s="9">
        <v>200.17</v>
      </c>
      <c r="V44" s="9">
        <v>0</v>
      </c>
      <c r="W44" s="9">
        <v>0</v>
      </c>
      <c r="X44" s="9">
        <v>0</v>
      </c>
      <c r="Y44" s="9" t="s">
        <v>49</v>
      </c>
      <c r="Z44" s="11">
        <v>1.00723012447325E-2</v>
      </c>
      <c r="AA44" s="11">
        <v>3.35743374824417E-4</v>
      </c>
      <c r="AB44" s="9" t="s">
        <v>49</v>
      </c>
      <c r="AC44" s="9">
        <v>0</v>
      </c>
      <c r="AD44" s="9">
        <v>-76.2</v>
      </c>
      <c r="AE44" s="9">
        <v>212110</v>
      </c>
    </row>
    <row r="45" spans="1:31" hidden="1" x14ac:dyDescent="0.25">
      <c r="A45" s="9">
        <v>202202</v>
      </c>
      <c r="B45" s="9">
        <v>232903</v>
      </c>
      <c r="C45" s="9" t="s">
        <v>3</v>
      </c>
      <c r="D45" s="9" t="s">
        <v>70</v>
      </c>
      <c r="E45" s="9" t="s">
        <v>68</v>
      </c>
      <c r="F45" s="10">
        <v>1</v>
      </c>
      <c r="G45" s="9" t="s">
        <v>56</v>
      </c>
      <c r="H45" s="13">
        <v>44293.613888888889</v>
      </c>
      <c r="I45" s="10">
        <v>4784</v>
      </c>
      <c r="J45" s="9" t="s">
        <v>51</v>
      </c>
      <c r="K45" s="9" t="s">
        <v>52</v>
      </c>
      <c r="L45" s="9" t="s">
        <v>48</v>
      </c>
      <c r="M45" s="9" t="s">
        <v>73</v>
      </c>
      <c r="N45" s="9">
        <v>199.5</v>
      </c>
      <c r="O45" s="9">
        <v>2.85</v>
      </c>
      <c r="P45" s="9">
        <v>-0.61</v>
      </c>
      <c r="Q45" s="9">
        <v>0</v>
      </c>
      <c r="R45" s="9">
        <v>0</v>
      </c>
      <c r="S45" s="9" t="s">
        <v>49</v>
      </c>
      <c r="T45" s="11">
        <v>1.4285714285714299E-2</v>
      </c>
      <c r="U45" s="9">
        <v>3.46</v>
      </c>
      <c r="V45" s="9">
        <v>0</v>
      </c>
      <c r="W45" s="9">
        <v>0</v>
      </c>
      <c r="X45" s="9">
        <v>0</v>
      </c>
      <c r="Y45" s="9" t="s">
        <v>49</v>
      </c>
      <c r="Z45" s="11">
        <v>1.00723012447325E-2</v>
      </c>
      <c r="AA45" s="11">
        <v>3.35743374824417E-4</v>
      </c>
      <c r="AB45" s="9" t="s">
        <v>49</v>
      </c>
      <c r="AC45" s="9">
        <v>0</v>
      </c>
      <c r="AD45" s="9">
        <v>-0.61</v>
      </c>
      <c r="AE45" s="9">
        <v>232903</v>
      </c>
    </row>
    <row r="46" spans="1:31" hidden="1" x14ac:dyDescent="0.25">
      <c r="A46" s="9">
        <v>202203</v>
      </c>
      <c r="B46" s="9">
        <v>303890</v>
      </c>
      <c r="C46" s="9" t="s">
        <v>19</v>
      </c>
      <c r="D46" s="9" t="s">
        <v>62</v>
      </c>
      <c r="E46" s="9" t="s">
        <v>63</v>
      </c>
      <c r="F46" s="10">
        <v>1</v>
      </c>
      <c r="G46" s="9" t="s">
        <v>55</v>
      </c>
      <c r="H46" s="13">
        <v>44609.801388888889</v>
      </c>
      <c r="I46" s="10">
        <v>4784</v>
      </c>
      <c r="J46" s="9" t="s">
        <v>51</v>
      </c>
      <c r="K46" s="9" t="s">
        <v>52</v>
      </c>
      <c r="L46" s="9" t="s">
        <v>48</v>
      </c>
      <c r="M46" s="9" t="s">
        <v>64</v>
      </c>
      <c r="N46" s="9">
        <v>1205368.6200000001</v>
      </c>
      <c r="O46" s="9">
        <v>0</v>
      </c>
      <c r="P46" s="9">
        <v>-641.64999999999895</v>
      </c>
      <c r="Q46" s="9">
        <v>0</v>
      </c>
      <c r="R46" s="9">
        <v>0</v>
      </c>
      <c r="S46" s="9" t="s">
        <v>49</v>
      </c>
      <c r="T46" s="11">
        <v>0</v>
      </c>
      <c r="U46" s="9">
        <v>641.64999999999895</v>
      </c>
      <c r="V46" s="9">
        <v>0</v>
      </c>
      <c r="W46" s="9">
        <v>0</v>
      </c>
      <c r="X46" s="9">
        <v>0</v>
      </c>
      <c r="Y46" s="9" t="s">
        <v>49</v>
      </c>
      <c r="Z46" s="11">
        <v>1.06834575013961E-2</v>
      </c>
      <c r="AA46" s="11">
        <v>3.5611525004653703E-4</v>
      </c>
      <c r="AB46" s="9" t="s">
        <v>49</v>
      </c>
      <c r="AC46" s="9">
        <v>0</v>
      </c>
      <c r="AD46" s="9">
        <v>-641.64999999999895</v>
      </c>
      <c r="AE46" s="9">
        <v>303890</v>
      </c>
    </row>
    <row r="47" spans="1:31" hidden="1" x14ac:dyDescent="0.25">
      <c r="A47" s="9">
        <v>202203</v>
      </c>
      <c r="B47" s="9">
        <v>212117</v>
      </c>
      <c r="C47" s="9" t="s">
        <v>7</v>
      </c>
      <c r="D47" s="9" t="s">
        <v>62</v>
      </c>
      <c r="E47" s="9" t="s">
        <v>63</v>
      </c>
      <c r="F47" s="10">
        <v>1</v>
      </c>
      <c r="G47" s="9" t="s">
        <v>54</v>
      </c>
      <c r="H47" s="13">
        <v>44181.682638888888</v>
      </c>
      <c r="I47" s="10">
        <v>4784</v>
      </c>
      <c r="J47" s="9" t="s">
        <v>51</v>
      </c>
      <c r="K47" s="9" t="s">
        <v>52</v>
      </c>
      <c r="L47" s="9" t="s">
        <v>48</v>
      </c>
      <c r="M47" s="9" t="s">
        <v>64</v>
      </c>
      <c r="N47" s="9">
        <v>1437953.72</v>
      </c>
      <c r="O47" s="9">
        <v>9949.35</v>
      </c>
      <c r="P47" s="9">
        <v>-128.17000000000101</v>
      </c>
      <c r="Q47" s="9">
        <v>0</v>
      </c>
      <c r="R47" s="9">
        <v>0</v>
      </c>
      <c r="S47" s="9" t="s">
        <v>49</v>
      </c>
      <c r="T47" s="11">
        <v>6.9191030709945299E-3</v>
      </c>
      <c r="U47" s="9">
        <v>10077.52</v>
      </c>
      <c r="V47" s="9">
        <v>0</v>
      </c>
      <c r="W47" s="9">
        <v>0</v>
      </c>
      <c r="X47" s="9">
        <v>0</v>
      </c>
      <c r="Y47" s="9" t="s">
        <v>49</v>
      </c>
      <c r="Z47" s="11">
        <v>1.06834575013961E-2</v>
      </c>
      <c r="AA47" s="11">
        <v>3.5611525004653703E-4</v>
      </c>
      <c r="AB47" s="9" t="s">
        <v>49</v>
      </c>
      <c r="AC47" s="9">
        <v>0</v>
      </c>
      <c r="AD47" s="9">
        <v>-128.17000000000101</v>
      </c>
      <c r="AE47" s="9">
        <v>212117</v>
      </c>
    </row>
    <row r="48" spans="1:31" hidden="1" x14ac:dyDescent="0.25">
      <c r="A48" s="9">
        <v>202203</v>
      </c>
      <c r="B48" s="9">
        <v>212110</v>
      </c>
      <c r="C48" s="9" t="s">
        <v>11</v>
      </c>
      <c r="D48" s="9" t="s">
        <v>62</v>
      </c>
      <c r="E48" s="9" t="s">
        <v>63</v>
      </c>
      <c r="F48" s="10">
        <v>1</v>
      </c>
      <c r="G48" s="9" t="s">
        <v>53</v>
      </c>
      <c r="H48" s="13">
        <v>44181.680555555555</v>
      </c>
      <c r="I48" s="10">
        <v>4784</v>
      </c>
      <c r="J48" s="9" t="s">
        <v>51</v>
      </c>
      <c r="K48" s="9" t="s">
        <v>52</v>
      </c>
      <c r="L48" s="9" t="s">
        <v>48</v>
      </c>
      <c r="M48" s="9" t="s">
        <v>64</v>
      </c>
      <c r="N48" s="9">
        <v>468888.82</v>
      </c>
      <c r="O48" s="9">
        <v>3284.09</v>
      </c>
      <c r="P48" s="9">
        <v>-38.439999999999898</v>
      </c>
      <c r="Q48" s="9">
        <v>0</v>
      </c>
      <c r="R48" s="9">
        <v>0</v>
      </c>
      <c r="S48" s="9" t="s">
        <v>49</v>
      </c>
      <c r="T48" s="11">
        <v>7.0039844413436903E-3</v>
      </c>
      <c r="U48" s="9">
        <v>3322.53</v>
      </c>
      <c r="V48" s="9">
        <v>0</v>
      </c>
      <c r="W48" s="9">
        <v>0</v>
      </c>
      <c r="X48" s="9">
        <v>0</v>
      </c>
      <c r="Y48" s="9" t="s">
        <v>49</v>
      </c>
      <c r="Z48" s="11">
        <v>1.06834575013961E-2</v>
      </c>
      <c r="AA48" s="11">
        <v>3.5611525004653703E-4</v>
      </c>
      <c r="AB48" s="9" t="s">
        <v>49</v>
      </c>
      <c r="AC48" s="9">
        <v>0</v>
      </c>
      <c r="AD48" s="9">
        <v>-38.439999999999898</v>
      </c>
      <c r="AE48" s="9">
        <v>212110</v>
      </c>
    </row>
    <row r="49" spans="1:31" hidden="1" x14ac:dyDescent="0.25">
      <c r="A49" s="9">
        <v>202203</v>
      </c>
      <c r="B49" s="9">
        <v>303890</v>
      </c>
      <c r="C49" s="9" t="s">
        <v>19</v>
      </c>
      <c r="D49" s="9" t="s">
        <v>65</v>
      </c>
      <c r="E49" s="9" t="s">
        <v>63</v>
      </c>
      <c r="F49" s="10">
        <v>1</v>
      </c>
      <c r="G49" s="9" t="s">
        <v>55</v>
      </c>
      <c r="H49" s="13">
        <v>44609.801388888889</v>
      </c>
      <c r="I49" s="10">
        <v>4784</v>
      </c>
      <c r="J49" s="9" t="s">
        <v>51</v>
      </c>
      <c r="K49" s="9" t="s">
        <v>52</v>
      </c>
      <c r="L49" s="9" t="s">
        <v>48</v>
      </c>
      <c r="M49" s="9" t="s">
        <v>64</v>
      </c>
      <c r="N49" s="9">
        <v>307276.59999999998</v>
      </c>
      <c r="O49" s="9">
        <v>0</v>
      </c>
      <c r="P49" s="9">
        <v>-3900.6800000000098</v>
      </c>
      <c r="Q49" s="9">
        <v>0</v>
      </c>
      <c r="R49" s="9">
        <v>0</v>
      </c>
      <c r="S49" s="9" t="s">
        <v>49</v>
      </c>
      <c r="T49" s="11">
        <v>0</v>
      </c>
      <c r="U49" s="9">
        <v>3900.6800000000098</v>
      </c>
      <c r="V49" s="9">
        <v>0</v>
      </c>
      <c r="W49" s="9">
        <v>0</v>
      </c>
      <c r="X49" s="9">
        <v>0</v>
      </c>
      <c r="Y49" s="9" t="s">
        <v>49</v>
      </c>
      <c r="Z49" s="11">
        <v>1.06834575013961E-2</v>
      </c>
      <c r="AA49" s="11">
        <v>3.5611525004653703E-4</v>
      </c>
      <c r="AB49" s="9" t="s">
        <v>49</v>
      </c>
      <c r="AC49" s="9">
        <v>0</v>
      </c>
      <c r="AD49" s="9">
        <v>-3900.6800000000098</v>
      </c>
      <c r="AE49" s="9">
        <v>303890</v>
      </c>
    </row>
    <row r="50" spans="1:31" hidden="1" x14ac:dyDescent="0.25">
      <c r="A50" s="9">
        <v>202203</v>
      </c>
      <c r="B50" s="9">
        <v>212110</v>
      </c>
      <c r="C50" s="9" t="s">
        <v>11</v>
      </c>
      <c r="D50" s="9" t="s">
        <v>65</v>
      </c>
      <c r="E50" s="9" t="s">
        <v>63</v>
      </c>
      <c r="F50" s="10">
        <v>1</v>
      </c>
      <c r="G50" s="9" t="s">
        <v>53</v>
      </c>
      <c r="H50" s="13">
        <v>44181.680555555555</v>
      </c>
      <c r="I50" s="10">
        <v>4784</v>
      </c>
      <c r="J50" s="9" t="s">
        <v>51</v>
      </c>
      <c r="K50" s="9" t="s">
        <v>52</v>
      </c>
      <c r="L50" s="9" t="s">
        <v>48</v>
      </c>
      <c r="M50" s="9" t="s">
        <v>64</v>
      </c>
      <c r="N50" s="9">
        <v>1132.9000000000001</v>
      </c>
      <c r="O50" s="9">
        <v>8.27</v>
      </c>
      <c r="P50" s="9">
        <v>-10</v>
      </c>
      <c r="Q50" s="9">
        <v>0</v>
      </c>
      <c r="R50" s="9">
        <v>0</v>
      </c>
      <c r="S50" s="9" t="s">
        <v>49</v>
      </c>
      <c r="T50" s="11">
        <v>7.2998499426251201E-3</v>
      </c>
      <c r="U50" s="9">
        <v>18.27</v>
      </c>
      <c r="V50" s="9">
        <v>0</v>
      </c>
      <c r="W50" s="9">
        <v>0</v>
      </c>
      <c r="X50" s="9">
        <v>0</v>
      </c>
      <c r="Y50" s="9" t="s">
        <v>49</v>
      </c>
      <c r="Z50" s="11">
        <v>1.06834575013961E-2</v>
      </c>
      <c r="AA50" s="11">
        <v>3.5611525004653703E-4</v>
      </c>
      <c r="AB50" s="9" t="s">
        <v>49</v>
      </c>
      <c r="AC50" s="9">
        <v>0</v>
      </c>
      <c r="AD50" s="9">
        <v>-10</v>
      </c>
      <c r="AE50" s="9">
        <v>212110</v>
      </c>
    </row>
    <row r="51" spans="1:31" hidden="1" x14ac:dyDescent="0.25">
      <c r="A51" s="9">
        <v>202203</v>
      </c>
      <c r="B51" s="9">
        <v>193933</v>
      </c>
      <c r="C51" s="9" t="s">
        <v>9</v>
      </c>
      <c r="D51" s="9" t="s">
        <v>65</v>
      </c>
      <c r="E51" s="9" t="s">
        <v>63</v>
      </c>
      <c r="F51" s="10">
        <v>1</v>
      </c>
      <c r="G51" s="9" t="s">
        <v>50</v>
      </c>
      <c r="H51" s="13">
        <v>44152.663194444445</v>
      </c>
      <c r="I51" s="10">
        <v>4784</v>
      </c>
      <c r="J51" s="9" t="s">
        <v>51</v>
      </c>
      <c r="K51" s="9" t="s">
        <v>52</v>
      </c>
      <c r="L51" s="9" t="s">
        <v>48</v>
      </c>
      <c r="M51" s="9" t="s">
        <v>64</v>
      </c>
      <c r="N51" s="9">
        <v>6173.4</v>
      </c>
      <c r="O51" s="9">
        <v>45.239999999999803</v>
      </c>
      <c r="P51" s="9">
        <v>-11.5</v>
      </c>
      <c r="Q51" s="9">
        <v>0</v>
      </c>
      <c r="R51" s="9">
        <v>0</v>
      </c>
      <c r="S51" s="9" t="s">
        <v>49</v>
      </c>
      <c r="T51" s="11">
        <v>7.3282145981144603E-3</v>
      </c>
      <c r="U51" s="9">
        <v>56.739999999999803</v>
      </c>
      <c r="V51" s="9">
        <v>0</v>
      </c>
      <c r="W51" s="9">
        <v>0</v>
      </c>
      <c r="X51" s="9">
        <v>0</v>
      </c>
      <c r="Y51" s="9" t="s">
        <v>49</v>
      </c>
      <c r="Z51" s="11">
        <v>1.06834575013961E-2</v>
      </c>
      <c r="AA51" s="11">
        <v>3.5611525004653703E-4</v>
      </c>
      <c r="AB51" s="9" t="s">
        <v>49</v>
      </c>
      <c r="AC51" s="9">
        <v>0</v>
      </c>
      <c r="AD51" s="9">
        <v>-11.5</v>
      </c>
      <c r="AE51" s="9">
        <v>193933</v>
      </c>
    </row>
    <row r="52" spans="1:31" hidden="1" x14ac:dyDescent="0.25">
      <c r="A52" s="9">
        <v>202203</v>
      </c>
      <c r="B52" s="9">
        <v>212117</v>
      </c>
      <c r="C52" s="9" t="s">
        <v>7</v>
      </c>
      <c r="D52" s="9" t="s">
        <v>65</v>
      </c>
      <c r="E52" s="9" t="s">
        <v>63</v>
      </c>
      <c r="F52" s="10">
        <v>1</v>
      </c>
      <c r="G52" s="9" t="s">
        <v>54</v>
      </c>
      <c r="H52" s="13">
        <v>44181.682638888888</v>
      </c>
      <c r="I52" s="10">
        <v>4784</v>
      </c>
      <c r="J52" s="9" t="s">
        <v>51</v>
      </c>
      <c r="K52" s="9" t="s">
        <v>52</v>
      </c>
      <c r="L52" s="9" t="s">
        <v>48</v>
      </c>
      <c r="M52" s="9" t="s">
        <v>64</v>
      </c>
      <c r="N52" s="9">
        <v>3502.3</v>
      </c>
      <c r="O52" s="9">
        <v>26.85</v>
      </c>
      <c r="P52" s="9">
        <v>-13.38</v>
      </c>
      <c r="Q52" s="9">
        <v>0</v>
      </c>
      <c r="R52" s="9">
        <v>0</v>
      </c>
      <c r="S52" s="9" t="s">
        <v>49</v>
      </c>
      <c r="T52" s="11">
        <v>7.6663906575678798E-3</v>
      </c>
      <c r="U52" s="9">
        <v>40.229999999999997</v>
      </c>
      <c r="V52" s="9">
        <v>0</v>
      </c>
      <c r="W52" s="9">
        <v>0</v>
      </c>
      <c r="X52" s="9">
        <v>0</v>
      </c>
      <c r="Y52" s="9" t="s">
        <v>49</v>
      </c>
      <c r="Z52" s="11">
        <v>1.06834575013961E-2</v>
      </c>
      <c r="AA52" s="11">
        <v>3.5611525004653703E-4</v>
      </c>
      <c r="AB52" s="9" t="s">
        <v>49</v>
      </c>
      <c r="AC52" s="9">
        <v>0</v>
      </c>
      <c r="AD52" s="9">
        <v>-13.38</v>
      </c>
      <c r="AE52" s="9">
        <v>212117</v>
      </c>
    </row>
    <row r="53" spans="1:31" hidden="1" x14ac:dyDescent="0.25">
      <c r="A53" s="9">
        <v>202203</v>
      </c>
      <c r="B53" s="9">
        <v>303890</v>
      </c>
      <c r="C53" s="9" t="s">
        <v>19</v>
      </c>
      <c r="D53" s="9" t="s">
        <v>66</v>
      </c>
      <c r="E53" s="9" t="s">
        <v>63</v>
      </c>
      <c r="F53" s="10">
        <v>1</v>
      </c>
      <c r="G53" s="9" t="s">
        <v>55</v>
      </c>
      <c r="H53" s="13">
        <v>44609.801388888889</v>
      </c>
      <c r="I53" s="10">
        <v>4784</v>
      </c>
      <c r="J53" s="9" t="s">
        <v>51</v>
      </c>
      <c r="K53" s="9" t="s">
        <v>52</v>
      </c>
      <c r="L53" s="9" t="s">
        <v>48</v>
      </c>
      <c r="M53" s="9" t="s">
        <v>64</v>
      </c>
      <c r="N53" s="9">
        <v>781119.75</v>
      </c>
      <c r="O53" s="9">
        <v>0</v>
      </c>
      <c r="P53" s="9">
        <v>-6324.94</v>
      </c>
      <c r="Q53" s="9">
        <v>0</v>
      </c>
      <c r="R53" s="9">
        <v>0</v>
      </c>
      <c r="S53" s="9" t="s">
        <v>49</v>
      </c>
      <c r="T53" s="11">
        <v>0</v>
      </c>
      <c r="U53" s="9">
        <v>6324.94</v>
      </c>
      <c r="V53" s="9">
        <v>0</v>
      </c>
      <c r="W53" s="9">
        <v>0</v>
      </c>
      <c r="X53" s="9">
        <v>0</v>
      </c>
      <c r="Y53" s="9" t="s">
        <v>49</v>
      </c>
      <c r="Z53" s="11">
        <v>1.06834575013961E-2</v>
      </c>
      <c r="AA53" s="11">
        <v>3.5611525004653703E-4</v>
      </c>
      <c r="AB53" s="9" t="s">
        <v>49</v>
      </c>
      <c r="AC53" s="9">
        <v>0</v>
      </c>
      <c r="AD53" s="9">
        <v>-6324.94</v>
      </c>
      <c r="AE53" s="9">
        <v>303890</v>
      </c>
    </row>
    <row r="54" spans="1:31" hidden="1" x14ac:dyDescent="0.25">
      <c r="A54" s="9">
        <v>202203</v>
      </c>
      <c r="B54" s="9">
        <v>212110</v>
      </c>
      <c r="C54" s="9" t="s">
        <v>11</v>
      </c>
      <c r="D54" s="9" t="s">
        <v>66</v>
      </c>
      <c r="E54" s="9" t="s">
        <v>63</v>
      </c>
      <c r="F54" s="10">
        <v>1</v>
      </c>
      <c r="G54" s="9" t="s">
        <v>53</v>
      </c>
      <c r="H54" s="13">
        <v>44181.680555555555</v>
      </c>
      <c r="I54" s="10">
        <v>4784</v>
      </c>
      <c r="J54" s="9" t="s">
        <v>51</v>
      </c>
      <c r="K54" s="9" t="s">
        <v>52</v>
      </c>
      <c r="L54" s="9" t="s">
        <v>48</v>
      </c>
      <c r="M54" s="9" t="s">
        <v>64</v>
      </c>
      <c r="N54" s="9">
        <v>161239.38</v>
      </c>
      <c r="O54" s="9">
        <v>1201.75</v>
      </c>
      <c r="P54" s="9">
        <v>-177.2</v>
      </c>
      <c r="Q54" s="9">
        <v>0</v>
      </c>
      <c r="R54" s="9">
        <v>0</v>
      </c>
      <c r="S54" s="9" t="s">
        <v>49</v>
      </c>
      <c r="T54" s="11">
        <v>7.45320404977989E-3</v>
      </c>
      <c r="U54" s="9">
        <v>1378.95</v>
      </c>
      <c r="V54" s="9">
        <v>0</v>
      </c>
      <c r="W54" s="9">
        <v>0</v>
      </c>
      <c r="X54" s="9">
        <v>0</v>
      </c>
      <c r="Y54" s="9" t="s">
        <v>49</v>
      </c>
      <c r="Z54" s="11">
        <v>1.06834575013961E-2</v>
      </c>
      <c r="AA54" s="11">
        <v>3.5611525004653703E-4</v>
      </c>
      <c r="AB54" s="9" t="s">
        <v>49</v>
      </c>
      <c r="AC54" s="9">
        <v>0</v>
      </c>
      <c r="AD54" s="9">
        <v>-177.2</v>
      </c>
      <c r="AE54" s="9">
        <v>212110</v>
      </c>
    </row>
    <row r="55" spans="1:31" hidden="1" x14ac:dyDescent="0.25">
      <c r="A55" s="9">
        <v>202203</v>
      </c>
      <c r="B55" s="9">
        <v>212117</v>
      </c>
      <c r="C55" s="9" t="s">
        <v>7</v>
      </c>
      <c r="D55" s="9" t="s">
        <v>66</v>
      </c>
      <c r="E55" s="9" t="s">
        <v>63</v>
      </c>
      <c r="F55" s="10">
        <v>1</v>
      </c>
      <c r="G55" s="9" t="s">
        <v>54</v>
      </c>
      <c r="H55" s="13">
        <v>44181.682638888888</v>
      </c>
      <c r="I55" s="10">
        <v>4784</v>
      </c>
      <c r="J55" s="9" t="s">
        <v>51</v>
      </c>
      <c r="K55" s="9" t="s">
        <v>52</v>
      </c>
      <c r="L55" s="9" t="s">
        <v>48</v>
      </c>
      <c r="M55" s="9" t="s">
        <v>64</v>
      </c>
      <c r="N55" s="9">
        <v>557422.16</v>
      </c>
      <c r="O55" s="9">
        <v>4260.0599999999904</v>
      </c>
      <c r="P55" s="9">
        <v>181.2</v>
      </c>
      <c r="Q55" s="9">
        <v>0</v>
      </c>
      <c r="R55" s="9">
        <v>0</v>
      </c>
      <c r="S55" s="9" t="s">
        <v>49</v>
      </c>
      <c r="T55" s="11">
        <v>7.64243029017717E-3</v>
      </c>
      <c r="U55" s="9">
        <v>4078.8599999999901</v>
      </c>
      <c r="V55" s="9">
        <v>0</v>
      </c>
      <c r="W55" s="9">
        <v>0</v>
      </c>
      <c r="X55" s="9">
        <v>0</v>
      </c>
      <c r="Y55" s="9" t="s">
        <v>49</v>
      </c>
      <c r="Z55" s="11">
        <v>1.06834575013961E-2</v>
      </c>
      <c r="AA55" s="11">
        <v>3.5611525004653703E-4</v>
      </c>
      <c r="AB55" s="9" t="s">
        <v>49</v>
      </c>
      <c r="AC55" s="9">
        <v>0</v>
      </c>
      <c r="AD55" s="9">
        <v>181.2</v>
      </c>
      <c r="AE55" s="9">
        <v>212117</v>
      </c>
    </row>
    <row r="56" spans="1:31" hidden="1" x14ac:dyDescent="0.25">
      <c r="A56" s="9">
        <v>202203</v>
      </c>
      <c r="B56" s="9">
        <v>193933</v>
      </c>
      <c r="C56" s="9" t="s">
        <v>9</v>
      </c>
      <c r="D56" s="9" t="s">
        <v>66</v>
      </c>
      <c r="E56" s="9" t="s">
        <v>63</v>
      </c>
      <c r="F56" s="10">
        <v>1</v>
      </c>
      <c r="G56" s="9" t="s">
        <v>50</v>
      </c>
      <c r="H56" s="13">
        <v>44152.663194444445</v>
      </c>
      <c r="I56" s="10">
        <v>4784</v>
      </c>
      <c r="J56" s="9" t="s">
        <v>51</v>
      </c>
      <c r="K56" s="9" t="s">
        <v>52</v>
      </c>
      <c r="L56" s="9" t="s">
        <v>48</v>
      </c>
      <c r="M56" s="9" t="s">
        <v>64</v>
      </c>
      <c r="N56" s="9">
        <v>13295.72</v>
      </c>
      <c r="O56" s="9">
        <v>96.8</v>
      </c>
      <c r="P56" s="9">
        <v>-1.17</v>
      </c>
      <c r="Q56" s="9">
        <v>0</v>
      </c>
      <c r="R56" s="9">
        <v>0</v>
      </c>
      <c r="S56" s="9" t="s">
        <v>49</v>
      </c>
      <c r="T56" s="11">
        <v>7.2805383988230801E-3</v>
      </c>
      <c r="U56" s="9">
        <v>97.97</v>
      </c>
      <c r="V56" s="9">
        <v>0</v>
      </c>
      <c r="W56" s="9">
        <v>0</v>
      </c>
      <c r="X56" s="9">
        <v>0</v>
      </c>
      <c r="Y56" s="9" t="s">
        <v>49</v>
      </c>
      <c r="Z56" s="11">
        <v>1.06834575013961E-2</v>
      </c>
      <c r="AA56" s="11">
        <v>3.5611525004653703E-4</v>
      </c>
      <c r="AB56" s="9" t="s">
        <v>49</v>
      </c>
      <c r="AC56" s="9">
        <v>0</v>
      </c>
      <c r="AD56" s="9">
        <v>-1.17</v>
      </c>
      <c r="AE56" s="9">
        <v>193933</v>
      </c>
    </row>
    <row r="57" spans="1:31" hidden="1" x14ac:dyDescent="0.25">
      <c r="A57" s="9">
        <v>202203</v>
      </c>
      <c r="B57" s="9">
        <v>232903</v>
      </c>
      <c r="C57" s="9" t="s">
        <v>3</v>
      </c>
      <c r="D57" s="9" t="s">
        <v>67</v>
      </c>
      <c r="E57" s="9" t="s">
        <v>68</v>
      </c>
      <c r="F57" s="10">
        <v>1</v>
      </c>
      <c r="G57" s="9" t="s">
        <v>56</v>
      </c>
      <c r="H57" s="13">
        <v>44293.613888888889</v>
      </c>
      <c r="I57" s="10">
        <v>4784</v>
      </c>
      <c r="J57" s="9" t="s">
        <v>51</v>
      </c>
      <c r="K57" s="9" t="s">
        <v>52</v>
      </c>
      <c r="L57" s="9" t="s">
        <v>48</v>
      </c>
      <c r="M57" s="9" t="s">
        <v>64</v>
      </c>
      <c r="N57" s="9">
        <v>-1.75</v>
      </c>
      <c r="O57" s="9">
        <v>-0.02</v>
      </c>
      <c r="P57" s="9">
        <v>-0.01</v>
      </c>
      <c r="Q57" s="9">
        <v>0</v>
      </c>
      <c r="R57" s="9">
        <v>0</v>
      </c>
      <c r="S57" s="9" t="s">
        <v>49</v>
      </c>
      <c r="T57" s="11">
        <v>1.1428571428571401E-2</v>
      </c>
      <c r="U57" s="9">
        <v>-0.01</v>
      </c>
      <c r="V57" s="9">
        <v>0</v>
      </c>
      <c r="W57" s="9">
        <v>0</v>
      </c>
      <c r="X57" s="9">
        <v>0</v>
      </c>
      <c r="Y57" s="9" t="s">
        <v>49</v>
      </c>
      <c r="Z57" s="11">
        <v>1.06834575013961E-2</v>
      </c>
      <c r="AA57" s="11">
        <v>3.5611525004653703E-4</v>
      </c>
      <c r="AB57" s="9" t="s">
        <v>49</v>
      </c>
      <c r="AC57" s="9">
        <v>0</v>
      </c>
      <c r="AD57" s="9">
        <v>-0.01</v>
      </c>
      <c r="AE57" s="9">
        <v>232903</v>
      </c>
    </row>
    <row r="58" spans="1:31" hidden="1" x14ac:dyDescent="0.25">
      <c r="A58" s="9">
        <v>202203</v>
      </c>
      <c r="B58" s="9">
        <v>212110</v>
      </c>
      <c r="C58" s="9" t="s">
        <v>11</v>
      </c>
      <c r="D58" s="9" t="s">
        <v>67</v>
      </c>
      <c r="E58" s="9" t="s">
        <v>68</v>
      </c>
      <c r="F58" s="10">
        <v>1</v>
      </c>
      <c r="G58" s="9" t="s">
        <v>53</v>
      </c>
      <c r="H58" s="13">
        <v>44181.680555555555</v>
      </c>
      <c r="I58" s="10">
        <v>4784</v>
      </c>
      <c r="J58" s="9" t="s">
        <v>51</v>
      </c>
      <c r="K58" s="9" t="s">
        <v>52</v>
      </c>
      <c r="L58" s="9" t="s">
        <v>48</v>
      </c>
      <c r="M58" s="9" t="s">
        <v>64</v>
      </c>
      <c r="N58" s="9">
        <v>170442.41</v>
      </c>
      <c r="O58" s="9">
        <v>1654.25</v>
      </c>
      <c r="P58" s="9">
        <v>-71.700000000000102</v>
      </c>
      <c r="Q58" s="9">
        <v>0</v>
      </c>
      <c r="R58" s="9">
        <v>0</v>
      </c>
      <c r="S58" s="9" t="s">
        <v>49</v>
      </c>
      <c r="T58" s="11">
        <v>9.7056243220217508E-3</v>
      </c>
      <c r="U58" s="9">
        <v>1725.95</v>
      </c>
      <c r="V58" s="9">
        <v>0</v>
      </c>
      <c r="W58" s="9">
        <v>0</v>
      </c>
      <c r="X58" s="9">
        <v>0</v>
      </c>
      <c r="Y58" s="9" t="s">
        <v>49</v>
      </c>
      <c r="Z58" s="11">
        <v>1.06834575013961E-2</v>
      </c>
      <c r="AA58" s="11">
        <v>3.5611525004653703E-4</v>
      </c>
      <c r="AB58" s="9" t="s">
        <v>49</v>
      </c>
      <c r="AC58" s="9">
        <v>0</v>
      </c>
      <c r="AD58" s="9">
        <v>-71.700000000000102</v>
      </c>
      <c r="AE58" s="9">
        <v>212110</v>
      </c>
    </row>
    <row r="59" spans="1:31" hidden="1" x14ac:dyDescent="0.25">
      <c r="A59" s="9">
        <v>202203</v>
      </c>
      <c r="B59" s="9">
        <v>212117</v>
      </c>
      <c r="C59" s="9" t="s">
        <v>7</v>
      </c>
      <c r="D59" s="9" t="s">
        <v>67</v>
      </c>
      <c r="E59" s="9" t="s">
        <v>68</v>
      </c>
      <c r="F59" s="10">
        <v>1</v>
      </c>
      <c r="G59" s="9" t="s">
        <v>54</v>
      </c>
      <c r="H59" s="13">
        <v>44181.682638888888</v>
      </c>
      <c r="I59" s="10">
        <v>4784</v>
      </c>
      <c r="J59" s="9" t="s">
        <v>51</v>
      </c>
      <c r="K59" s="9" t="s">
        <v>52</v>
      </c>
      <c r="L59" s="9" t="s">
        <v>48</v>
      </c>
      <c r="M59" s="9" t="s">
        <v>64</v>
      </c>
      <c r="N59" s="9">
        <v>638560.5</v>
      </c>
      <c r="O59" s="9">
        <v>6744.5099999999702</v>
      </c>
      <c r="P59" s="9">
        <v>374.24999999999898</v>
      </c>
      <c r="Q59" s="9">
        <v>0</v>
      </c>
      <c r="R59" s="9">
        <v>0</v>
      </c>
      <c r="S59" s="9" t="s">
        <v>49</v>
      </c>
      <c r="T59" s="11">
        <v>1.0562053243193001E-2</v>
      </c>
      <c r="U59" s="9">
        <v>6370.2599999999702</v>
      </c>
      <c r="V59" s="9">
        <v>0</v>
      </c>
      <c r="W59" s="9">
        <v>0</v>
      </c>
      <c r="X59" s="9">
        <v>0</v>
      </c>
      <c r="Y59" s="9" t="s">
        <v>49</v>
      </c>
      <c r="Z59" s="11">
        <v>1.06834575013961E-2</v>
      </c>
      <c r="AA59" s="11">
        <v>3.5611525004653703E-4</v>
      </c>
      <c r="AB59" s="9" t="s">
        <v>49</v>
      </c>
      <c r="AC59" s="9">
        <v>0</v>
      </c>
      <c r="AD59" s="9">
        <v>374.24999999999898</v>
      </c>
      <c r="AE59" s="9">
        <v>212117</v>
      </c>
    </row>
    <row r="60" spans="1:31" hidden="1" x14ac:dyDescent="0.25">
      <c r="A60" s="9">
        <v>202203</v>
      </c>
      <c r="B60" s="9">
        <v>303890</v>
      </c>
      <c r="C60" s="9" t="s">
        <v>19</v>
      </c>
      <c r="D60" s="9" t="s">
        <v>67</v>
      </c>
      <c r="E60" s="9" t="s">
        <v>68</v>
      </c>
      <c r="F60" s="10">
        <v>1</v>
      </c>
      <c r="G60" s="9" t="s">
        <v>55</v>
      </c>
      <c r="H60" s="13">
        <v>44609.801388888889</v>
      </c>
      <c r="I60" s="10">
        <v>4784</v>
      </c>
      <c r="J60" s="9" t="s">
        <v>51</v>
      </c>
      <c r="K60" s="9" t="s">
        <v>52</v>
      </c>
      <c r="L60" s="9" t="s">
        <v>48</v>
      </c>
      <c r="M60" s="9" t="s">
        <v>64</v>
      </c>
      <c r="N60" s="9">
        <v>428614.54</v>
      </c>
      <c r="O60" s="9">
        <v>0</v>
      </c>
      <c r="P60" s="9">
        <v>-4334.50000000001</v>
      </c>
      <c r="Q60" s="9">
        <v>0</v>
      </c>
      <c r="R60" s="9">
        <v>0</v>
      </c>
      <c r="S60" s="9" t="s">
        <v>49</v>
      </c>
      <c r="T60" s="11">
        <v>0</v>
      </c>
      <c r="U60" s="9">
        <v>4334.50000000001</v>
      </c>
      <c r="V60" s="9">
        <v>0</v>
      </c>
      <c r="W60" s="9">
        <v>0</v>
      </c>
      <c r="X60" s="9">
        <v>0</v>
      </c>
      <c r="Y60" s="9" t="s">
        <v>49</v>
      </c>
      <c r="Z60" s="11">
        <v>1.06834575013961E-2</v>
      </c>
      <c r="AA60" s="11">
        <v>3.5611525004653703E-4</v>
      </c>
      <c r="AB60" s="9" t="s">
        <v>49</v>
      </c>
      <c r="AC60" s="9">
        <v>0</v>
      </c>
      <c r="AD60" s="9">
        <v>-4334.50000000001</v>
      </c>
      <c r="AE60" s="9">
        <v>303890</v>
      </c>
    </row>
    <row r="61" spans="1:31" hidden="1" x14ac:dyDescent="0.25">
      <c r="A61" s="9">
        <v>202203</v>
      </c>
      <c r="B61" s="9">
        <v>303890</v>
      </c>
      <c r="C61" s="9" t="s">
        <v>19</v>
      </c>
      <c r="D61" s="9" t="s">
        <v>69</v>
      </c>
      <c r="E61" s="9" t="s">
        <v>68</v>
      </c>
      <c r="F61" s="10">
        <v>1</v>
      </c>
      <c r="G61" s="9" t="s">
        <v>55</v>
      </c>
      <c r="H61" s="13">
        <v>44609.801388888889</v>
      </c>
      <c r="I61" s="10">
        <v>4784</v>
      </c>
      <c r="J61" s="9" t="s">
        <v>51</v>
      </c>
      <c r="K61" s="9" t="s">
        <v>52</v>
      </c>
      <c r="L61" s="9" t="s">
        <v>48</v>
      </c>
      <c r="M61" s="9" t="s">
        <v>64</v>
      </c>
      <c r="N61" s="9">
        <v>377994.37</v>
      </c>
      <c r="O61" s="9">
        <v>0</v>
      </c>
      <c r="P61" s="9">
        <v>-4185.3500000000004</v>
      </c>
      <c r="Q61" s="9">
        <v>0</v>
      </c>
      <c r="R61" s="9">
        <v>0</v>
      </c>
      <c r="S61" s="9" t="s">
        <v>49</v>
      </c>
      <c r="T61" s="11">
        <v>0</v>
      </c>
      <c r="U61" s="9">
        <v>4185.3500000000004</v>
      </c>
      <c r="V61" s="9">
        <v>0</v>
      </c>
      <c r="W61" s="9">
        <v>0</v>
      </c>
      <c r="X61" s="9">
        <v>0</v>
      </c>
      <c r="Y61" s="9" t="s">
        <v>49</v>
      </c>
      <c r="Z61" s="11">
        <v>1.06834575013961E-2</v>
      </c>
      <c r="AA61" s="11">
        <v>3.5611525004653703E-4</v>
      </c>
      <c r="AB61" s="9" t="s">
        <v>49</v>
      </c>
      <c r="AC61" s="9">
        <v>0</v>
      </c>
      <c r="AD61" s="9">
        <v>-4185.3500000000004</v>
      </c>
      <c r="AE61" s="9">
        <v>303890</v>
      </c>
    </row>
    <row r="62" spans="1:31" hidden="1" x14ac:dyDescent="0.25">
      <c r="A62" s="9">
        <v>202203</v>
      </c>
      <c r="B62" s="9">
        <v>212110</v>
      </c>
      <c r="C62" s="9" t="s">
        <v>11</v>
      </c>
      <c r="D62" s="9" t="s">
        <v>69</v>
      </c>
      <c r="E62" s="9" t="s">
        <v>68</v>
      </c>
      <c r="F62" s="10">
        <v>1</v>
      </c>
      <c r="G62" s="9" t="s">
        <v>53</v>
      </c>
      <c r="H62" s="13">
        <v>44181.680555555555</v>
      </c>
      <c r="I62" s="10">
        <v>4784</v>
      </c>
      <c r="J62" s="9" t="s">
        <v>51</v>
      </c>
      <c r="K62" s="9" t="s">
        <v>52</v>
      </c>
      <c r="L62" s="9" t="s">
        <v>48</v>
      </c>
      <c r="M62" s="9" t="s">
        <v>64</v>
      </c>
      <c r="N62" s="9">
        <v>148310.03</v>
      </c>
      <c r="O62" s="9">
        <v>1761.3200000000099</v>
      </c>
      <c r="P62" s="9">
        <v>12.79</v>
      </c>
      <c r="Q62" s="9">
        <v>0</v>
      </c>
      <c r="R62" s="9">
        <v>0</v>
      </c>
      <c r="S62" s="9" t="s">
        <v>49</v>
      </c>
      <c r="T62" s="11">
        <v>1.18759331381701E-2</v>
      </c>
      <c r="U62" s="9">
        <v>1748.53000000001</v>
      </c>
      <c r="V62" s="9">
        <v>0</v>
      </c>
      <c r="W62" s="9">
        <v>0</v>
      </c>
      <c r="X62" s="9">
        <v>0</v>
      </c>
      <c r="Y62" s="9" t="s">
        <v>49</v>
      </c>
      <c r="Z62" s="11">
        <v>1.06834575013961E-2</v>
      </c>
      <c r="AA62" s="11">
        <v>3.5611525004653703E-4</v>
      </c>
      <c r="AB62" s="9" t="s">
        <v>49</v>
      </c>
      <c r="AC62" s="9">
        <v>0</v>
      </c>
      <c r="AD62" s="9">
        <v>12.79</v>
      </c>
      <c r="AE62" s="9">
        <v>212110</v>
      </c>
    </row>
    <row r="63" spans="1:31" hidden="1" x14ac:dyDescent="0.25">
      <c r="A63" s="9">
        <v>202203</v>
      </c>
      <c r="B63" s="9">
        <v>212117</v>
      </c>
      <c r="C63" s="9" t="s">
        <v>7</v>
      </c>
      <c r="D63" s="9" t="s">
        <v>69</v>
      </c>
      <c r="E63" s="9" t="s">
        <v>68</v>
      </c>
      <c r="F63" s="10">
        <v>1</v>
      </c>
      <c r="G63" s="9" t="s">
        <v>54</v>
      </c>
      <c r="H63" s="13">
        <v>44181.682638888888</v>
      </c>
      <c r="I63" s="10">
        <v>4784</v>
      </c>
      <c r="J63" s="9" t="s">
        <v>51</v>
      </c>
      <c r="K63" s="9" t="s">
        <v>52</v>
      </c>
      <c r="L63" s="9" t="s">
        <v>48</v>
      </c>
      <c r="M63" s="9" t="s">
        <v>64</v>
      </c>
      <c r="N63" s="9">
        <v>611700.5</v>
      </c>
      <c r="O63" s="9">
        <v>7154.6999999999798</v>
      </c>
      <c r="P63" s="9">
        <v>345.64999999999901</v>
      </c>
      <c r="Q63" s="9">
        <v>0</v>
      </c>
      <c r="R63" s="9">
        <v>0</v>
      </c>
      <c r="S63" s="9" t="s">
        <v>49</v>
      </c>
      <c r="T63" s="11">
        <v>1.16964102530568E-2</v>
      </c>
      <c r="U63" s="9">
        <v>6809.0499999999802</v>
      </c>
      <c r="V63" s="9">
        <v>0</v>
      </c>
      <c r="W63" s="9">
        <v>0</v>
      </c>
      <c r="X63" s="9">
        <v>0</v>
      </c>
      <c r="Y63" s="9" t="s">
        <v>49</v>
      </c>
      <c r="Z63" s="11">
        <v>1.06834575013961E-2</v>
      </c>
      <c r="AA63" s="11">
        <v>3.5611525004653703E-4</v>
      </c>
      <c r="AB63" s="9" t="s">
        <v>49</v>
      </c>
      <c r="AC63" s="9">
        <v>0</v>
      </c>
      <c r="AD63" s="9">
        <v>345.64999999999901</v>
      </c>
      <c r="AE63" s="9">
        <v>212117</v>
      </c>
    </row>
    <row r="64" spans="1:31" hidden="1" x14ac:dyDescent="0.25">
      <c r="A64" s="9">
        <v>202203</v>
      </c>
      <c r="B64" s="9">
        <v>303890</v>
      </c>
      <c r="C64" s="9" t="s">
        <v>19</v>
      </c>
      <c r="D64" s="9" t="s">
        <v>70</v>
      </c>
      <c r="E64" s="9" t="s">
        <v>68</v>
      </c>
      <c r="F64" s="10">
        <v>1</v>
      </c>
      <c r="G64" s="9" t="s">
        <v>55</v>
      </c>
      <c r="H64" s="13">
        <v>44609.801388888889</v>
      </c>
      <c r="I64" s="10">
        <v>4784</v>
      </c>
      <c r="J64" s="9" t="s">
        <v>51</v>
      </c>
      <c r="K64" s="9" t="s">
        <v>52</v>
      </c>
      <c r="L64" s="9" t="s">
        <v>48</v>
      </c>
      <c r="M64" s="9" t="s">
        <v>64</v>
      </c>
      <c r="N64" s="9">
        <v>40724.31</v>
      </c>
      <c r="O64" s="9">
        <v>0</v>
      </c>
      <c r="P64" s="9">
        <v>-619.32000000000005</v>
      </c>
      <c r="Q64" s="9">
        <v>0</v>
      </c>
      <c r="R64" s="9">
        <v>0</v>
      </c>
      <c r="S64" s="9" t="s">
        <v>49</v>
      </c>
      <c r="T64" s="11">
        <v>0</v>
      </c>
      <c r="U64" s="9">
        <v>619.32000000000005</v>
      </c>
      <c r="V64" s="9">
        <v>0</v>
      </c>
      <c r="W64" s="9">
        <v>0</v>
      </c>
      <c r="X64" s="9">
        <v>0</v>
      </c>
      <c r="Y64" s="9" t="s">
        <v>49</v>
      </c>
      <c r="Z64" s="11">
        <v>1.06834575013961E-2</v>
      </c>
      <c r="AA64" s="11">
        <v>3.5611525004653703E-4</v>
      </c>
      <c r="AB64" s="9" t="s">
        <v>49</v>
      </c>
      <c r="AC64" s="9">
        <v>0</v>
      </c>
      <c r="AD64" s="9">
        <v>-619.32000000000005</v>
      </c>
      <c r="AE64" s="9">
        <v>303890</v>
      </c>
    </row>
    <row r="65" spans="1:31" hidden="1" x14ac:dyDescent="0.25">
      <c r="A65" s="9">
        <v>202203</v>
      </c>
      <c r="B65" s="9">
        <v>212110</v>
      </c>
      <c r="C65" s="9" t="s">
        <v>11</v>
      </c>
      <c r="D65" s="9" t="s">
        <v>70</v>
      </c>
      <c r="E65" s="9" t="s">
        <v>68</v>
      </c>
      <c r="F65" s="10">
        <v>1</v>
      </c>
      <c r="G65" s="9" t="s">
        <v>53</v>
      </c>
      <c r="H65" s="13">
        <v>44181.680555555555</v>
      </c>
      <c r="I65" s="10">
        <v>4784</v>
      </c>
      <c r="J65" s="9" t="s">
        <v>51</v>
      </c>
      <c r="K65" s="9" t="s">
        <v>52</v>
      </c>
      <c r="L65" s="9" t="s">
        <v>48</v>
      </c>
      <c r="M65" s="9" t="s">
        <v>64</v>
      </c>
      <c r="N65" s="9">
        <v>13209.55</v>
      </c>
      <c r="O65" s="9">
        <v>157.5</v>
      </c>
      <c r="P65" s="9">
        <v>6.2000000000000099</v>
      </c>
      <c r="Q65" s="9">
        <v>0</v>
      </c>
      <c r="R65" s="9">
        <v>0</v>
      </c>
      <c r="S65" s="9" t="s">
        <v>49</v>
      </c>
      <c r="T65" s="11">
        <v>1.1923191933108999E-2</v>
      </c>
      <c r="U65" s="9">
        <v>151.30000000000001</v>
      </c>
      <c r="V65" s="9">
        <v>0</v>
      </c>
      <c r="W65" s="9">
        <v>0</v>
      </c>
      <c r="X65" s="9">
        <v>0</v>
      </c>
      <c r="Y65" s="9" t="s">
        <v>49</v>
      </c>
      <c r="Z65" s="11">
        <v>1.06834575013961E-2</v>
      </c>
      <c r="AA65" s="11">
        <v>3.5611525004653703E-4</v>
      </c>
      <c r="AB65" s="9" t="s">
        <v>49</v>
      </c>
      <c r="AC65" s="9">
        <v>0</v>
      </c>
      <c r="AD65" s="9">
        <v>6.2000000000000099</v>
      </c>
      <c r="AE65" s="9">
        <v>212110</v>
      </c>
    </row>
    <row r="66" spans="1:31" hidden="1" x14ac:dyDescent="0.25">
      <c r="A66" s="9">
        <v>202203</v>
      </c>
      <c r="B66" s="9">
        <v>212117</v>
      </c>
      <c r="C66" s="9" t="s">
        <v>7</v>
      </c>
      <c r="D66" s="9" t="s">
        <v>70</v>
      </c>
      <c r="E66" s="9" t="s">
        <v>68</v>
      </c>
      <c r="F66" s="10">
        <v>1</v>
      </c>
      <c r="G66" s="9" t="s">
        <v>54</v>
      </c>
      <c r="H66" s="13">
        <v>44181.682638888888</v>
      </c>
      <c r="I66" s="10">
        <v>4784</v>
      </c>
      <c r="J66" s="9" t="s">
        <v>51</v>
      </c>
      <c r="K66" s="9" t="s">
        <v>52</v>
      </c>
      <c r="L66" s="9" t="s">
        <v>48</v>
      </c>
      <c r="M66" s="9" t="s">
        <v>64</v>
      </c>
      <c r="N66" s="9">
        <v>38413.4</v>
      </c>
      <c r="O66" s="9">
        <v>453.66</v>
      </c>
      <c r="P66" s="9">
        <v>158.41</v>
      </c>
      <c r="Q66" s="9">
        <v>0</v>
      </c>
      <c r="R66" s="9">
        <v>0</v>
      </c>
      <c r="S66" s="9" t="s">
        <v>49</v>
      </c>
      <c r="T66" s="11">
        <v>1.18099413225593E-2</v>
      </c>
      <c r="U66" s="9">
        <v>295.25</v>
      </c>
      <c r="V66" s="9">
        <v>0</v>
      </c>
      <c r="W66" s="9">
        <v>0</v>
      </c>
      <c r="X66" s="9">
        <v>0</v>
      </c>
      <c r="Y66" s="9" t="s">
        <v>49</v>
      </c>
      <c r="Z66" s="11">
        <v>1.06834575013961E-2</v>
      </c>
      <c r="AA66" s="11">
        <v>3.5611525004653703E-4</v>
      </c>
      <c r="AB66" s="9" t="s">
        <v>49</v>
      </c>
      <c r="AC66" s="9">
        <v>0</v>
      </c>
      <c r="AD66" s="9">
        <v>158.41</v>
      </c>
      <c r="AE66" s="9">
        <v>212117</v>
      </c>
    </row>
    <row r="67" spans="1:31" hidden="1" x14ac:dyDescent="0.25">
      <c r="A67" s="9">
        <v>202203</v>
      </c>
      <c r="B67" s="9">
        <v>303890</v>
      </c>
      <c r="C67" s="9" t="s">
        <v>19</v>
      </c>
      <c r="D67" s="9" t="s">
        <v>71</v>
      </c>
      <c r="E67" s="9" t="s">
        <v>68</v>
      </c>
      <c r="F67" s="10">
        <v>1</v>
      </c>
      <c r="G67" s="9" t="s">
        <v>55</v>
      </c>
      <c r="H67" s="13">
        <v>44609.801388888889</v>
      </c>
      <c r="I67" s="10">
        <v>4784</v>
      </c>
      <c r="J67" s="9" t="s">
        <v>51</v>
      </c>
      <c r="K67" s="9" t="s">
        <v>52</v>
      </c>
      <c r="L67" s="9" t="s">
        <v>48</v>
      </c>
      <c r="M67" s="9" t="s">
        <v>64</v>
      </c>
      <c r="N67" s="9">
        <v>1237.9000000000001</v>
      </c>
      <c r="O67" s="9">
        <v>0</v>
      </c>
      <c r="P67" s="9">
        <v>-17.190000000000001</v>
      </c>
      <c r="Q67" s="9">
        <v>0</v>
      </c>
      <c r="R67" s="9">
        <v>0</v>
      </c>
      <c r="S67" s="9" t="s">
        <v>49</v>
      </c>
      <c r="T67" s="11">
        <v>0</v>
      </c>
      <c r="U67" s="9">
        <v>17.190000000000001</v>
      </c>
      <c r="V67" s="9">
        <v>0</v>
      </c>
      <c r="W67" s="9">
        <v>0</v>
      </c>
      <c r="X67" s="9">
        <v>0</v>
      </c>
      <c r="Y67" s="9" t="s">
        <v>49</v>
      </c>
      <c r="Z67" s="11">
        <v>1.06834575013961E-2</v>
      </c>
      <c r="AA67" s="11">
        <v>3.5611525004653703E-4</v>
      </c>
      <c r="AB67" s="9" t="s">
        <v>49</v>
      </c>
      <c r="AC67" s="9">
        <v>0</v>
      </c>
      <c r="AD67" s="9">
        <v>-17.190000000000001</v>
      </c>
      <c r="AE67" s="9">
        <v>303890</v>
      </c>
    </row>
    <row r="68" spans="1:31" hidden="1" x14ac:dyDescent="0.25">
      <c r="A68" s="9">
        <v>202203</v>
      </c>
      <c r="B68" s="9">
        <v>303890</v>
      </c>
      <c r="C68" s="9" t="s">
        <v>19</v>
      </c>
      <c r="D68" s="9" t="s">
        <v>72</v>
      </c>
      <c r="E68" s="9" t="s">
        <v>68</v>
      </c>
      <c r="F68" s="10">
        <v>1</v>
      </c>
      <c r="G68" s="9" t="s">
        <v>55</v>
      </c>
      <c r="H68" s="13">
        <v>44609.801388888889</v>
      </c>
      <c r="I68" s="10">
        <v>4784</v>
      </c>
      <c r="J68" s="9" t="s">
        <v>51</v>
      </c>
      <c r="K68" s="9" t="s">
        <v>52</v>
      </c>
      <c r="L68" s="9" t="s">
        <v>48</v>
      </c>
      <c r="M68" s="9" t="s">
        <v>64</v>
      </c>
      <c r="N68" s="9">
        <v>162.1</v>
      </c>
      <c r="O68" s="9">
        <v>0</v>
      </c>
      <c r="P68" s="9">
        <v>-2.46</v>
      </c>
      <c r="Q68" s="9">
        <v>0</v>
      </c>
      <c r="R68" s="9">
        <v>0</v>
      </c>
      <c r="S68" s="9" t="s">
        <v>49</v>
      </c>
      <c r="T68" s="11">
        <v>0</v>
      </c>
      <c r="U68" s="9">
        <v>2.46</v>
      </c>
      <c r="V68" s="9">
        <v>0</v>
      </c>
      <c r="W68" s="9">
        <v>0</v>
      </c>
      <c r="X68" s="9">
        <v>0</v>
      </c>
      <c r="Y68" s="9" t="s">
        <v>49</v>
      </c>
      <c r="Z68" s="11">
        <v>1.06834575013961E-2</v>
      </c>
      <c r="AA68" s="11">
        <v>3.5611525004653703E-4</v>
      </c>
      <c r="AB68" s="9" t="s">
        <v>49</v>
      </c>
      <c r="AC68" s="9">
        <v>0</v>
      </c>
      <c r="AD68" s="9">
        <v>-2.46</v>
      </c>
      <c r="AE68" s="9">
        <v>303890</v>
      </c>
    </row>
    <row r="69" spans="1:31" hidden="1" x14ac:dyDescent="0.25">
      <c r="A69" s="9">
        <v>202203</v>
      </c>
      <c r="B69" s="9">
        <v>193933</v>
      </c>
      <c r="C69" s="9" t="s">
        <v>9</v>
      </c>
      <c r="D69" s="9" t="s">
        <v>62</v>
      </c>
      <c r="E69" s="9" t="s">
        <v>63</v>
      </c>
      <c r="F69" s="10">
        <v>1</v>
      </c>
      <c r="G69" s="9" t="s">
        <v>50</v>
      </c>
      <c r="H69" s="13">
        <v>44152.663194444445</v>
      </c>
      <c r="I69" s="10">
        <v>4784</v>
      </c>
      <c r="J69" s="9" t="s">
        <v>51</v>
      </c>
      <c r="K69" s="9" t="s">
        <v>52</v>
      </c>
      <c r="L69" s="9" t="s">
        <v>48</v>
      </c>
      <c r="M69" s="9" t="s">
        <v>64</v>
      </c>
      <c r="N69" s="9">
        <v>34594.42</v>
      </c>
      <c r="O69" s="9">
        <v>195.37</v>
      </c>
      <c r="P69" s="9">
        <v>0</v>
      </c>
      <c r="Q69" s="9">
        <v>0</v>
      </c>
      <c r="R69" s="9">
        <v>0</v>
      </c>
      <c r="S69" s="9" t="s">
        <v>49</v>
      </c>
      <c r="T69" s="11">
        <v>5.64744256443669E-3</v>
      </c>
      <c r="U69" s="9">
        <v>195.37</v>
      </c>
      <c r="V69" s="9">
        <v>0</v>
      </c>
      <c r="W69" s="9">
        <v>0</v>
      </c>
      <c r="X69" s="9">
        <v>0</v>
      </c>
      <c r="Y69" s="9" t="s">
        <v>49</v>
      </c>
      <c r="Z69" s="11">
        <v>1.06834575013961E-2</v>
      </c>
      <c r="AA69" s="11">
        <v>3.5611525004653703E-4</v>
      </c>
      <c r="AB69" s="9" t="s">
        <v>49</v>
      </c>
      <c r="AC69" s="9">
        <v>0</v>
      </c>
      <c r="AD69" s="9">
        <v>0</v>
      </c>
      <c r="AE69" s="9">
        <v>193933</v>
      </c>
    </row>
    <row r="70" spans="1:31" hidden="1" x14ac:dyDescent="0.25">
      <c r="A70" s="9">
        <v>202204</v>
      </c>
      <c r="B70" s="9">
        <v>193933</v>
      </c>
      <c r="C70" s="9" t="s">
        <v>9</v>
      </c>
      <c r="D70" s="9" t="s">
        <v>65</v>
      </c>
      <c r="E70" s="9" t="s">
        <v>63</v>
      </c>
      <c r="F70" s="10">
        <v>1</v>
      </c>
      <c r="G70" s="9" t="s">
        <v>50</v>
      </c>
      <c r="H70" s="13">
        <v>44152.663194444445</v>
      </c>
      <c r="I70" s="10">
        <v>4784</v>
      </c>
      <c r="J70" s="9" t="s">
        <v>51</v>
      </c>
      <c r="K70" s="9" t="s">
        <v>52</v>
      </c>
      <c r="L70" s="9" t="s">
        <v>48</v>
      </c>
      <c r="M70" s="9" t="s">
        <v>47</v>
      </c>
      <c r="N70" s="9">
        <v>5845.71</v>
      </c>
      <c r="O70" s="9">
        <v>43.069999999999901</v>
      </c>
      <c r="P70" s="9">
        <v>-8.16</v>
      </c>
      <c r="Q70" s="9">
        <v>0</v>
      </c>
      <c r="R70" s="9">
        <v>0</v>
      </c>
      <c r="S70" s="9" t="s">
        <v>49</v>
      </c>
      <c r="T70" s="11">
        <v>7.3677962129493199E-3</v>
      </c>
      <c r="U70" s="9">
        <v>51.229999999999897</v>
      </c>
      <c r="V70" s="9">
        <v>0</v>
      </c>
      <c r="W70" s="9">
        <v>0</v>
      </c>
      <c r="X70" s="9">
        <v>0</v>
      </c>
      <c r="Y70" s="9" t="s">
        <v>49</v>
      </c>
      <c r="Z70" s="11">
        <v>1.0802000000000001E-2</v>
      </c>
      <c r="AA70" s="11">
        <v>3.60066666666667E-4</v>
      </c>
      <c r="AB70" s="9" t="s">
        <v>49</v>
      </c>
      <c r="AC70" s="9">
        <v>0</v>
      </c>
      <c r="AD70" s="9">
        <v>-8.16</v>
      </c>
      <c r="AE70" s="10">
        <v>193933</v>
      </c>
    </row>
    <row r="71" spans="1:31" hidden="1" x14ac:dyDescent="0.25">
      <c r="A71" s="9">
        <v>202204</v>
      </c>
      <c r="B71" s="9">
        <v>303890</v>
      </c>
      <c r="C71" s="9" t="s">
        <v>19</v>
      </c>
      <c r="D71" s="9" t="s">
        <v>65</v>
      </c>
      <c r="E71" s="9" t="s">
        <v>63</v>
      </c>
      <c r="F71" s="10">
        <v>1</v>
      </c>
      <c r="G71" s="9" t="s">
        <v>55</v>
      </c>
      <c r="H71" s="13">
        <v>44609.801388888889</v>
      </c>
      <c r="I71" s="10">
        <v>4784</v>
      </c>
      <c r="J71" s="9" t="s">
        <v>51</v>
      </c>
      <c r="K71" s="9" t="s">
        <v>52</v>
      </c>
      <c r="L71" s="9" t="s">
        <v>48</v>
      </c>
      <c r="M71" s="9" t="s">
        <v>47</v>
      </c>
      <c r="N71" s="9">
        <v>302566.86</v>
      </c>
      <c r="O71" s="9">
        <v>0</v>
      </c>
      <c r="P71" s="9">
        <v>-3911.78</v>
      </c>
      <c r="Q71" s="9">
        <v>0</v>
      </c>
      <c r="R71" s="9">
        <v>0</v>
      </c>
      <c r="S71" s="9" t="s">
        <v>49</v>
      </c>
      <c r="T71" s="11">
        <v>0</v>
      </c>
      <c r="U71" s="9">
        <v>3911.78</v>
      </c>
      <c r="V71" s="9">
        <v>0</v>
      </c>
      <c r="W71" s="9">
        <v>0</v>
      </c>
      <c r="X71" s="9">
        <v>0</v>
      </c>
      <c r="Y71" s="9" t="s">
        <v>49</v>
      </c>
      <c r="Z71" s="11">
        <v>1.0802000000000001E-2</v>
      </c>
      <c r="AA71" s="11">
        <v>3.60066666666667E-4</v>
      </c>
      <c r="AB71" s="9" t="s">
        <v>49</v>
      </c>
      <c r="AC71" s="9">
        <v>0</v>
      </c>
      <c r="AD71" s="9">
        <v>-3911.78</v>
      </c>
      <c r="AE71" s="10">
        <v>303890</v>
      </c>
    </row>
    <row r="72" spans="1:31" x14ac:dyDescent="0.25">
      <c r="A72" s="9">
        <v>202204</v>
      </c>
      <c r="B72" s="9">
        <v>212117</v>
      </c>
      <c r="C72" s="9" t="s">
        <v>7</v>
      </c>
      <c r="D72" s="9" t="s">
        <v>65</v>
      </c>
      <c r="E72" s="9" t="s">
        <v>63</v>
      </c>
      <c r="F72" s="10">
        <v>1</v>
      </c>
      <c r="G72" s="9" t="s">
        <v>54</v>
      </c>
      <c r="H72" s="13">
        <v>44181.682638888888</v>
      </c>
      <c r="I72" s="10">
        <v>4784</v>
      </c>
      <c r="J72" s="9" t="s">
        <v>51</v>
      </c>
      <c r="K72" s="9" t="s">
        <v>52</v>
      </c>
      <c r="L72" s="9" t="s">
        <v>48</v>
      </c>
      <c r="M72" s="9" t="s">
        <v>47</v>
      </c>
      <c r="N72" s="12">
        <v>3120.8</v>
      </c>
      <c r="O72" s="9">
        <v>23.91</v>
      </c>
      <c r="P72" s="9">
        <v>-10.88</v>
      </c>
      <c r="Q72" s="9">
        <v>0</v>
      </c>
      <c r="R72" s="9">
        <v>0</v>
      </c>
      <c r="S72" s="9" t="s">
        <v>49</v>
      </c>
      <c r="T72" s="11">
        <v>7.6614970520379397E-3</v>
      </c>
      <c r="U72" s="9">
        <v>34.79</v>
      </c>
      <c r="V72" s="9">
        <v>0</v>
      </c>
      <c r="W72" s="9">
        <v>0</v>
      </c>
      <c r="X72" s="9">
        <v>0</v>
      </c>
      <c r="Y72" s="9" t="s">
        <v>49</v>
      </c>
      <c r="Z72" s="11">
        <v>1.0802000000000001E-2</v>
      </c>
      <c r="AA72" s="11">
        <v>3.60066666666667E-4</v>
      </c>
      <c r="AB72" s="9" t="s">
        <v>49</v>
      </c>
      <c r="AC72" s="9">
        <v>0</v>
      </c>
      <c r="AD72" s="9">
        <v>-10.88</v>
      </c>
      <c r="AE72" s="10">
        <v>212117</v>
      </c>
    </row>
    <row r="73" spans="1:31" hidden="1" x14ac:dyDescent="0.25">
      <c r="A73" s="9">
        <v>202204</v>
      </c>
      <c r="B73" s="9">
        <v>212110</v>
      </c>
      <c r="C73" s="9" t="s">
        <v>11</v>
      </c>
      <c r="D73" s="9" t="s">
        <v>65</v>
      </c>
      <c r="E73" s="9" t="s">
        <v>63</v>
      </c>
      <c r="F73" s="10">
        <v>1</v>
      </c>
      <c r="G73" s="9" t="s">
        <v>53</v>
      </c>
      <c r="H73" s="13">
        <v>44181.680555555555</v>
      </c>
      <c r="I73" s="10">
        <v>4784</v>
      </c>
      <c r="J73" s="9" t="s">
        <v>51</v>
      </c>
      <c r="K73" s="9" t="s">
        <v>52</v>
      </c>
      <c r="L73" s="9" t="s">
        <v>48</v>
      </c>
      <c r="M73" s="9" t="s">
        <v>47</v>
      </c>
      <c r="N73" s="9">
        <v>1035</v>
      </c>
      <c r="O73" s="9">
        <v>7.6</v>
      </c>
      <c r="P73" s="9">
        <v>-7.7</v>
      </c>
      <c r="Q73" s="9">
        <v>0</v>
      </c>
      <c r="R73" s="9">
        <v>0</v>
      </c>
      <c r="S73" s="9" t="s">
        <v>49</v>
      </c>
      <c r="T73" s="11">
        <v>7.34299516908213E-3</v>
      </c>
      <c r="U73" s="9">
        <v>15.3</v>
      </c>
      <c r="V73" s="9">
        <v>0</v>
      </c>
      <c r="W73" s="9">
        <v>0</v>
      </c>
      <c r="X73" s="9">
        <v>0</v>
      </c>
      <c r="Y73" s="9" t="s">
        <v>49</v>
      </c>
      <c r="Z73" s="11">
        <v>1.0802000000000001E-2</v>
      </c>
      <c r="AA73" s="11">
        <v>3.60066666666667E-4</v>
      </c>
      <c r="AB73" s="9" t="s">
        <v>49</v>
      </c>
      <c r="AC73" s="9">
        <v>0</v>
      </c>
      <c r="AD73" s="9">
        <v>-7.7</v>
      </c>
      <c r="AE73" s="10">
        <v>212110</v>
      </c>
    </row>
    <row r="74" spans="1:31" hidden="1" x14ac:dyDescent="0.25">
      <c r="A74" s="9">
        <v>202204</v>
      </c>
      <c r="B74" s="9">
        <v>193933</v>
      </c>
      <c r="C74" s="9" t="s">
        <v>9</v>
      </c>
      <c r="D74" s="9" t="s">
        <v>62</v>
      </c>
      <c r="E74" s="9" t="s">
        <v>63</v>
      </c>
      <c r="F74" s="10">
        <v>1</v>
      </c>
      <c r="G74" s="9" t="s">
        <v>50</v>
      </c>
      <c r="H74" s="13">
        <v>44152.663194444445</v>
      </c>
      <c r="I74" s="10">
        <v>4784</v>
      </c>
      <c r="J74" s="9" t="s">
        <v>51</v>
      </c>
      <c r="K74" s="9" t="s">
        <v>52</v>
      </c>
      <c r="L74" s="9" t="s">
        <v>48</v>
      </c>
      <c r="M74" s="9" t="s">
        <v>47</v>
      </c>
      <c r="N74" s="9">
        <v>33549.54</v>
      </c>
      <c r="O74" s="9">
        <v>189.41</v>
      </c>
      <c r="P74" s="9">
        <v>51.750000000000803</v>
      </c>
      <c r="Q74" s="9">
        <v>0</v>
      </c>
      <c r="R74" s="9">
        <v>0</v>
      </c>
      <c r="S74" s="9" t="s">
        <v>49</v>
      </c>
      <c r="T74" s="11">
        <v>5.6456809840015696E-3</v>
      </c>
      <c r="U74" s="9">
        <v>137.659999999999</v>
      </c>
      <c r="V74" s="9">
        <v>0</v>
      </c>
      <c r="W74" s="9">
        <v>0</v>
      </c>
      <c r="X74" s="9">
        <v>0</v>
      </c>
      <c r="Y74" s="9" t="s">
        <v>49</v>
      </c>
      <c r="Z74" s="11">
        <v>1.0802000000000001E-2</v>
      </c>
      <c r="AA74" s="11">
        <v>3.60066666666667E-4</v>
      </c>
      <c r="AB74" s="9" t="s">
        <v>49</v>
      </c>
      <c r="AC74" s="9">
        <v>0</v>
      </c>
      <c r="AD74" s="9">
        <v>51.750000000000803</v>
      </c>
      <c r="AE74" s="10">
        <v>193933</v>
      </c>
    </row>
    <row r="75" spans="1:31" hidden="1" x14ac:dyDescent="0.25">
      <c r="A75" s="9">
        <v>202204</v>
      </c>
      <c r="B75" s="9">
        <v>303890</v>
      </c>
      <c r="C75" s="9" t="s">
        <v>19</v>
      </c>
      <c r="D75" s="9" t="s">
        <v>62</v>
      </c>
      <c r="E75" s="9" t="s">
        <v>63</v>
      </c>
      <c r="F75" s="10">
        <v>1</v>
      </c>
      <c r="G75" s="9" t="s">
        <v>55</v>
      </c>
      <c r="H75" s="13">
        <v>44609.801388888889</v>
      </c>
      <c r="I75" s="10">
        <v>4784</v>
      </c>
      <c r="J75" s="9" t="s">
        <v>51</v>
      </c>
      <c r="K75" s="9" t="s">
        <v>52</v>
      </c>
      <c r="L75" s="9" t="s">
        <v>48</v>
      </c>
      <c r="M75" s="9" t="s">
        <v>47</v>
      </c>
      <c r="N75" s="9">
        <v>1248990.01</v>
      </c>
      <c r="O75" s="9">
        <v>0</v>
      </c>
      <c r="P75" s="9">
        <v>-14083.07</v>
      </c>
      <c r="Q75" s="9">
        <v>0</v>
      </c>
      <c r="R75" s="9">
        <v>0</v>
      </c>
      <c r="S75" s="9" t="s">
        <v>49</v>
      </c>
      <c r="T75" s="11">
        <v>0</v>
      </c>
      <c r="U75" s="9">
        <v>14083.07</v>
      </c>
      <c r="V75" s="9">
        <v>0</v>
      </c>
      <c r="W75" s="9">
        <v>0</v>
      </c>
      <c r="X75" s="9">
        <v>0</v>
      </c>
      <c r="Y75" s="9" t="s">
        <v>49</v>
      </c>
      <c r="Z75" s="11">
        <v>1.0802000000000001E-2</v>
      </c>
      <c r="AA75" s="11">
        <v>3.60066666666667E-4</v>
      </c>
      <c r="AB75" s="9" t="s">
        <v>49</v>
      </c>
      <c r="AC75" s="9">
        <v>0</v>
      </c>
      <c r="AD75" s="9">
        <v>-14083.07</v>
      </c>
      <c r="AE75" s="10">
        <v>303890</v>
      </c>
    </row>
    <row r="76" spans="1:31" x14ac:dyDescent="0.25">
      <c r="A76" s="9">
        <v>202204</v>
      </c>
      <c r="B76" s="9">
        <v>212117</v>
      </c>
      <c r="C76" s="9" t="s">
        <v>7</v>
      </c>
      <c r="D76" s="9" t="s">
        <v>62</v>
      </c>
      <c r="E76" s="9" t="s">
        <v>63</v>
      </c>
      <c r="F76" s="10">
        <v>1</v>
      </c>
      <c r="G76" s="9" t="s">
        <v>54</v>
      </c>
      <c r="H76" s="13">
        <v>44181.682638888888</v>
      </c>
      <c r="I76" s="10">
        <v>4784</v>
      </c>
      <c r="J76" s="9" t="s">
        <v>51</v>
      </c>
      <c r="K76" s="9" t="s">
        <v>52</v>
      </c>
      <c r="L76" s="9" t="s">
        <v>48</v>
      </c>
      <c r="M76" s="9" t="s">
        <v>47</v>
      </c>
      <c r="N76" s="12">
        <v>1474311.1</v>
      </c>
      <c r="O76" s="9">
        <v>10203.36</v>
      </c>
      <c r="P76" s="9">
        <v>-4347.66</v>
      </c>
      <c r="Q76" s="9">
        <v>0</v>
      </c>
      <c r="R76" s="9">
        <v>0</v>
      </c>
      <c r="S76" s="9" t="s">
        <v>49</v>
      </c>
      <c r="T76" s="11">
        <v>6.9207645523390498E-3</v>
      </c>
      <c r="U76" s="9">
        <v>14551.02</v>
      </c>
      <c r="V76" s="9">
        <v>0</v>
      </c>
      <c r="W76" s="9">
        <v>0</v>
      </c>
      <c r="X76" s="9">
        <v>0</v>
      </c>
      <c r="Y76" s="9" t="s">
        <v>49</v>
      </c>
      <c r="Z76" s="11">
        <v>1.0802000000000001E-2</v>
      </c>
      <c r="AA76" s="11">
        <v>3.60066666666667E-4</v>
      </c>
      <c r="AB76" s="9" t="s">
        <v>49</v>
      </c>
      <c r="AC76" s="9">
        <v>0</v>
      </c>
      <c r="AD76" s="9">
        <v>-4347.66</v>
      </c>
      <c r="AE76" s="10">
        <v>212117</v>
      </c>
    </row>
    <row r="77" spans="1:31" hidden="1" x14ac:dyDescent="0.25">
      <c r="A77" s="9">
        <v>202204</v>
      </c>
      <c r="B77" s="9">
        <v>212110</v>
      </c>
      <c r="C77" s="9" t="s">
        <v>11</v>
      </c>
      <c r="D77" s="9" t="s">
        <v>62</v>
      </c>
      <c r="E77" s="9" t="s">
        <v>63</v>
      </c>
      <c r="F77" s="10">
        <v>1</v>
      </c>
      <c r="G77" s="9" t="s">
        <v>53</v>
      </c>
      <c r="H77" s="13">
        <v>44181.680555555555</v>
      </c>
      <c r="I77" s="10">
        <v>4784</v>
      </c>
      <c r="J77" s="9" t="s">
        <v>51</v>
      </c>
      <c r="K77" s="9" t="s">
        <v>52</v>
      </c>
      <c r="L77" s="9" t="s">
        <v>48</v>
      </c>
      <c r="M77" s="9" t="s">
        <v>47</v>
      </c>
      <c r="N77" s="9">
        <v>456813.01</v>
      </c>
      <c r="O77" s="9">
        <v>3199.81</v>
      </c>
      <c r="P77" s="9">
        <v>543.45000000000198</v>
      </c>
      <c r="Q77" s="9">
        <v>0</v>
      </c>
      <c r="R77" s="9">
        <v>0</v>
      </c>
      <c r="S77" s="9" t="s">
        <v>49</v>
      </c>
      <c r="T77" s="11">
        <v>7.00463850624569E-3</v>
      </c>
      <c r="U77" s="9">
        <v>2656.36</v>
      </c>
      <c r="V77" s="9">
        <v>0</v>
      </c>
      <c r="W77" s="9">
        <v>0</v>
      </c>
      <c r="X77" s="9">
        <v>0</v>
      </c>
      <c r="Y77" s="9" t="s">
        <v>49</v>
      </c>
      <c r="Z77" s="11">
        <v>1.0802000000000001E-2</v>
      </c>
      <c r="AA77" s="11">
        <v>3.60066666666667E-4</v>
      </c>
      <c r="AB77" s="9" t="s">
        <v>49</v>
      </c>
      <c r="AC77" s="9">
        <v>0</v>
      </c>
      <c r="AD77" s="9">
        <v>543.45000000000198</v>
      </c>
      <c r="AE77" s="10">
        <v>212110</v>
      </c>
    </row>
    <row r="78" spans="1:31" hidden="1" x14ac:dyDescent="0.25">
      <c r="A78" s="9">
        <v>202204</v>
      </c>
      <c r="B78" s="9">
        <v>193933</v>
      </c>
      <c r="C78" s="9" t="s">
        <v>9</v>
      </c>
      <c r="D78" s="9" t="s">
        <v>66</v>
      </c>
      <c r="E78" s="9" t="s">
        <v>63</v>
      </c>
      <c r="F78" s="10">
        <v>1</v>
      </c>
      <c r="G78" s="9" t="s">
        <v>50</v>
      </c>
      <c r="H78" s="13">
        <v>44152.663194444445</v>
      </c>
      <c r="I78" s="10">
        <v>4784</v>
      </c>
      <c r="J78" s="9" t="s">
        <v>51</v>
      </c>
      <c r="K78" s="9" t="s">
        <v>52</v>
      </c>
      <c r="L78" s="9" t="s">
        <v>48</v>
      </c>
      <c r="M78" s="9" t="s">
        <v>47</v>
      </c>
      <c r="N78" s="9">
        <v>13237.92</v>
      </c>
      <c r="O78" s="9">
        <v>96.479999999999905</v>
      </c>
      <c r="P78" s="9">
        <v>0.12</v>
      </c>
      <c r="Q78" s="9">
        <v>0</v>
      </c>
      <c r="R78" s="9">
        <v>0</v>
      </c>
      <c r="S78" s="9" t="s">
        <v>49</v>
      </c>
      <c r="T78" s="11">
        <v>7.2881540302403899E-3</v>
      </c>
      <c r="U78" s="9">
        <v>96.3599999999999</v>
      </c>
      <c r="V78" s="9">
        <v>0</v>
      </c>
      <c r="W78" s="9">
        <v>0</v>
      </c>
      <c r="X78" s="9">
        <v>0</v>
      </c>
      <c r="Y78" s="9" t="s">
        <v>49</v>
      </c>
      <c r="Z78" s="11">
        <v>1.0802000000000001E-2</v>
      </c>
      <c r="AA78" s="11">
        <v>3.60066666666667E-4</v>
      </c>
      <c r="AB78" s="9" t="s">
        <v>49</v>
      </c>
      <c r="AC78" s="9">
        <v>0</v>
      </c>
      <c r="AD78" s="9">
        <v>0.12</v>
      </c>
      <c r="AE78" s="10">
        <v>193933</v>
      </c>
    </row>
    <row r="79" spans="1:31" hidden="1" x14ac:dyDescent="0.25">
      <c r="A79" s="9">
        <v>202204</v>
      </c>
      <c r="B79" s="9">
        <v>303890</v>
      </c>
      <c r="C79" s="9" t="s">
        <v>19</v>
      </c>
      <c r="D79" s="9" t="s">
        <v>66</v>
      </c>
      <c r="E79" s="9" t="s">
        <v>63</v>
      </c>
      <c r="F79" s="10">
        <v>1</v>
      </c>
      <c r="G79" s="9" t="s">
        <v>55</v>
      </c>
      <c r="H79" s="13">
        <v>44609.801388888889</v>
      </c>
      <c r="I79" s="10">
        <v>4784</v>
      </c>
      <c r="J79" s="9" t="s">
        <v>51</v>
      </c>
      <c r="K79" s="9" t="s">
        <v>52</v>
      </c>
      <c r="L79" s="9" t="s">
        <v>48</v>
      </c>
      <c r="M79" s="9" t="s">
        <v>47</v>
      </c>
      <c r="N79" s="9">
        <v>790169.78</v>
      </c>
      <c r="O79" s="9">
        <v>0</v>
      </c>
      <c r="P79" s="9">
        <v>-6625.45999999995</v>
      </c>
      <c r="Q79" s="9">
        <v>0</v>
      </c>
      <c r="R79" s="9">
        <v>0</v>
      </c>
      <c r="S79" s="9" t="s">
        <v>49</v>
      </c>
      <c r="T79" s="11">
        <v>0</v>
      </c>
      <c r="U79" s="9">
        <v>6625.45999999995</v>
      </c>
      <c r="V79" s="9">
        <v>0</v>
      </c>
      <c r="W79" s="9">
        <v>0</v>
      </c>
      <c r="X79" s="9">
        <v>0</v>
      </c>
      <c r="Y79" s="9" t="s">
        <v>49</v>
      </c>
      <c r="Z79" s="11">
        <v>1.0802000000000001E-2</v>
      </c>
      <c r="AA79" s="11">
        <v>3.60066666666667E-4</v>
      </c>
      <c r="AB79" s="9" t="s">
        <v>49</v>
      </c>
      <c r="AC79" s="9">
        <v>0</v>
      </c>
      <c r="AD79" s="9">
        <v>-6625.45999999995</v>
      </c>
      <c r="AE79" s="10">
        <v>303890</v>
      </c>
    </row>
    <row r="80" spans="1:31" x14ac:dyDescent="0.25">
      <c r="A80" s="9">
        <v>202204</v>
      </c>
      <c r="B80" s="9">
        <v>212117</v>
      </c>
      <c r="C80" s="9" t="s">
        <v>7</v>
      </c>
      <c r="D80" s="9" t="s">
        <v>66</v>
      </c>
      <c r="E80" s="9" t="s">
        <v>63</v>
      </c>
      <c r="F80" s="10">
        <v>1</v>
      </c>
      <c r="G80" s="9" t="s">
        <v>54</v>
      </c>
      <c r="H80" s="13">
        <v>44181.682638888888</v>
      </c>
      <c r="I80" s="10">
        <v>4784</v>
      </c>
      <c r="J80" s="9" t="s">
        <v>51</v>
      </c>
      <c r="K80" s="9" t="s">
        <v>52</v>
      </c>
      <c r="L80" s="9" t="s">
        <v>48</v>
      </c>
      <c r="M80" s="9" t="s">
        <v>47</v>
      </c>
      <c r="N80" s="12">
        <v>567426.5</v>
      </c>
      <c r="O80" s="9">
        <v>4333.5599999999804</v>
      </c>
      <c r="P80" s="9">
        <v>225.95</v>
      </c>
      <c r="Q80" s="9">
        <v>0</v>
      </c>
      <c r="R80" s="9">
        <v>0</v>
      </c>
      <c r="S80" s="9" t="s">
        <v>49</v>
      </c>
      <c r="T80" s="11">
        <v>7.6372182124028101E-3</v>
      </c>
      <c r="U80" s="9">
        <v>4107.6099999999797</v>
      </c>
      <c r="V80" s="9">
        <v>0</v>
      </c>
      <c r="W80" s="9">
        <v>0</v>
      </c>
      <c r="X80" s="9">
        <v>0</v>
      </c>
      <c r="Y80" s="9" t="s">
        <v>49</v>
      </c>
      <c r="Z80" s="11">
        <v>1.0802000000000001E-2</v>
      </c>
      <c r="AA80" s="11">
        <v>3.60066666666667E-4</v>
      </c>
      <c r="AB80" s="9" t="s">
        <v>49</v>
      </c>
      <c r="AC80" s="9">
        <v>0</v>
      </c>
      <c r="AD80" s="9">
        <v>225.95</v>
      </c>
      <c r="AE80" s="10">
        <v>212117</v>
      </c>
    </row>
    <row r="81" spans="1:31" hidden="1" x14ac:dyDescent="0.25">
      <c r="A81" s="9">
        <v>202204</v>
      </c>
      <c r="B81" s="9">
        <v>212110</v>
      </c>
      <c r="C81" s="9" t="s">
        <v>11</v>
      </c>
      <c r="D81" s="9" t="s">
        <v>66</v>
      </c>
      <c r="E81" s="9" t="s">
        <v>63</v>
      </c>
      <c r="F81" s="10">
        <v>1</v>
      </c>
      <c r="G81" s="9" t="s">
        <v>53</v>
      </c>
      <c r="H81" s="13">
        <v>44181.680555555555</v>
      </c>
      <c r="I81" s="10">
        <v>4784</v>
      </c>
      <c r="J81" s="9" t="s">
        <v>51</v>
      </c>
      <c r="K81" s="9" t="s">
        <v>52</v>
      </c>
      <c r="L81" s="9" t="s">
        <v>48</v>
      </c>
      <c r="M81" s="9" t="s">
        <v>47</v>
      </c>
      <c r="N81" s="9">
        <v>158532.43</v>
      </c>
      <c r="O81" s="9">
        <v>1180.03000000001</v>
      </c>
      <c r="P81" s="9">
        <v>-164.87</v>
      </c>
      <c r="Q81" s="9">
        <v>0</v>
      </c>
      <c r="R81" s="9">
        <v>0</v>
      </c>
      <c r="S81" s="9" t="s">
        <v>49</v>
      </c>
      <c r="T81" s="11">
        <v>7.4434612526913602E-3</v>
      </c>
      <c r="U81" s="9">
        <v>1344.9000000000101</v>
      </c>
      <c r="V81" s="9">
        <v>0</v>
      </c>
      <c r="W81" s="9">
        <v>0</v>
      </c>
      <c r="X81" s="9">
        <v>0</v>
      </c>
      <c r="Y81" s="9" t="s">
        <v>49</v>
      </c>
      <c r="Z81" s="11">
        <v>1.0802000000000001E-2</v>
      </c>
      <c r="AA81" s="11">
        <v>3.60066666666667E-4</v>
      </c>
      <c r="AB81" s="9" t="s">
        <v>49</v>
      </c>
      <c r="AC81" s="9">
        <v>0</v>
      </c>
      <c r="AD81" s="9">
        <v>-164.87</v>
      </c>
      <c r="AE81" s="10">
        <v>212110</v>
      </c>
    </row>
    <row r="82" spans="1:31" hidden="1" x14ac:dyDescent="0.25">
      <c r="A82" s="9">
        <v>202204</v>
      </c>
      <c r="B82" s="9">
        <v>289721</v>
      </c>
      <c r="C82" s="9" t="s">
        <v>7</v>
      </c>
      <c r="D82" s="9" t="s">
        <v>67</v>
      </c>
      <c r="E82" s="9" t="s">
        <v>68</v>
      </c>
      <c r="F82" s="10">
        <v>1</v>
      </c>
      <c r="G82" s="9" t="s">
        <v>54</v>
      </c>
      <c r="H82" s="13">
        <v>44546.746527777781</v>
      </c>
      <c r="I82" s="10">
        <v>4784</v>
      </c>
      <c r="J82" s="9" t="s">
        <v>51</v>
      </c>
      <c r="K82" s="9" t="s">
        <v>52</v>
      </c>
      <c r="L82" s="9" t="s">
        <v>48</v>
      </c>
      <c r="M82" s="9" t="s">
        <v>47</v>
      </c>
      <c r="N82" s="9">
        <v>1.05</v>
      </c>
      <c r="O82" s="9">
        <v>0.01</v>
      </c>
      <c r="P82" s="9">
        <v>0</v>
      </c>
      <c r="Q82" s="9">
        <v>0</v>
      </c>
      <c r="R82" s="9">
        <v>0</v>
      </c>
      <c r="S82" s="9" t="s">
        <v>49</v>
      </c>
      <c r="T82" s="11">
        <v>9.5238095238095195E-3</v>
      </c>
      <c r="U82" s="9">
        <v>0.01</v>
      </c>
      <c r="V82" s="9">
        <v>0</v>
      </c>
      <c r="W82" s="9">
        <v>0</v>
      </c>
      <c r="X82" s="9">
        <v>0</v>
      </c>
      <c r="Y82" s="9" t="s">
        <v>49</v>
      </c>
      <c r="Z82" s="11">
        <v>1.0802000000000001E-2</v>
      </c>
      <c r="AA82" s="11">
        <v>3.60066666666667E-4</v>
      </c>
      <c r="AB82" s="9" t="s">
        <v>49</v>
      </c>
      <c r="AC82" s="9">
        <v>0</v>
      </c>
      <c r="AD82" s="9">
        <v>0</v>
      </c>
      <c r="AE82" s="10">
        <v>289721</v>
      </c>
    </row>
    <row r="83" spans="1:31" hidden="1" x14ac:dyDescent="0.25">
      <c r="A83" s="9">
        <v>202204</v>
      </c>
      <c r="B83" s="9">
        <v>289723</v>
      </c>
      <c r="C83" s="9" t="s">
        <v>11</v>
      </c>
      <c r="D83" s="9" t="s">
        <v>67</v>
      </c>
      <c r="E83" s="9" t="s">
        <v>68</v>
      </c>
      <c r="F83" s="10">
        <v>1</v>
      </c>
      <c r="G83" s="9" t="s">
        <v>53</v>
      </c>
      <c r="H83" s="13">
        <v>44546.755555555559</v>
      </c>
      <c r="I83" s="10">
        <v>4784</v>
      </c>
      <c r="J83" s="9" t="s">
        <v>51</v>
      </c>
      <c r="K83" s="9" t="s">
        <v>52</v>
      </c>
      <c r="L83" s="9" t="s">
        <v>48</v>
      </c>
      <c r="M83" s="9" t="s">
        <v>47</v>
      </c>
      <c r="N83" s="9">
        <v>1.55</v>
      </c>
      <c r="O83" s="9">
        <v>0.02</v>
      </c>
      <c r="P83" s="9">
        <v>0</v>
      </c>
      <c r="Q83" s="9">
        <v>0</v>
      </c>
      <c r="R83" s="9">
        <v>0</v>
      </c>
      <c r="S83" s="9" t="s">
        <v>49</v>
      </c>
      <c r="T83" s="11">
        <v>1.2903225806451601E-2</v>
      </c>
      <c r="U83" s="9">
        <v>0.02</v>
      </c>
      <c r="V83" s="9">
        <v>0</v>
      </c>
      <c r="W83" s="9">
        <v>0</v>
      </c>
      <c r="X83" s="9">
        <v>0</v>
      </c>
      <c r="Y83" s="9" t="s">
        <v>49</v>
      </c>
      <c r="Z83" s="11">
        <v>1.0802000000000001E-2</v>
      </c>
      <c r="AA83" s="11">
        <v>3.60066666666667E-4</v>
      </c>
      <c r="AB83" s="9" t="s">
        <v>49</v>
      </c>
      <c r="AC83" s="9">
        <v>0</v>
      </c>
      <c r="AD83" s="9">
        <v>0</v>
      </c>
      <c r="AE83" s="10">
        <v>289723</v>
      </c>
    </row>
    <row r="84" spans="1:31" hidden="1" x14ac:dyDescent="0.25">
      <c r="A84" s="9">
        <v>202204</v>
      </c>
      <c r="B84" s="9">
        <v>303890</v>
      </c>
      <c r="C84" s="9" t="s">
        <v>19</v>
      </c>
      <c r="D84" s="9" t="s">
        <v>67</v>
      </c>
      <c r="E84" s="9" t="s">
        <v>68</v>
      </c>
      <c r="F84" s="10">
        <v>1</v>
      </c>
      <c r="G84" s="9" t="s">
        <v>55</v>
      </c>
      <c r="H84" s="13">
        <v>44609.801388888889</v>
      </c>
      <c r="I84" s="10">
        <v>4784</v>
      </c>
      <c r="J84" s="9" t="s">
        <v>51</v>
      </c>
      <c r="K84" s="9" t="s">
        <v>52</v>
      </c>
      <c r="L84" s="9" t="s">
        <v>48</v>
      </c>
      <c r="M84" s="9" t="s">
        <v>47</v>
      </c>
      <c r="N84" s="9">
        <v>577493.18999999994</v>
      </c>
      <c r="O84" s="9">
        <v>0</v>
      </c>
      <c r="P84" s="9">
        <v>-5335.3300000000099</v>
      </c>
      <c r="Q84" s="9">
        <v>0</v>
      </c>
      <c r="R84" s="9">
        <v>0</v>
      </c>
      <c r="S84" s="9" t="s">
        <v>49</v>
      </c>
      <c r="T84" s="11">
        <v>0</v>
      </c>
      <c r="U84" s="9">
        <v>5335.3300000000099</v>
      </c>
      <c r="V84" s="9">
        <v>0</v>
      </c>
      <c r="W84" s="9">
        <v>0</v>
      </c>
      <c r="X84" s="9">
        <v>0</v>
      </c>
      <c r="Y84" s="9" t="s">
        <v>49</v>
      </c>
      <c r="Z84" s="11">
        <v>1.0802000000000001E-2</v>
      </c>
      <c r="AA84" s="11">
        <v>3.60066666666667E-4</v>
      </c>
      <c r="AB84" s="9" t="s">
        <v>49</v>
      </c>
      <c r="AC84" s="9">
        <v>0</v>
      </c>
      <c r="AD84" s="9">
        <v>-5335.3300000000099</v>
      </c>
      <c r="AE84" s="10">
        <v>303890</v>
      </c>
    </row>
    <row r="85" spans="1:31" x14ac:dyDescent="0.25">
      <c r="A85" s="9">
        <v>202204</v>
      </c>
      <c r="B85" s="9">
        <v>212117</v>
      </c>
      <c r="C85" s="9" t="s">
        <v>7</v>
      </c>
      <c r="D85" s="9" t="s">
        <v>67</v>
      </c>
      <c r="E85" s="9" t="s">
        <v>68</v>
      </c>
      <c r="F85" s="10">
        <v>1</v>
      </c>
      <c r="G85" s="9" t="s">
        <v>54</v>
      </c>
      <c r="H85" s="13">
        <v>44181.682638888888</v>
      </c>
      <c r="I85" s="10">
        <v>4784</v>
      </c>
      <c r="J85" s="9" t="s">
        <v>51</v>
      </c>
      <c r="K85" s="9" t="s">
        <v>52</v>
      </c>
      <c r="L85" s="9" t="s">
        <v>48</v>
      </c>
      <c r="M85" s="9" t="s">
        <v>47</v>
      </c>
      <c r="N85" s="12">
        <v>672959</v>
      </c>
      <c r="O85" s="9">
        <v>7111.6299999999701</v>
      </c>
      <c r="P85" s="9">
        <v>739.96</v>
      </c>
      <c r="Q85" s="9">
        <v>0</v>
      </c>
      <c r="R85" s="9">
        <v>0</v>
      </c>
      <c r="S85" s="9" t="s">
        <v>49</v>
      </c>
      <c r="T85" s="11">
        <v>1.05677017470603E-2</v>
      </c>
      <c r="U85" s="9">
        <v>6371.6699999999701</v>
      </c>
      <c r="V85" s="9">
        <v>0</v>
      </c>
      <c r="W85" s="9">
        <v>0</v>
      </c>
      <c r="X85" s="9">
        <v>0</v>
      </c>
      <c r="Y85" s="9" t="s">
        <v>49</v>
      </c>
      <c r="Z85" s="11">
        <v>1.0802000000000001E-2</v>
      </c>
      <c r="AA85" s="11">
        <v>3.60066666666667E-4</v>
      </c>
      <c r="AB85" s="9" t="s">
        <v>49</v>
      </c>
      <c r="AC85" s="9">
        <v>0</v>
      </c>
      <c r="AD85" s="9">
        <v>739.96</v>
      </c>
      <c r="AE85" s="10">
        <v>212117</v>
      </c>
    </row>
    <row r="86" spans="1:31" hidden="1" x14ac:dyDescent="0.25">
      <c r="A86" s="9">
        <v>202204</v>
      </c>
      <c r="B86" s="9">
        <v>212110</v>
      </c>
      <c r="C86" s="9" t="s">
        <v>11</v>
      </c>
      <c r="D86" s="9" t="s">
        <v>67</v>
      </c>
      <c r="E86" s="9" t="s">
        <v>68</v>
      </c>
      <c r="F86" s="10">
        <v>1</v>
      </c>
      <c r="G86" s="9" t="s">
        <v>53</v>
      </c>
      <c r="H86" s="13">
        <v>44181.680555555555</v>
      </c>
      <c r="I86" s="10">
        <v>4784</v>
      </c>
      <c r="J86" s="9" t="s">
        <v>51</v>
      </c>
      <c r="K86" s="9" t="s">
        <v>52</v>
      </c>
      <c r="L86" s="9" t="s">
        <v>48</v>
      </c>
      <c r="M86" s="9" t="s">
        <v>47</v>
      </c>
      <c r="N86" s="9">
        <v>167743</v>
      </c>
      <c r="O86" s="9">
        <v>1628.48</v>
      </c>
      <c r="P86" s="9">
        <v>6.2099999999998703</v>
      </c>
      <c r="Q86" s="9">
        <v>0</v>
      </c>
      <c r="R86" s="9">
        <v>0</v>
      </c>
      <c r="S86" s="9" t="s">
        <v>49</v>
      </c>
      <c r="T86" s="11">
        <v>9.7081845442134693E-3</v>
      </c>
      <c r="U86" s="9">
        <v>1622.27</v>
      </c>
      <c r="V86" s="9">
        <v>0</v>
      </c>
      <c r="W86" s="9">
        <v>0</v>
      </c>
      <c r="X86" s="9">
        <v>0</v>
      </c>
      <c r="Y86" s="9" t="s">
        <v>49</v>
      </c>
      <c r="Z86" s="11">
        <v>1.0802000000000001E-2</v>
      </c>
      <c r="AA86" s="11">
        <v>3.60066666666667E-4</v>
      </c>
      <c r="AB86" s="9" t="s">
        <v>49</v>
      </c>
      <c r="AC86" s="9">
        <v>0</v>
      </c>
      <c r="AD86" s="9">
        <v>6.2099999999998703</v>
      </c>
      <c r="AE86" s="10">
        <v>212110</v>
      </c>
    </row>
    <row r="87" spans="1:31" hidden="1" x14ac:dyDescent="0.25">
      <c r="A87" s="9">
        <v>202204</v>
      </c>
      <c r="B87" s="9">
        <v>303890</v>
      </c>
      <c r="C87" s="9" t="s">
        <v>19</v>
      </c>
      <c r="D87" s="9" t="s">
        <v>69</v>
      </c>
      <c r="E87" s="9" t="s">
        <v>68</v>
      </c>
      <c r="F87" s="10">
        <v>1</v>
      </c>
      <c r="G87" s="9" t="s">
        <v>55</v>
      </c>
      <c r="H87" s="13">
        <v>44609.801388888889</v>
      </c>
      <c r="I87" s="10">
        <v>4784</v>
      </c>
      <c r="J87" s="9" t="s">
        <v>51</v>
      </c>
      <c r="K87" s="9" t="s">
        <v>52</v>
      </c>
      <c r="L87" s="9" t="s">
        <v>48</v>
      </c>
      <c r="M87" s="9" t="s">
        <v>47</v>
      </c>
      <c r="N87" s="9">
        <v>475980.55</v>
      </c>
      <c r="O87" s="9">
        <v>0</v>
      </c>
      <c r="P87" s="9">
        <v>-5319.7599999999802</v>
      </c>
      <c r="Q87" s="9">
        <v>0</v>
      </c>
      <c r="R87" s="9">
        <v>0</v>
      </c>
      <c r="S87" s="9" t="s">
        <v>49</v>
      </c>
      <c r="T87" s="11">
        <v>0</v>
      </c>
      <c r="U87" s="9">
        <v>5319.7599999999802</v>
      </c>
      <c r="V87" s="9">
        <v>0</v>
      </c>
      <c r="W87" s="9">
        <v>0</v>
      </c>
      <c r="X87" s="9">
        <v>0</v>
      </c>
      <c r="Y87" s="9" t="s">
        <v>49</v>
      </c>
      <c r="Z87" s="11">
        <v>1.0802000000000001E-2</v>
      </c>
      <c r="AA87" s="11">
        <v>3.60066666666667E-4</v>
      </c>
      <c r="AB87" s="9" t="s">
        <v>49</v>
      </c>
      <c r="AC87" s="9">
        <v>0</v>
      </c>
      <c r="AD87" s="9">
        <v>-5319.7599999999802</v>
      </c>
      <c r="AE87" s="10">
        <v>303890</v>
      </c>
    </row>
    <row r="88" spans="1:31" x14ac:dyDescent="0.25">
      <c r="A88" s="9">
        <v>202204</v>
      </c>
      <c r="B88" s="9">
        <v>212117</v>
      </c>
      <c r="C88" s="9" t="s">
        <v>7</v>
      </c>
      <c r="D88" s="9" t="s">
        <v>69</v>
      </c>
      <c r="E88" s="9" t="s">
        <v>68</v>
      </c>
      <c r="F88" s="10">
        <v>1</v>
      </c>
      <c r="G88" s="9" t="s">
        <v>54</v>
      </c>
      <c r="H88" s="13">
        <v>44181.682638888888</v>
      </c>
      <c r="I88" s="10">
        <v>4784</v>
      </c>
      <c r="J88" s="9" t="s">
        <v>51</v>
      </c>
      <c r="K88" s="9" t="s">
        <v>52</v>
      </c>
      <c r="L88" s="9" t="s">
        <v>48</v>
      </c>
      <c r="M88" s="9" t="s">
        <v>47</v>
      </c>
      <c r="N88" s="12">
        <v>631488.6</v>
      </c>
      <c r="O88" s="9">
        <v>7378.0999999999503</v>
      </c>
      <c r="P88" s="9">
        <v>240.98000000000101</v>
      </c>
      <c r="Q88" s="9">
        <v>0</v>
      </c>
      <c r="R88" s="9">
        <v>0</v>
      </c>
      <c r="S88" s="9" t="s">
        <v>49</v>
      </c>
      <c r="T88" s="11">
        <v>1.1683663014660801E-2</v>
      </c>
      <c r="U88" s="9">
        <v>7137.1199999999499</v>
      </c>
      <c r="V88" s="9">
        <v>0</v>
      </c>
      <c r="W88" s="9">
        <v>0</v>
      </c>
      <c r="X88" s="9">
        <v>0</v>
      </c>
      <c r="Y88" s="9" t="s">
        <v>49</v>
      </c>
      <c r="Z88" s="11">
        <v>1.0802000000000001E-2</v>
      </c>
      <c r="AA88" s="11">
        <v>3.60066666666667E-4</v>
      </c>
      <c r="AB88" s="9" t="s">
        <v>49</v>
      </c>
      <c r="AC88" s="9">
        <v>0</v>
      </c>
      <c r="AD88" s="9">
        <v>240.98000000000101</v>
      </c>
      <c r="AE88" s="10">
        <v>212117</v>
      </c>
    </row>
    <row r="89" spans="1:31" hidden="1" x14ac:dyDescent="0.25">
      <c r="A89" s="9">
        <v>202204</v>
      </c>
      <c r="B89" s="9">
        <v>212110</v>
      </c>
      <c r="C89" s="9" t="s">
        <v>11</v>
      </c>
      <c r="D89" s="9" t="s">
        <v>69</v>
      </c>
      <c r="E89" s="9" t="s">
        <v>68</v>
      </c>
      <c r="F89" s="10">
        <v>1</v>
      </c>
      <c r="G89" s="9" t="s">
        <v>53</v>
      </c>
      <c r="H89" s="13">
        <v>44181.680555555555</v>
      </c>
      <c r="I89" s="10">
        <v>4784</v>
      </c>
      <c r="J89" s="9" t="s">
        <v>51</v>
      </c>
      <c r="K89" s="9" t="s">
        <v>52</v>
      </c>
      <c r="L89" s="9" t="s">
        <v>48</v>
      </c>
      <c r="M89" s="9" t="s">
        <v>47</v>
      </c>
      <c r="N89" s="9">
        <v>149395.75</v>
      </c>
      <c r="O89" s="9">
        <v>1775.4400000000101</v>
      </c>
      <c r="P89" s="9">
        <v>-14.41</v>
      </c>
      <c r="Q89" s="9">
        <v>0</v>
      </c>
      <c r="R89" s="9">
        <v>0</v>
      </c>
      <c r="S89" s="9" t="s">
        <v>49</v>
      </c>
      <c r="T89" s="11">
        <v>1.18841399437401E-2</v>
      </c>
      <c r="U89" s="9">
        <v>1789.8500000000099</v>
      </c>
      <c r="V89" s="9">
        <v>0</v>
      </c>
      <c r="W89" s="9">
        <v>0</v>
      </c>
      <c r="X89" s="9">
        <v>0</v>
      </c>
      <c r="Y89" s="9" t="s">
        <v>49</v>
      </c>
      <c r="Z89" s="11">
        <v>1.0802000000000001E-2</v>
      </c>
      <c r="AA89" s="11">
        <v>3.60066666666667E-4</v>
      </c>
      <c r="AB89" s="9" t="s">
        <v>49</v>
      </c>
      <c r="AC89" s="9">
        <v>0</v>
      </c>
      <c r="AD89" s="9">
        <v>-14.41</v>
      </c>
      <c r="AE89" s="10">
        <v>212110</v>
      </c>
    </row>
    <row r="90" spans="1:31" hidden="1" x14ac:dyDescent="0.25">
      <c r="A90" s="9">
        <v>202204</v>
      </c>
      <c r="B90" s="9">
        <v>303890</v>
      </c>
      <c r="C90" s="9" t="s">
        <v>19</v>
      </c>
      <c r="D90" s="9" t="s">
        <v>70</v>
      </c>
      <c r="E90" s="9" t="s">
        <v>68</v>
      </c>
      <c r="F90" s="10">
        <v>1</v>
      </c>
      <c r="G90" s="9" t="s">
        <v>55</v>
      </c>
      <c r="H90" s="13">
        <v>44609.801388888889</v>
      </c>
      <c r="I90" s="10">
        <v>4784</v>
      </c>
      <c r="J90" s="9" t="s">
        <v>51</v>
      </c>
      <c r="K90" s="9" t="s">
        <v>52</v>
      </c>
      <c r="L90" s="9" t="s">
        <v>48</v>
      </c>
      <c r="M90" s="9" t="s">
        <v>47</v>
      </c>
      <c r="N90" s="9">
        <v>41358.699999999997</v>
      </c>
      <c r="O90" s="9">
        <v>0</v>
      </c>
      <c r="P90" s="9">
        <v>-629.099999999999</v>
      </c>
      <c r="Q90" s="9">
        <v>0</v>
      </c>
      <c r="R90" s="9">
        <v>0</v>
      </c>
      <c r="S90" s="9" t="s">
        <v>49</v>
      </c>
      <c r="T90" s="11">
        <v>0</v>
      </c>
      <c r="U90" s="9">
        <v>629.099999999999</v>
      </c>
      <c r="V90" s="9">
        <v>0</v>
      </c>
      <c r="W90" s="9">
        <v>0</v>
      </c>
      <c r="X90" s="9">
        <v>0</v>
      </c>
      <c r="Y90" s="9" t="s">
        <v>49</v>
      </c>
      <c r="Z90" s="11">
        <v>1.0802000000000001E-2</v>
      </c>
      <c r="AA90" s="11">
        <v>3.60066666666667E-4</v>
      </c>
      <c r="AB90" s="9" t="s">
        <v>49</v>
      </c>
      <c r="AC90" s="9">
        <v>0</v>
      </c>
      <c r="AD90" s="9">
        <v>-629.099999999999</v>
      </c>
      <c r="AE90" s="10">
        <v>303890</v>
      </c>
    </row>
    <row r="91" spans="1:31" x14ac:dyDescent="0.25">
      <c r="A91" s="9">
        <v>202204</v>
      </c>
      <c r="B91" s="9">
        <v>212117</v>
      </c>
      <c r="C91" s="9" t="s">
        <v>7</v>
      </c>
      <c r="D91" s="9" t="s">
        <v>70</v>
      </c>
      <c r="E91" s="9" t="s">
        <v>68</v>
      </c>
      <c r="F91" s="10">
        <v>1</v>
      </c>
      <c r="G91" s="9" t="s">
        <v>54</v>
      </c>
      <c r="H91" s="13">
        <v>44181.682638888888</v>
      </c>
      <c r="I91" s="10">
        <v>4784</v>
      </c>
      <c r="J91" s="9" t="s">
        <v>51</v>
      </c>
      <c r="K91" s="9" t="s">
        <v>52</v>
      </c>
      <c r="L91" s="9" t="s">
        <v>48</v>
      </c>
      <c r="M91" s="9" t="s">
        <v>47</v>
      </c>
      <c r="N91" s="12">
        <v>40635.699999999997</v>
      </c>
      <c r="O91" s="9">
        <v>479.42</v>
      </c>
      <c r="P91" s="9">
        <v>151.87</v>
      </c>
      <c r="Q91" s="9">
        <v>0</v>
      </c>
      <c r="R91" s="9">
        <v>0</v>
      </c>
      <c r="S91" s="9" t="s">
        <v>49</v>
      </c>
      <c r="T91" s="11">
        <v>1.1798000280541499E-2</v>
      </c>
      <c r="U91" s="9">
        <v>327.55</v>
      </c>
      <c r="V91" s="9">
        <v>0</v>
      </c>
      <c r="W91" s="9">
        <v>0</v>
      </c>
      <c r="X91" s="9">
        <v>0</v>
      </c>
      <c r="Y91" s="9" t="s">
        <v>49</v>
      </c>
      <c r="Z91" s="11">
        <v>1.0802000000000001E-2</v>
      </c>
      <c r="AA91" s="11">
        <v>3.60066666666667E-4</v>
      </c>
      <c r="AB91" s="9" t="s">
        <v>49</v>
      </c>
      <c r="AC91" s="9">
        <v>0</v>
      </c>
      <c r="AD91" s="9">
        <v>151.87</v>
      </c>
      <c r="AE91" s="10">
        <v>212117</v>
      </c>
    </row>
    <row r="92" spans="1:31" hidden="1" x14ac:dyDescent="0.25">
      <c r="A92" s="9">
        <v>202204</v>
      </c>
      <c r="B92" s="9">
        <v>212110</v>
      </c>
      <c r="C92" s="9" t="s">
        <v>11</v>
      </c>
      <c r="D92" s="9" t="s">
        <v>70</v>
      </c>
      <c r="E92" s="9" t="s">
        <v>68</v>
      </c>
      <c r="F92" s="10">
        <v>1</v>
      </c>
      <c r="G92" s="9" t="s">
        <v>53</v>
      </c>
      <c r="H92" s="13">
        <v>44181.680555555555</v>
      </c>
      <c r="I92" s="10">
        <v>4784</v>
      </c>
      <c r="J92" s="9" t="s">
        <v>51</v>
      </c>
      <c r="K92" s="9" t="s">
        <v>52</v>
      </c>
      <c r="L92" s="9" t="s">
        <v>48</v>
      </c>
      <c r="M92" s="9" t="s">
        <v>47</v>
      </c>
      <c r="N92" s="9">
        <v>13573.75</v>
      </c>
      <c r="O92" s="9">
        <v>161.88999999999999</v>
      </c>
      <c r="P92" s="9">
        <v>6.9</v>
      </c>
      <c r="Q92" s="9">
        <v>0</v>
      </c>
      <c r="R92" s="9">
        <v>0</v>
      </c>
      <c r="S92" s="9" t="s">
        <v>49</v>
      </c>
      <c r="T92" s="11">
        <v>1.1926696749240301E-2</v>
      </c>
      <c r="U92" s="9">
        <v>154.99</v>
      </c>
      <c r="V92" s="9">
        <v>0</v>
      </c>
      <c r="W92" s="9">
        <v>0</v>
      </c>
      <c r="X92" s="9">
        <v>0</v>
      </c>
      <c r="Y92" s="9" t="s">
        <v>49</v>
      </c>
      <c r="Z92" s="11">
        <v>1.0802000000000001E-2</v>
      </c>
      <c r="AA92" s="11">
        <v>3.60066666666667E-4</v>
      </c>
      <c r="AB92" s="9" t="s">
        <v>49</v>
      </c>
      <c r="AC92" s="9">
        <v>0</v>
      </c>
      <c r="AD92" s="9">
        <v>6.9</v>
      </c>
      <c r="AE92" s="10">
        <v>212110</v>
      </c>
    </row>
    <row r="93" spans="1:31" hidden="1" x14ac:dyDescent="0.25">
      <c r="A93" s="9">
        <v>202204</v>
      </c>
      <c r="B93" s="9">
        <v>303890</v>
      </c>
      <c r="C93" s="9" t="s">
        <v>19</v>
      </c>
      <c r="D93" s="9" t="s">
        <v>71</v>
      </c>
      <c r="E93" s="9" t="s">
        <v>68</v>
      </c>
      <c r="F93" s="10">
        <v>1</v>
      </c>
      <c r="G93" s="9" t="s">
        <v>55</v>
      </c>
      <c r="H93" s="13">
        <v>44609.801388888889</v>
      </c>
      <c r="I93" s="10">
        <v>4784</v>
      </c>
      <c r="J93" s="9" t="s">
        <v>51</v>
      </c>
      <c r="K93" s="9" t="s">
        <v>52</v>
      </c>
      <c r="L93" s="9" t="s">
        <v>48</v>
      </c>
      <c r="M93" s="9" t="s">
        <v>47</v>
      </c>
      <c r="N93" s="9">
        <v>3791.5</v>
      </c>
      <c r="O93" s="9">
        <v>0</v>
      </c>
      <c r="P93" s="9">
        <v>-57.07</v>
      </c>
      <c r="Q93" s="9">
        <v>0</v>
      </c>
      <c r="R93" s="9">
        <v>0</v>
      </c>
      <c r="S93" s="9" t="s">
        <v>49</v>
      </c>
      <c r="T93" s="11">
        <v>0</v>
      </c>
      <c r="U93" s="9">
        <v>57.07</v>
      </c>
      <c r="V93" s="9">
        <v>0</v>
      </c>
      <c r="W93" s="9">
        <v>0</v>
      </c>
      <c r="X93" s="9">
        <v>0</v>
      </c>
      <c r="Y93" s="9" t="s">
        <v>49</v>
      </c>
      <c r="Z93" s="11">
        <v>1.0802000000000001E-2</v>
      </c>
      <c r="AA93" s="11">
        <v>3.60066666666667E-4</v>
      </c>
      <c r="AB93" s="9" t="s">
        <v>49</v>
      </c>
      <c r="AC93" s="9">
        <v>0</v>
      </c>
      <c r="AD93" s="9">
        <v>-57.07</v>
      </c>
      <c r="AE93" s="10">
        <v>303890</v>
      </c>
    </row>
    <row r="94" spans="1:31" hidden="1" x14ac:dyDescent="0.25">
      <c r="A94" s="9">
        <v>202204</v>
      </c>
      <c r="B94" s="9">
        <v>303890</v>
      </c>
      <c r="C94" s="9" t="s">
        <v>19</v>
      </c>
      <c r="D94" s="9" t="s">
        <v>72</v>
      </c>
      <c r="E94" s="9" t="s">
        <v>68</v>
      </c>
      <c r="F94" s="10">
        <v>1</v>
      </c>
      <c r="G94" s="9" t="s">
        <v>55</v>
      </c>
      <c r="H94" s="13">
        <v>44609.801388888889</v>
      </c>
      <c r="I94" s="10">
        <v>4784</v>
      </c>
      <c r="J94" s="9" t="s">
        <v>51</v>
      </c>
      <c r="K94" s="9" t="s">
        <v>52</v>
      </c>
      <c r="L94" s="9" t="s">
        <v>48</v>
      </c>
      <c r="M94" s="9" t="s">
        <v>47</v>
      </c>
      <c r="N94" s="9">
        <v>222.8</v>
      </c>
      <c r="O94" s="9">
        <v>0</v>
      </c>
      <c r="P94" s="9">
        <v>-3.22</v>
      </c>
      <c r="Q94" s="9">
        <v>0</v>
      </c>
      <c r="R94" s="9">
        <v>0</v>
      </c>
      <c r="S94" s="9" t="s">
        <v>49</v>
      </c>
      <c r="T94" s="11">
        <v>0</v>
      </c>
      <c r="U94" s="9">
        <v>3.22</v>
      </c>
      <c r="V94" s="9">
        <v>0</v>
      </c>
      <c r="W94" s="9">
        <v>0</v>
      </c>
      <c r="X94" s="9">
        <v>0</v>
      </c>
      <c r="Y94" s="9" t="s">
        <v>49</v>
      </c>
      <c r="Z94" s="11">
        <v>1.0802000000000001E-2</v>
      </c>
      <c r="AA94" s="11">
        <v>3.60066666666667E-4</v>
      </c>
      <c r="AB94" s="9" t="s">
        <v>49</v>
      </c>
      <c r="AC94" s="9">
        <v>0</v>
      </c>
      <c r="AD94" s="9">
        <v>-3.22</v>
      </c>
      <c r="AE94" s="10">
        <v>303890</v>
      </c>
    </row>
  </sheetData>
  <autoFilter ref="A1:AE94" xr:uid="{BD14E82D-E706-449A-98E1-D1F8318CF188}">
    <filterColumn colId="0">
      <filters>
        <filter val="202204"/>
      </filters>
    </filterColumn>
    <filterColumn colId="1">
      <filters>
        <filter val="212117"/>
      </filters>
    </filterColumn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n u l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7 n u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7 p V Q o i k e 4 D g A A A B E A A A A T A B w A R m 9 y b X V s Y X M v U 2 V j d G l v b j E u b S C i G A A o o B Q A A A A A A A A A A A A A A A A A A A A A A A A A A A A r T k 0 u y c z P U w i G 0 I b W A F B L A Q I t A B Q A A g A I A O 5 7 p V T s 6 f T k p A A A A P Y A A A A S A A A A A A A A A A A A A A A A A A A A A A B D b 2 5 m a W c v U G F j a 2 F n Z S 5 4 b W x Q S w E C L Q A U A A I A C A D u e 6 V U D 8 r p q 6 Q A A A D p A A A A E w A A A A A A A A A A A A A A A A D w A A A A W 0 N v b n R l b n R f V H l w Z X N d L n h t b F B L A Q I t A B Q A A g A I A O 5 7 p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2 D n I q 9 2 L L Q K b 6 X p / 5 Q V M N A A A A A A I A A A A A A A N m A A D A A A A A E A A A A H C c E x J 1 V n 3 b O K Z r d b y e / h M A A A A A B I A A A K A A A A A Q A A A A 8 L y q L 4 D N Z T m b U 9 q v v D y M c 1 A A A A D h 2 3 r a K W o 1 H F g 2 t k 4 I 0 t e t W t x g t t S 1 A Z W 5 t 3 L 2 K U h J 5 V m E E 8 D M i Z y s H s M 6 x b z m p g a 0 Y 7 F e k Z d J X M S 0 Y M 0 R b P 1 W 1 m D W o Q a 2 B B x Z 9 c 5 p r w o P 2 B Q A A A C b B D l J S a h o m U Y m u B q J I H 5 f B z T v e A = = < / D a t a M a s h u p > 
</file>

<file path=customXml/itemProps1.xml><?xml version="1.0" encoding="utf-8"?>
<ds:datastoreItem xmlns:ds="http://schemas.openxmlformats.org/officeDocument/2006/customXml" ds:itemID="{465644A4-32AC-4600-AAA4-D12971B1EF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CONCESS</vt:lpstr>
      <vt:lpstr>PINEL</vt:lpstr>
      <vt:lpstr>CLIE</vt:lpstr>
      <vt:lpstr>BASE</vt:lpstr>
    </vt:vector>
  </TitlesOfParts>
  <Company>Granito Pagamentos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Augusto Konevalik</dc:creator>
  <cp:lastModifiedBy>Windows 10</cp:lastModifiedBy>
  <dcterms:created xsi:type="dcterms:W3CDTF">2022-05-04T20:20:46Z</dcterms:created>
  <dcterms:modified xsi:type="dcterms:W3CDTF">2023-06-13T00:06:42Z</dcterms:modified>
</cp:coreProperties>
</file>