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znys model" sheetId="1" r:id="rId4"/>
    <sheet state="visible" name="Produkce" sheetId="2" r:id="rId5"/>
    <sheet state="hidden" name="Rate" sheetId="3" r:id="rId6"/>
    <sheet state="hidden" name="Names" sheetId="4" r:id="rId7"/>
    <sheet state="hidden" name="List" sheetId="5" r:id="rId8"/>
    <sheet state="hidden" name="Help" sheetId="6" r:id="rId9"/>
  </sheets>
  <definedNames>
    <definedName localSheetId="2" name="Salis">Table1[Countries]</definedName>
    <definedName localSheetId="6" name="Salis">Table1[Countries]</definedName>
    <definedName localSheetId="1" name="Salis">Table1[Countries]</definedName>
    <definedName name="Salis">Table1[Countries]</definedName>
    <definedName name="PVM">#REF!</definedName>
  </definedNames>
  <calcPr/>
  <extLst>
    <ext uri="GoogleSheetsCustomDataVersion2">
      <go:sheetsCustomData xmlns:go="http://customooxmlschemas.google.com/" r:id="rId10" roundtripDataChecksum="RAOiBUm753lr+WycwAYrU8+HvEkKlLM0EIHpxge7TZ4="/>
    </ext>
  </extLst>
</workbook>
</file>

<file path=xl/sharedStrings.xml><?xml version="1.0" encoding="utf-8"?>
<sst xmlns="http://schemas.openxmlformats.org/spreadsheetml/2006/main" count="486" uniqueCount="419">
  <si>
    <t>CZ</t>
  </si>
  <si>
    <t>PVM 21%</t>
  </si>
  <si>
    <t>KAVES</t>
  </si>
  <si>
    <t>Množství kelímků kávy</t>
  </si>
  <si>
    <t>Průměrná výrobní cena 1 kelímku kávy</t>
  </si>
  <si>
    <t xml:space="preserve">Průmerná prodejní cena 1 kelímku kávy </t>
  </si>
  <si>
    <t>Zisk z 1 kelímku</t>
  </si>
  <si>
    <t>Zisk z 1 kávové stanice (400 šálků kávy)</t>
  </si>
  <si>
    <t>Pujčka</t>
  </si>
  <si>
    <t>Pronájem prostoru</t>
  </si>
  <si>
    <t>Personál</t>
  </si>
  <si>
    <t>Možnost upravit</t>
  </si>
  <si>
    <t>%</t>
  </si>
  <si>
    <t>Vstupne informace</t>
  </si>
  <si>
    <t>Pujčka, investice měs.</t>
  </si>
  <si>
    <t>Kelímky kávy prodané za den</t>
  </si>
  <si>
    <t>Franšízový poplatek</t>
  </si>
  <si>
    <t>Marketingový poplatek</t>
  </si>
  <si>
    <t>Počet samoobslužných kaváren</t>
  </si>
  <si>
    <t>Zadejte počet kaváren</t>
  </si>
  <si>
    <t>Počet kaváren</t>
  </si>
  <si>
    <t>Obrat</t>
  </si>
  <si>
    <t>Cena produktu</t>
  </si>
  <si>
    <t>Měsíční čistý zisk ze všech kaváren</t>
  </si>
  <si>
    <t>Roční zisk</t>
  </si>
  <si>
    <t>Doba návratnosti podnikání (měsíce)</t>
  </si>
  <si>
    <t>ROI (návratnost investice) za 1 rok</t>
  </si>
  <si>
    <t>Ziskovost</t>
  </si>
  <si>
    <t>INVESTICE</t>
  </si>
  <si>
    <t>Kávová stanice KÁVES</t>
  </si>
  <si>
    <t>DPH</t>
  </si>
  <si>
    <t>Doprava</t>
  </si>
  <si>
    <t>Marketing</t>
  </si>
  <si>
    <t>Ostatní</t>
  </si>
  <si>
    <t>Celkové investice</t>
  </si>
  <si>
    <t>Cena bez DPH/ks, g</t>
  </si>
  <si>
    <t>Cena DPH</t>
  </si>
  <si>
    <t>Kelímek</t>
  </si>
  <si>
    <t xml:space="preserve">Víčko </t>
  </si>
  <si>
    <t>Cukr 1000ks</t>
  </si>
  <si>
    <t>Míchátko 1000</t>
  </si>
  <si>
    <t>Sirup</t>
  </si>
  <si>
    <t>Ubrousky 500</t>
  </si>
  <si>
    <t xml:space="preserve">Káva </t>
  </si>
  <si>
    <t xml:space="preserve">Mléko </t>
  </si>
  <si>
    <t>čokoláda</t>
  </si>
  <si>
    <t>Karamel</t>
  </si>
  <si>
    <t>Náklady:</t>
  </si>
  <si>
    <t xml:space="preserve">Produkty </t>
  </si>
  <si>
    <t xml:space="preserve">Náklad na 1 ks </t>
  </si>
  <si>
    <t>Náklad s DPH</t>
  </si>
  <si>
    <t>Prodejní cena</t>
  </si>
  <si>
    <t>Zisk</t>
  </si>
  <si>
    <t>Marže</t>
  </si>
  <si>
    <t>gramáž</t>
  </si>
  <si>
    <t xml:space="preserve">káva </t>
  </si>
  <si>
    <t xml:space="preserve">mléko </t>
  </si>
  <si>
    <t>kakao</t>
  </si>
  <si>
    <t>kakao/karamel</t>
  </si>
  <si>
    <t>voda</t>
  </si>
  <si>
    <t>Espresso</t>
  </si>
  <si>
    <t>Cukr 2 ks</t>
  </si>
  <si>
    <t>Americano</t>
  </si>
  <si>
    <t xml:space="preserve">Míchátko </t>
  </si>
  <si>
    <t>Cortado</t>
  </si>
  <si>
    <t>Ubrousky 2 ks</t>
  </si>
  <si>
    <t>White cofee</t>
  </si>
  <si>
    <t>Cappuccino</t>
  </si>
  <si>
    <t>Latte</t>
  </si>
  <si>
    <t>Flat white</t>
  </si>
  <si>
    <t>Čokoláda</t>
  </si>
  <si>
    <t>Mokko</t>
  </si>
  <si>
    <t>Caramel bez Kofeinu</t>
  </si>
  <si>
    <t>Latte Karamel</t>
  </si>
  <si>
    <t>160 ml</t>
  </si>
  <si>
    <t>Double Espresso</t>
  </si>
  <si>
    <t>Mléčná čokoláda</t>
  </si>
  <si>
    <t>Průměr</t>
  </si>
  <si>
    <t>Valiuta</t>
  </si>
  <si>
    <t>EUR</t>
  </si>
  <si>
    <t>PLN</t>
  </si>
  <si>
    <t>CZK</t>
  </si>
  <si>
    <t>Kursas</t>
  </si>
  <si>
    <t>Kava</t>
  </si>
  <si>
    <t>Puodeliai</t>
  </si>
  <si>
    <t>Dangteliai</t>
  </si>
  <si>
    <t>Pienas</t>
  </si>
  <si>
    <t>Vanduo</t>
  </si>
  <si>
    <t>Cukrus</t>
  </si>
  <si>
    <t>Pagaliukai</t>
  </si>
  <si>
    <t>Servietelės</t>
  </si>
  <si>
    <t xml:space="preserve">Šlapios servetelės </t>
  </si>
  <si>
    <t>Sirupas</t>
  </si>
  <si>
    <t xml:space="preserve">Maišai </t>
  </si>
  <si>
    <t>Karštas šokoladas</t>
  </si>
  <si>
    <t>Pardavimo kaina 1 puodelio kavos eur</t>
  </si>
  <si>
    <t>Nuoma stotelės</t>
  </si>
  <si>
    <t>Nuoma patalpos</t>
  </si>
  <si>
    <t>Mokėjimo terminalo mokėstis</t>
  </si>
  <si>
    <t>No</t>
  </si>
  <si>
    <t>LT</t>
  </si>
  <si>
    <t>EN</t>
  </si>
  <si>
    <t>LV</t>
  </si>
  <si>
    <t>EST</t>
  </si>
  <si>
    <t>UA</t>
  </si>
  <si>
    <t>PL</t>
  </si>
  <si>
    <t>Produkcijos kiekiai 400vnt kavos puodelių</t>
  </si>
  <si>
    <t>Product quantities for 400 coffe cups</t>
  </si>
  <si>
    <t>Produktu daudzums uz 400 kafijas tasītēm</t>
  </si>
  <si>
    <t>Tootekogused 400 kohvitassi kohta</t>
  </si>
  <si>
    <t>Кількість продукту на 400 чашок кави</t>
  </si>
  <si>
    <t>Ilości produktów na 400 filiżanek kawy</t>
  </si>
  <si>
    <t>Množství produktu pro 400 šálků kávy</t>
  </si>
  <si>
    <t>Pavadinimas</t>
  </si>
  <si>
    <t>Product names</t>
  </si>
  <si>
    <t>Produktu nosaukumi</t>
  </si>
  <si>
    <t>Toodete nimetused</t>
  </si>
  <si>
    <t>Назви продуктів</t>
  </si>
  <si>
    <t>Nazwy produktów</t>
  </si>
  <si>
    <t>Názvy produktů</t>
  </si>
  <si>
    <t>Kiekis</t>
  </si>
  <si>
    <t>Quantity</t>
  </si>
  <si>
    <t>Daudzums</t>
  </si>
  <si>
    <t>Kogus</t>
  </si>
  <si>
    <t>Кількість</t>
  </si>
  <si>
    <t>Ilość</t>
  </si>
  <si>
    <t>Množství</t>
  </si>
  <si>
    <t>Kaina</t>
  </si>
  <si>
    <t>Price</t>
  </si>
  <si>
    <t>Cena</t>
  </si>
  <si>
    <t>Hind</t>
  </si>
  <si>
    <t>Ціна</t>
  </si>
  <si>
    <t>eiro</t>
  </si>
  <si>
    <t>Євро</t>
  </si>
  <si>
    <t xml:space="preserve">Coffee </t>
  </si>
  <si>
    <t>Kafija</t>
  </si>
  <si>
    <t>Kohv</t>
  </si>
  <si>
    <t>кава</t>
  </si>
  <si>
    <t>Kawa</t>
  </si>
  <si>
    <t>Káva</t>
  </si>
  <si>
    <t>Cups</t>
  </si>
  <si>
    <t>Krūzes</t>
  </si>
  <si>
    <t>Tassid</t>
  </si>
  <si>
    <t>Чашки</t>
  </si>
  <si>
    <t>Kubki</t>
  </si>
  <si>
    <t>Poháry</t>
  </si>
  <si>
    <t>Cups cover</t>
  </si>
  <si>
    <t>Krūzes vāks</t>
  </si>
  <si>
    <t>Tasside kate</t>
  </si>
  <si>
    <t>Кришки для чашок</t>
  </si>
  <si>
    <t>Pokrywy na kubki</t>
  </si>
  <si>
    <t>Kryt pohárků</t>
  </si>
  <si>
    <t>Milk</t>
  </si>
  <si>
    <t>Piens</t>
  </si>
  <si>
    <t>Piim</t>
  </si>
  <si>
    <t>молоко</t>
  </si>
  <si>
    <t>Mleko</t>
  </si>
  <si>
    <t>Mléko</t>
  </si>
  <si>
    <t xml:space="preserve">Water </t>
  </si>
  <si>
    <t>Ūdens</t>
  </si>
  <si>
    <t>Vesi</t>
  </si>
  <si>
    <t>вода</t>
  </si>
  <si>
    <t>Woda</t>
  </si>
  <si>
    <t>Voda</t>
  </si>
  <si>
    <t xml:space="preserve">Sugar </t>
  </si>
  <si>
    <t>Cukurs</t>
  </si>
  <si>
    <t>Suhkur</t>
  </si>
  <si>
    <t>цукор</t>
  </si>
  <si>
    <t>Cukier</t>
  </si>
  <si>
    <t>Cukr</t>
  </si>
  <si>
    <t>Stics</t>
  </si>
  <si>
    <t>Nūjas</t>
  </si>
  <si>
    <t>Pulgad</t>
  </si>
  <si>
    <t>палички</t>
  </si>
  <si>
    <t>Patyczki</t>
  </si>
  <si>
    <t>Tyčinky</t>
  </si>
  <si>
    <t>Wipes</t>
  </si>
  <si>
    <t>Salvetes</t>
  </si>
  <si>
    <t>Salvrätikud</t>
  </si>
  <si>
    <t>Серветки</t>
  </si>
  <si>
    <t>Chusteczki</t>
  </si>
  <si>
    <t>Ubrousky</t>
  </si>
  <si>
    <t xml:space="preserve">Wet wipes </t>
  </si>
  <si>
    <t>Mitrās salvetes</t>
  </si>
  <si>
    <t>Niisked salvrätikud</t>
  </si>
  <si>
    <t>Вологі серветки</t>
  </si>
  <si>
    <t>Chusteczki nawilżane</t>
  </si>
  <si>
    <t>Vlhké ubrousky</t>
  </si>
  <si>
    <t xml:space="preserve">Syrup </t>
  </si>
  <si>
    <t>Sīrups</t>
  </si>
  <si>
    <t>Siirup</t>
  </si>
  <si>
    <t>Сироп</t>
  </si>
  <si>
    <t>Syrop</t>
  </si>
  <si>
    <t>Bags</t>
  </si>
  <si>
    <t>Somas</t>
  </si>
  <si>
    <t>Kotid</t>
  </si>
  <si>
    <t>Сумки</t>
  </si>
  <si>
    <t>Torebki</t>
  </si>
  <si>
    <t>Tašky</t>
  </si>
  <si>
    <t>Hot chocolate</t>
  </si>
  <si>
    <t>Karstā šokolāde</t>
  </si>
  <si>
    <t>Kuum šokolaad</t>
  </si>
  <si>
    <t>Гарячий шоколад</t>
  </si>
  <si>
    <t>Gorąca czekolada</t>
  </si>
  <si>
    <t>Horká čokoláda</t>
  </si>
  <si>
    <r>
      <rPr>
        <rFont val="Arial"/>
        <b val="0"/>
        <color theme="1"/>
        <sz val="11.0"/>
      </rPr>
      <t>Stotelės mė</t>
    </r>
    <r>
      <rPr>
        <rFont val="Arial"/>
        <b/>
        <color theme="1"/>
        <sz val="11.0"/>
      </rPr>
      <t>nesio pastovios išlaidos</t>
    </r>
  </si>
  <si>
    <t>Monthly fixed costs</t>
  </si>
  <si>
    <t>Ikmēneša fiksētās izmaksas</t>
  </si>
  <si>
    <t>Igakuised püsikulud</t>
  </si>
  <si>
    <t>Щомісячні постійні витрати</t>
  </si>
  <si>
    <t>Miesięczne koszty stałe</t>
  </si>
  <si>
    <t>Měsíční fixní náklady</t>
  </si>
  <si>
    <t>Rent a self-service coffee shop</t>
  </si>
  <si>
    <t>Nomājiet pašapkalpošanās kafejnīcu</t>
  </si>
  <si>
    <t>Rentida iseteeninduskohvik</t>
  </si>
  <si>
    <t>Оренда кав'ярні самообслуговування</t>
  </si>
  <si>
    <t>Wynajęcie kawiarni samoobsługowej</t>
  </si>
  <si>
    <t>Pronajměte si samoobslužnou kavárnu</t>
  </si>
  <si>
    <t>Rent of premises</t>
  </si>
  <si>
    <t>Telpu noma</t>
  </si>
  <si>
    <t>Ruumide rent</t>
  </si>
  <si>
    <t>Оренда приміщень</t>
  </si>
  <si>
    <t>Czynsz za lokal</t>
  </si>
  <si>
    <t>Pronájem prostor</t>
  </si>
  <si>
    <t>Payment terminal fee</t>
  </si>
  <si>
    <t>Maksājumu termināļa maksa</t>
  </si>
  <si>
    <t>Makseterminali tasu</t>
  </si>
  <si>
    <t>Плата платіжного терміналу</t>
  </si>
  <si>
    <t>Opłata za terminal płatniczy</t>
  </si>
  <si>
    <t>Poplatek za platební terminál</t>
  </si>
  <si>
    <t>Stotelės mėnesio kintamos išlaidos</t>
  </si>
  <si>
    <t>Monthly variable costs</t>
  </si>
  <si>
    <t>Ikmēneša mainīgās izmaksas</t>
  </si>
  <si>
    <t>Igakuised muutuvkulud</t>
  </si>
  <si>
    <t>Щомісячні змінні витрати</t>
  </si>
  <si>
    <t>Miesięczne koszty zmienne</t>
  </si>
  <si>
    <t>Měsíční variabilní náklady</t>
  </si>
  <si>
    <t>Transakcijos % nuo apyvartos</t>
  </si>
  <si>
    <t>Transactions % of turnover</t>
  </si>
  <si>
    <t>Darījumi % no apgrozījuma</t>
  </si>
  <si>
    <t>Tehingud % käibest</t>
  </si>
  <si>
    <t>Операції % від обороту</t>
  </si>
  <si>
    <t>Transakcje % obrotu</t>
  </si>
  <si>
    <t>Transakce % z obratu</t>
  </si>
  <si>
    <t>Vagystės %</t>
  </si>
  <si>
    <t>Theft %</t>
  </si>
  <si>
    <t>Zādzība %</t>
  </si>
  <si>
    <t>Varguse %</t>
  </si>
  <si>
    <t>% крадіжки</t>
  </si>
  <si>
    <t>Kradzież %</t>
  </si>
  <si>
    <t>% krádeže</t>
  </si>
  <si>
    <t>Savikaina Caff Like stotelės (400 puodelių kavos)</t>
  </si>
  <si>
    <t>Cost Caff Like place</t>
  </si>
  <si>
    <t>Izmaksas Caff Like vieta</t>
  </si>
  <si>
    <t>Maksumus Caff Meeldiv koht</t>
  </si>
  <si>
    <t>Koszt Caff Like place</t>
  </si>
  <si>
    <t>Caff Like místo</t>
  </si>
  <si>
    <t>Kavos puodelių kiekis</t>
  </si>
  <si>
    <t>Amount of coffee cups</t>
  </si>
  <si>
    <t>Kafijas tasīšu daudzums</t>
  </si>
  <si>
    <t>Kohvitasside kogus</t>
  </si>
  <si>
    <t>Кількість кавових чашок</t>
  </si>
  <si>
    <t>Ilość filiżanek kawy</t>
  </si>
  <si>
    <t>Množství šálků kávy</t>
  </si>
  <si>
    <t>Savikaina 1 kavos puodelio</t>
  </si>
  <si>
    <t>Cost of 1 cup of coffee</t>
  </si>
  <si>
    <t>Maksa par 1 tasi kafijas</t>
  </si>
  <si>
    <t>1 tassi kohvi hind</t>
  </si>
  <si>
    <t>Вартість 1 чашки кави</t>
  </si>
  <si>
    <t>Koszt 1 filiżanki kawy</t>
  </si>
  <si>
    <t>Cena 1 šálku kávy</t>
  </si>
  <si>
    <t>Selling price of 1 cup of coffee eur</t>
  </si>
  <si>
    <t>Pārdošanas cena par 1 tasi kafijas eur</t>
  </si>
  <si>
    <t>1 tassi kohvi müügihind eur</t>
  </si>
  <si>
    <t>Ціна продажу 1 чашки кави євро</t>
  </si>
  <si>
    <t>Cena sprzedaży 1 filiżanki kawy eur</t>
  </si>
  <si>
    <t>Prodejní cena 1 šálku kávy eur</t>
  </si>
  <si>
    <t>Pelnas nuo1 puodelio</t>
  </si>
  <si>
    <t>Profit from 1 cup</t>
  </si>
  <si>
    <t>Peļņa no 1 tases</t>
  </si>
  <si>
    <t>Kasum 1 tassist</t>
  </si>
  <si>
    <t>Прибуток з 1 чашки</t>
  </si>
  <si>
    <t>Zysk z 1 filiżanki</t>
  </si>
  <si>
    <t>Zisk z 1 šálku</t>
  </si>
  <si>
    <t>Pelnas 1 stotelės (neatskaičius išlaidų)</t>
  </si>
  <si>
    <t>Profit 1 stop 400 cups of coffee</t>
  </si>
  <si>
    <t>Peļņa 1 pietura 400 tases kafijas</t>
  </si>
  <si>
    <t>Kasum 1 peatus 400 tassi kohvi</t>
  </si>
  <si>
    <t>Прибуток 1 зупинка 400 чашок кави</t>
  </si>
  <si>
    <t>Zysk 1 przystanek 400 filiżanek kawy</t>
  </si>
  <si>
    <t>Zisk 1 zastávka 400 šálků kávy</t>
  </si>
  <si>
    <t>Mėnesio rezultatas</t>
  </si>
  <si>
    <t>Monthly result</t>
  </si>
  <si>
    <t>Mēneša rezultāts</t>
  </si>
  <si>
    <t>Kuu tulemus</t>
  </si>
  <si>
    <t>Результат за місяць</t>
  </si>
  <si>
    <t>Wynik miesięczny</t>
  </si>
  <si>
    <t>Měsíční výsledek</t>
  </si>
  <si>
    <t>Kiekis stotelių</t>
  </si>
  <si>
    <t>Number of stops</t>
  </si>
  <si>
    <t>Pieturu skaits</t>
  </si>
  <si>
    <t>Peatuste arv</t>
  </si>
  <si>
    <t>Кількість зупинок</t>
  </si>
  <si>
    <t>Liczba przystanków</t>
  </si>
  <si>
    <t>Počet zastávek</t>
  </si>
  <si>
    <t>Dienų skaičius</t>
  </si>
  <si>
    <t>Number of days</t>
  </si>
  <si>
    <t>Dienu skaits</t>
  </si>
  <si>
    <t>Päevade arv</t>
  </si>
  <si>
    <t>Кількість днів</t>
  </si>
  <si>
    <t>Liczba dni</t>
  </si>
  <si>
    <t>Počet dní</t>
  </si>
  <si>
    <t>Dienos pardavimai puodelių</t>
  </si>
  <si>
    <t>Daily sales of cups</t>
  </si>
  <si>
    <t>Ikdienas krūzīšu izpārdošana</t>
  </si>
  <si>
    <t>Tasside igapäevane müük</t>
  </si>
  <si>
    <t>Щоденний продаж чашок</t>
  </si>
  <si>
    <t>Dzienna sprzedaż filiżanek</t>
  </si>
  <si>
    <t>Denní prodej kelímků</t>
  </si>
  <si>
    <t>Mėnesio pardavimai puodelių</t>
  </si>
  <si>
    <t>Monthly sales of cups</t>
  </si>
  <si>
    <t>Ikmēneša krūzīšu izpārdošana</t>
  </si>
  <si>
    <t>Igakuine tasside müük</t>
  </si>
  <si>
    <t>Щомісячний продаж чашок</t>
  </si>
  <si>
    <t>Miesięczna sprzedaż filiżanek</t>
  </si>
  <si>
    <t>Měsíční prodej kelímků</t>
  </si>
  <si>
    <t>Mėnesio pajamos</t>
  </si>
  <si>
    <t>Net income</t>
  </si>
  <si>
    <t>Tīrie ienākumi</t>
  </si>
  <si>
    <t>Neto sissetulek</t>
  </si>
  <si>
    <t>Чистий прибуток</t>
  </si>
  <si>
    <t>Dochód netto</t>
  </si>
  <si>
    <t>Čistý příjem</t>
  </si>
  <si>
    <t>Savikaina</t>
  </si>
  <si>
    <t>Cost price</t>
  </si>
  <si>
    <t>Pašizmaksas cena</t>
  </si>
  <si>
    <t>Sisseostuhind</t>
  </si>
  <si>
    <t>Cena kosztowa</t>
  </si>
  <si>
    <t>Pořizovací cena</t>
  </si>
  <si>
    <t>Pastovios išlaidos</t>
  </si>
  <si>
    <t>Fixed costs</t>
  </si>
  <si>
    <t>Fiksētas izmaksas</t>
  </si>
  <si>
    <t>Püsikulud</t>
  </si>
  <si>
    <t>Постійні витрати</t>
  </si>
  <si>
    <t>Koszty stałe</t>
  </si>
  <si>
    <t>Fixní náklady</t>
  </si>
  <si>
    <t>Kintamos išlaidos</t>
  </si>
  <si>
    <t>Variable costs</t>
  </si>
  <si>
    <t>Mainīgās izmaksas</t>
  </si>
  <si>
    <t>Muutuvkulud</t>
  </si>
  <si>
    <t>Змінні витрати</t>
  </si>
  <si>
    <t>Koszty zmienne</t>
  </si>
  <si>
    <t>Variabilní náklady</t>
  </si>
  <si>
    <t>Mėnesio pelnas iš visų stotelių</t>
  </si>
  <si>
    <t>Monthly profit from all stops</t>
  </si>
  <si>
    <t>Ikmēneša peļņa no visām pieturām</t>
  </si>
  <si>
    <t>Igakuine kasum kõikidest peatustest</t>
  </si>
  <si>
    <t>Щомісячний прибуток від усіх зупинок</t>
  </si>
  <si>
    <t>Miesięczny zysk ze wszystkich przystanków</t>
  </si>
  <si>
    <t>Měsíční zisk ze všech zastávek</t>
  </si>
  <si>
    <t>SKAIČIUOKLĖ</t>
  </si>
  <si>
    <t>CALCULATOR</t>
  </si>
  <si>
    <t>KALKULATORS</t>
  </si>
  <si>
    <t>KAKULAATOR</t>
  </si>
  <si>
    <t>КАЛЬКУЛЯТОР</t>
  </si>
  <si>
    <t>KALKULATOR</t>
  </si>
  <si>
    <t>KALKULAČKA</t>
  </si>
  <si>
    <t>Patalpų nuomos kaina stotelei per mėnesį</t>
  </si>
  <si>
    <t>Premises rental price per month</t>
  </si>
  <si>
    <t>Telpu īres cena mēnesī</t>
  </si>
  <si>
    <t>Ruumide üürihind kuus</t>
  </si>
  <si>
    <t>Вартість оренди приміщення в місяць</t>
  </si>
  <si>
    <t>Cena wynajmu lokalu za miesiąc</t>
  </si>
  <si>
    <t>Cena pronájmu prostor za měsíc</t>
  </si>
  <si>
    <t>Parduoti kavos puodeliai per dieną</t>
  </si>
  <si>
    <t>Cups of coffee sold per day</t>
  </si>
  <si>
    <t>Dienā tiek pārdotas kafijas tases</t>
  </si>
  <si>
    <t>Päevas müüakse tassi kohvi</t>
  </si>
  <si>
    <t>Проданих чашок кави за день</t>
  </si>
  <si>
    <t>Liczba sprzedanych filiżanek kawy dziennie</t>
  </si>
  <si>
    <t>Šálky kávy prodané za den</t>
  </si>
  <si>
    <t>Kavos stotelių skaičius</t>
  </si>
  <si>
    <t>Number of coffee stops</t>
  </si>
  <si>
    <t>Kafijas pieturu skaits</t>
  </si>
  <si>
    <t>Kohvipeatuste arv</t>
  </si>
  <si>
    <t>Кількість зупинок для кави</t>
  </si>
  <si>
    <t>Liczba przystanków na kawę</t>
  </si>
  <si>
    <t>Počet zastávek na kávu</t>
  </si>
  <si>
    <t>Įvesti</t>
  </si>
  <si>
    <t>Enter</t>
  </si>
  <si>
    <t>Ievadiet</t>
  </si>
  <si>
    <t>Sisenema</t>
  </si>
  <si>
    <t>Введіть</t>
  </si>
  <si>
    <t>Vstupte</t>
  </si>
  <si>
    <t>1 kavos puodelio savikaina</t>
  </si>
  <si>
    <t>Pelningumas pagal stotelų skaičių</t>
  </si>
  <si>
    <t>Profitability by number of stops</t>
  </si>
  <si>
    <t>Rentabilitāte pēc pieturu skaita</t>
  </si>
  <si>
    <t>Kasumlikkus peatuste arvu järgi</t>
  </si>
  <si>
    <t>Рентабельність за кількістю зупинок</t>
  </si>
  <si>
    <t>Rentowność według liczby przystanków</t>
  </si>
  <si>
    <t>Ziskovost podle počtu zastávek</t>
  </si>
  <si>
    <t>Kita</t>
  </si>
  <si>
    <t>Other</t>
  </si>
  <si>
    <t>Cits</t>
  </si>
  <si>
    <t>Muud</t>
  </si>
  <si>
    <t>Інший</t>
  </si>
  <si>
    <t>Inne</t>
  </si>
  <si>
    <t>Jiný</t>
  </si>
  <si>
    <t>Countries</t>
  </si>
  <si>
    <t>PVM</t>
  </si>
  <si>
    <t>ne PVM</t>
  </si>
  <si>
    <t>PVM mokėtojas</t>
  </si>
  <si>
    <t>Ne PVM mokėtojas</t>
  </si>
  <si>
    <t>PVM 23%</t>
  </si>
  <si>
    <t>VAT payer</t>
  </si>
  <si>
    <t>Not VAT payer</t>
  </si>
  <si>
    <t>Patikrinimas</t>
  </si>
  <si>
    <t>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</si>
</sst>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\ [$%VAT+]"/>
    <numFmt numFmtId="165" formatCode="#,##0.00\ [$Kč-405]"/>
    <numFmt numFmtId="166" formatCode="#,##0\ [$kg]"/>
    <numFmt numFmtId="167" formatCode="#,##0\ [$l]"/>
    <numFmt numFmtId="168" formatCode="#,##0\ [$psc]"/>
    <numFmt numFmtId="169" formatCode="#,##0\ [$pack]"/>
    <numFmt numFmtId="170" formatCode="0.0%"/>
    <numFmt numFmtId="171" formatCode="#,##0.00\ [$€-1]"/>
    <numFmt numFmtId="172" formatCode="#,##0.00\ &quot;€&quot;"/>
    <numFmt numFmtId="173" formatCode="#,##0\ [$Kč-405]"/>
    <numFmt numFmtId="174" formatCode="#,##0\ [$€-1]"/>
    <numFmt numFmtId="175" formatCode="#,##0\ &quot;€&quot;"/>
    <numFmt numFmtId="176" formatCode="_-* #,##0.00\ &quot;Kč&quot;_-;\-* #,##0.00\ &quot;Kč&quot;_-;_-* &quot;-&quot;??\ &quot;Kč&quot;_-;_-@"/>
    <numFmt numFmtId="177" formatCode="#,##0.00[$ Kč]"/>
    <numFmt numFmtId="178" formatCode="0&quot; g&quot;"/>
    <numFmt numFmtId="179" formatCode="0&quot; ml&quot;"/>
    <numFmt numFmtId="180" formatCode="_-* #,##0.0\ &quot;Kč&quot;_-;\-* #,##0.0\ &quot;Kč&quot;_-;_-* &quot;-&quot;??\ &quot;Kč&quot;_-;_-@"/>
    <numFmt numFmtId="181" formatCode="_-* #,##0.00\ &quot;Kč&quot;_-;\-* #,##0.00\ &quot;Kč&quot;_-;_-* &quot;-&quot;??.0\ &quot;Kč&quot;_-;_-@"/>
    <numFmt numFmtId="182" formatCode="_-* #,##0.000\ &quot;Kč&quot;_-;\-* #,##0.000\ &quot;Kč&quot;_-;_-* &quot;-&quot;??.0\ &quot;Kč&quot;_-;_-@"/>
    <numFmt numFmtId="183" formatCode="0.000"/>
    <numFmt numFmtId="184" formatCode="#,##0.00\ [$zł-415]"/>
  </numFmts>
  <fonts count="36">
    <font>
      <sz val="10.0"/>
      <color rgb="FF000000"/>
      <name val="Arial"/>
      <scheme val="minor"/>
    </font>
    <font>
      <sz val="12.0"/>
      <color rgb="FF000000"/>
      <name val="Arial"/>
    </font>
    <font>
      <b/>
      <sz val="14.0"/>
      <color rgb="FF7FDB0F"/>
      <name val="Arial"/>
    </font>
    <font>
      <b/>
      <sz val="14.0"/>
      <color rgb="FFFFFFFF"/>
      <name val="Arial"/>
    </font>
    <font>
      <b/>
      <sz val="12.0"/>
      <color rgb="FFFFFFFF"/>
      <name val="Arial"/>
    </font>
    <font>
      <b/>
      <sz val="12.0"/>
      <color rgb="FFF3F3F3"/>
      <name val="Arial"/>
    </font>
    <font>
      <b/>
      <sz val="11.0"/>
      <color rgb="FF000000"/>
      <name val="Arial"/>
    </font>
    <font>
      <b/>
      <sz val="13.0"/>
      <color rgb="FF4E342E"/>
      <name val="Verdana"/>
    </font>
    <font/>
    <font>
      <sz val="10.0"/>
      <color rgb="FF000000"/>
      <name val="Arial"/>
    </font>
    <font>
      <sz val="10.0"/>
      <color theme="1"/>
      <name val="Arial"/>
    </font>
    <font>
      <sz val="12.0"/>
      <color rgb="FF3E3E3E"/>
      <name val="Calibri"/>
    </font>
    <font>
      <sz val="12.0"/>
      <color theme="1"/>
      <name val="Arial"/>
    </font>
    <font>
      <b/>
      <sz val="12.0"/>
      <color rgb="FF3E3E3E"/>
      <name val="Calibri"/>
    </font>
    <font>
      <b/>
      <sz val="12.0"/>
      <color theme="1"/>
      <name val="Arial"/>
    </font>
    <font>
      <b/>
      <sz val="12.0"/>
      <color rgb="FF4E342E"/>
      <name val="Verdana"/>
    </font>
    <font>
      <sz val="10.0"/>
      <color theme="0"/>
      <name val="Arial"/>
    </font>
    <font>
      <b/>
      <sz val="10.0"/>
      <color rgb="FFFFFFFF"/>
      <name val="Arial"/>
    </font>
    <font>
      <color theme="1"/>
      <name val="Arial"/>
      <scheme val="minor"/>
    </font>
    <font>
      <sz val="12.0"/>
      <color rgb="FF000000"/>
      <name val="Verdana"/>
    </font>
    <font>
      <b/>
      <sz val="10.0"/>
      <color rgb="FF4E342E"/>
      <name val="Verdana"/>
    </font>
    <font>
      <b/>
      <sz val="12.0"/>
      <color rgb="FF000000"/>
      <name val="Arial"/>
    </font>
    <font>
      <sz val="13.0"/>
      <color rgb="FF6AA84F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b/>
      <sz val="10.0"/>
      <color rgb="FF000000"/>
      <name val="Arial"/>
    </font>
    <font>
      <b/>
      <sz val="14.0"/>
      <color rgb="FFFFFF00"/>
      <name val="Arial"/>
    </font>
    <font>
      <sz val="11.0"/>
      <color rgb="FF000000"/>
      <name val="Arial"/>
    </font>
    <font>
      <sz val="11.0"/>
      <color theme="1"/>
      <name val="Arial"/>
    </font>
    <font>
      <b/>
      <sz val="11.0"/>
      <color theme="0"/>
      <name val="Arial"/>
    </font>
    <font>
      <sz val="11.0"/>
      <color rgb="FF85E610"/>
      <name val="Arial"/>
    </font>
    <font>
      <sz val="12.0"/>
      <color rgb="FF7F7F7F"/>
      <name val="Arial"/>
    </font>
    <font>
      <sz val="12.0"/>
      <color rgb="FFFF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7CCC8"/>
        <bgColor rgb="FFD7CCC8"/>
      </patternFill>
    </fill>
    <fill>
      <patternFill patternType="solid">
        <fgColor rgb="FFFFFFFF"/>
        <bgColor rgb="FFFFFFFF"/>
      </patternFill>
    </fill>
    <fill>
      <patternFill patternType="solid">
        <fgColor rgb="FFFFF8DC"/>
        <bgColor rgb="FFFFF8D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7B899"/>
        <bgColor rgb="FFD7B8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7FDB0F"/>
        <bgColor rgb="FF7FDB0F"/>
      </patternFill>
    </fill>
    <fill>
      <patternFill patternType="solid">
        <fgColor rgb="FF595959"/>
        <bgColor rgb="FF595959"/>
      </patternFill>
    </fill>
    <fill>
      <patternFill patternType="solid">
        <fgColor rgb="FFD9E6FC"/>
        <bgColor rgb="FFD9E6FC"/>
      </patternFill>
    </fill>
    <fill>
      <patternFill patternType="solid">
        <fgColor rgb="FFFCD668"/>
        <bgColor rgb="FFFCD668"/>
      </patternFill>
    </fill>
    <fill>
      <patternFill patternType="solid">
        <fgColor rgb="FFFFA766"/>
        <bgColor rgb="FFFFA766"/>
      </patternFill>
    </fill>
    <fill>
      <patternFill patternType="solid">
        <fgColor rgb="FF8FD7DC"/>
        <bgColor rgb="FF8FD7DC"/>
      </patternFill>
    </fill>
  </fills>
  <borders count="33">
    <border/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</border>
    <border>
      <left style="thin">
        <color rgb="FFA1887F"/>
      </left>
      <top style="thin">
        <color rgb="FFA1887F"/>
      </top>
      <bottom style="thin">
        <color rgb="FFA1887F"/>
      </bottom>
    </border>
    <border>
      <top style="thin">
        <color rgb="FFA1887F"/>
      </top>
      <bottom style="thin">
        <color rgb="FFA1887F"/>
      </bottom>
    </border>
    <border>
      <right style="thin">
        <color rgb="FFA1887F"/>
      </right>
      <top style="thin">
        <color rgb="FFA1887F"/>
      </top>
      <bottom style="thin">
        <color rgb="FFA1887F"/>
      </bottom>
    </border>
    <border>
      <left style="thin">
        <color rgb="FFA1887F"/>
      </left>
      <right style="thin">
        <color rgb="FFA1887F"/>
      </right>
      <top style="thin">
        <color rgb="FFA1887F"/>
      </top>
      <bottom style="thin">
        <color rgb="FFA188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8DB5F8"/>
      </left>
      <right/>
      <top style="thin">
        <color rgb="FF8DB5F8"/>
      </top>
      <bottom style="thin">
        <color rgb="FF8DB5F8"/>
      </bottom>
    </border>
    <border>
      <left style="thin">
        <color rgb="FF8DB5F8"/>
      </left>
      <top style="thin">
        <color rgb="FF8DB5F8"/>
      </top>
      <bottom style="thin">
        <color rgb="FF8DB5F8"/>
      </bottom>
    </border>
    <border>
      <left/>
      <right style="thin">
        <color rgb="FF8DB5F8"/>
      </right>
      <top style="thin">
        <color rgb="FF8DB5F8"/>
      </top>
      <bottom style="thin">
        <color rgb="FF8DB5F8"/>
      </bottom>
    </border>
    <border>
      <right style="thin">
        <color rgb="FF8DB5F8"/>
      </right>
      <top style="thin">
        <color rgb="FF8DB5F8"/>
      </top>
      <bottom style="thin">
        <color rgb="FF8DB5F8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2" fillId="3" fontId="7" numFmtId="165" xfId="0" applyAlignment="1" applyBorder="1" applyFill="1" applyFont="1" applyNumberForma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vertical="center"/>
    </xf>
    <xf borderId="0" fillId="0" fontId="9" numFmtId="166" xfId="0" applyAlignment="1" applyFont="1" applyNumberFormat="1">
      <alignment horizontal="center" vertical="center"/>
    </xf>
    <xf borderId="0" fillId="0" fontId="9" numFmtId="165" xfId="0" applyAlignment="1" applyFont="1" applyNumberFormat="1">
      <alignment horizontal="center" vertical="center"/>
    </xf>
    <xf borderId="0" fillId="0" fontId="10" numFmtId="165" xfId="0" applyAlignment="1" applyFont="1" applyNumberFormat="1">
      <alignment horizontal="right" vertical="center"/>
    </xf>
    <xf borderId="2" fillId="4" fontId="11" numFmtId="0" xfId="0" applyAlignment="1" applyBorder="1" applyFill="1" applyFont="1">
      <alignment horizontal="left" vertical="center"/>
    </xf>
    <xf borderId="5" fillId="5" fontId="12" numFmtId="0" xfId="0" applyAlignment="1" applyBorder="1" applyFill="1" applyFont="1">
      <alignment horizontal="right" vertical="center"/>
    </xf>
    <xf borderId="0" fillId="0" fontId="9" numFmtId="0" xfId="0" applyAlignment="1" applyFont="1">
      <alignment horizontal="center" vertical="center"/>
    </xf>
    <xf borderId="2" fillId="4" fontId="11" numFmtId="0" xfId="0" applyAlignment="1" applyBorder="1" applyFont="1">
      <alignment horizontal="left" readingOrder="0" vertical="center"/>
    </xf>
    <xf borderId="5" fillId="5" fontId="12" numFmtId="165" xfId="0" applyAlignment="1" applyBorder="1" applyFont="1" applyNumberFormat="1">
      <alignment horizontal="right" vertical="center"/>
    </xf>
    <xf borderId="0" fillId="0" fontId="9" numFmtId="167" xfId="0" applyAlignment="1" applyFont="1" applyNumberFormat="1">
      <alignment horizontal="center" vertical="center"/>
    </xf>
    <xf borderId="2" fillId="4" fontId="13" numFmtId="0" xfId="0" applyAlignment="1" applyBorder="1" applyFont="1">
      <alignment horizontal="left" shrinkToFit="0" vertical="center" wrapText="1"/>
    </xf>
    <xf borderId="5" fillId="5" fontId="14" numFmtId="165" xfId="0" applyAlignment="1" applyBorder="1" applyFont="1" applyNumberFormat="1">
      <alignment horizontal="right" vertical="center"/>
    </xf>
    <xf borderId="0" fillId="0" fontId="9" numFmtId="168" xfId="0" applyAlignment="1" applyFont="1" applyNumberFormat="1">
      <alignment horizontal="center" vertical="center"/>
    </xf>
    <xf borderId="0" fillId="0" fontId="11" numFmtId="0" xfId="0" applyAlignment="1" applyFont="1">
      <alignment vertical="center"/>
    </xf>
    <xf borderId="0" fillId="0" fontId="9" numFmtId="169" xfId="0" applyAlignment="1" applyFont="1" applyNumberFormat="1">
      <alignment horizontal="center" vertical="center"/>
    </xf>
    <xf borderId="2" fillId="3" fontId="15" numFmtId="0" xfId="0" applyAlignment="1" applyBorder="1" applyFont="1">
      <alignment horizontal="left" vertical="center"/>
    </xf>
    <xf borderId="5" fillId="3" fontId="15" numFmtId="0" xfId="0" applyAlignment="1" applyBorder="1" applyFont="1">
      <alignment horizontal="center" vertical="center"/>
    </xf>
    <xf borderId="5" fillId="5" fontId="1" numFmtId="165" xfId="0" applyAlignment="1" applyBorder="1" applyFont="1" applyNumberFormat="1">
      <alignment horizontal="right" vertical="center"/>
    </xf>
    <xf borderId="2" fillId="4" fontId="11" numFmtId="0" xfId="0" applyAlignment="1" applyBorder="1" applyFont="1">
      <alignment readingOrder="0" vertical="center"/>
    </xf>
    <xf borderId="6" fillId="5" fontId="14" numFmtId="165" xfId="0" applyAlignment="1" applyBorder="1" applyFont="1" applyNumberFormat="1">
      <alignment horizontal="right" vertical="center"/>
    </xf>
    <xf borderId="0" fillId="0" fontId="16" numFmtId="0" xfId="0" applyAlignment="1" applyFont="1">
      <alignment vertical="center"/>
    </xf>
    <xf borderId="0" fillId="0" fontId="9" numFmtId="165" xfId="0" applyAlignment="1" applyFont="1" applyNumberFormat="1">
      <alignment vertical="center"/>
    </xf>
    <xf borderId="0" fillId="0" fontId="17" numFmtId="165" xfId="0" applyAlignment="1" applyFont="1" applyNumberFormat="1">
      <alignment horizontal="right" vertical="center"/>
    </xf>
    <xf borderId="0" fillId="6" fontId="18" numFmtId="0" xfId="0" applyAlignment="1" applyFill="1" applyFont="1">
      <alignment readingOrder="0"/>
    </xf>
    <xf borderId="5" fillId="3" fontId="15" numFmtId="0" xfId="0" applyAlignment="1" applyBorder="1" applyFont="1">
      <alignment vertical="center"/>
    </xf>
    <xf borderId="5" fillId="3" fontId="15" numFmtId="9" xfId="0" applyAlignment="1" applyBorder="1" applyFont="1" applyNumberFormat="1">
      <alignment horizontal="center" vertical="center"/>
    </xf>
    <xf borderId="0" fillId="0" fontId="19" numFmtId="0" xfId="0" applyAlignment="1" applyFont="1">
      <alignment vertical="center"/>
    </xf>
    <xf borderId="5" fillId="3" fontId="20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vertical="center"/>
    </xf>
    <xf borderId="5" fillId="4" fontId="21" numFmtId="10" xfId="0" applyAlignment="1" applyBorder="1" applyFont="1" applyNumberFormat="1">
      <alignment horizontal="right" vertical="center"/>
    </xf>
    <xf borderId="2" fillId="4" fontId="13" numFmtId="0" xfId="0" applyAlignment="1" applyBorder="1" applyFont="1">
      <alignment horizontal="left" vertical="center"/>
    </xf>
    <xf borderId="5" fillId="6" fontId="21" numFmtId="0" xfId="0" applyAlignment="1" applyBorder="1" applyFont="1">
      <alignment horizontal="right" vertical="center"/>
    </xf>
    <xf borderId="5" fillId="6" fontId="21" numFmtId="170" xfId="0" applyAlignment="1" applyBorder="1" applyFont="1" applyNumberFormat="1">
      <alignment horizontal="right" vertical="center"/>
    </xf>
    <xf borderId="5" fillId="6" fontId="21" numFmtId="0" xfId="0" applyAlignment="1" applyBorder="1" applyFont="1">
      <alignment horizontal="right" readingOrder="0" vertical="center"/>
    </xf>
    <xf borderId="5" fillId="4" fontId="11" numFmtId="0" xfId="0" applyAlignment="1" applyBorder="1" applyFont="1">
      <alignment readingOrder="0" vertical="center"/>
    </xf>
    <xf borderId="5" fillId="6" fontId="21" numFmtId="170" xfId="0" applyAlignment="1" applyBorder="1" applyFont="1" applyNumberFormat="1">
      <alignment horizontal="right" readingOrder="0" vertical="center"/>
    </xf>
    <xf borderId="2" fillId="4" fontId="13" numFmtId="0" xfId="0" applyAlignment="1" applyBorder="1" applyFont="1">
      <alignment horizontal="left" readingOrder="0" vertical="center"/>
    </xf>
    <xf borderId="5" fillId="6" fontId="21" numFmtId="165" xfId="0" applyAlignment="1" applyBorder="1" applyFont="1" applyNumberFormat="1">
      <alignment horizontal="right" readingOrder="0" vertical="center"/>
    </xf>
    <xf borderId="5" fillId="6" fontId="14" numFmtId="165" xfId="0" applyAlignment="1" applyBorder="1" applyFont="1" applyNumberFormat="1">
      <alignment horizontal="right" vertical="center"/>
    </xf>
    <xf borderId="0" fillId="0" fontId="22" numFmtId="0" xfId="0" applyFont="1"/>
    <xf borderId="0" fillId="0" fontId="1" numFmtId="171" xfId="0" applyAlignment="1" applyFont="1" applyNumberFormat="1">
      <alignment vertical="center"/>
    </xf>
    <xf borderId="2" fillId="3" fontId="15" numFmtId="0" xfId="0" applyAlignment="1" applyBorder="1" applyFont="1">
      <alignment horizontal="center" vertical="center"/>
    </xf>
    <xf borderId="7" fillId="7" fontId="1" numFmtId="0" xfId="0" applyAlignment="1" applyBorder="1" applyFill="1" applyFont="1">
      <alignment vertical="center"/>
    </xf>
    <xf borderId="5" fillId="5" fontId="23" numFmtId="0" xfId="0" applyAlignment="1" applyBorder="1" applyFont="1">
      <alignment horizontal="right" vertical="center"/>
    </xf>
    <xf borderId="7" fillId="7" fontId="1" numFmtId="172" xfId="0" applyAlignment="1" applyBorder="1" applyFont="1" applyNumberFormat="1">
      <alignment vertical="center"/>
    </xf>
    <xf borderId="5" fillId="5" fontId="12" numFmtId="3" xfId="0" applyAlignment="1" applyBorder="1" applyFont="1" applyNumberFormat="1">
      <alignment horizontal="right" vertical="center"/>
    </xf>
    <xf borderId="5" fillId="5" fontId="14" numFmtId="173" xfId="0" applyAlignment="1" applyBorder="1" applyFont="1" applyNumberFormat="1">
      <alignment horizontal="right" vertical="center"/>
    </xf>
    <xf borderId="5" fillId="5" fontId="12" numFmtId="173" xfId="0" applyAlignment="1" applyBorder="1" applyFont="1" applyNumberFormat="1">
      <alignment horizontal="right" vertical="center"/>
    </xf>
    <xf borderId="2" fillId="8" fontId="13" numFmtId="0" xfId="0" applyAlignment="1" applyBorder="1" applyFill="1" applyFont="1">
      <alignment horizontal="left" vertical="center"/>
    </xf>
    <xf borderId="5" fillId="8" fontId="24" numFmtId="173" xfId="0" applyAlignment="1" applyBorder="1" applyFont="1" applyNumberFormat="1">
      <alignment horizontal="right" vertical="center"/>
    </xf>
    <xf borderId="2" fillId="8" fontId="13" numFmtId="0" xfId="0" applyBorder="1" applyFont="1"/>
    <xf borderId="5" fillId="8" fontId="23" numFmtId="173" xfId="0" applyAlignment="1" applyBorder="1" applyFont="1" applyNumberFormat="1">
      <alignment horizontal="right"/>
    </xf>
    <xf borderId="5" fillId="8" fontId="23" numFmtId="3" xfId="0" applyAlignment="1" applyBorder="1" applyFont="1" applyNumberFormat="1">
      <alignment horizontal="right"/>
    </xf>
    <xf borderId="5" fillId="8" fontId="23" numFmtId="10" xfId="0" applyAlignment="1" applyBorder="1" applyFont="1" applyNumberFormat="1">
      <alignment horizontal="right"/>
    </xf>
    <xf borderId="2" fillId="0" fontId="11" numFmtId="0" xfId="0" applyBorder="1" applyFont="1"/>
    <xf borderId="5" fillId="6" fontId="12" numFmtId="165" xfId="0" applyAlignment="1" applyBorder="1" applyFont="1" applyNumberFormat="1">
      <alignment horizontal="right" readingOrder="0"/>
    </xf>
    <xf borderId="2" fillId="0" fontId="11" numFmtId="0" xfId="0" applyAlignment="1" applyBorder="1" applyFont="1">
      <alignment readingOrder="0"/>
    </xf>
    <xf borderId="5" fillId="5" fontId="12" numFmtId="165" xfId="0" applyAlignment="1" applyBorder="1" applyFont="1" applyNumberFormat="1">
      <alignment horizontal="right" readingOrder="0"/>
    </xf>
    <xf borderId="5" fillId="6" fontId="12" numFmtId="165" xfId="0" applyAlignment="1" applyBorder="1" applyFont="1" applyNumberFormat="1">
      <alignment horizontal="right"/>
    </xf>
    <xf borderId="2" fillId="0" fontId="13" numFmtId="0" xfId="0" applyBorder="1" applyFont="1"/>
    <xf borderId="5" fillId="5" fontId="14" numFmtId="165" xfId="0" applyAlignment="1" applyBorder="1" applyFont="1" applyNumberFormat="1">
      <alignment horizontal="right"/>
    </xf>
    <xf borderId="0" fillId="0" fontId="1" numFmtId="174" xfId="0" applyAlignment="1" applyFont="1" applyNumberFormat="1">
      <alignment vertical="center"/>
    </xf>
    <xf borderId="0" fillId="0" fontId="21" numFmtId="0" xfId="0" applyAlignment="1" applyFont="1">
      <alignment vertical="center"/>
    </xf>
    <xf borderId="0" fillId="0" fontId="1" numFmtId="0" xfId="0" applyFont="1"/>
    <xf borderId="0" fillId="0" fontId="1" numFmtId="174" xfId="0" applyFont="1" applyNumberFormat="1"/>
    <xf borderId="0" fillId="0" fontId="1" numFmtId="175" xfId="0" applyFont="1" applyNumberFormat="1"/>
    <xf borderId="0" fillId="0" fontId="1" numFmtId="171" xfId="0" applyFont="1" applyNumberFormat="1"/>
    <xf borderId="8" fillId="0" fontId="25" numFmtId="0" xfId="0" applyAlignment="1" applyBorder="1" applyFont="1">
      <alignment horizontal="center" vertical="bottom"/>
    </xf>
    <xf borderId="9" fillId="0" fontId="8" numFmtId="0" xfId="0" applyBorder="1" applyFont="1"/>
    <xf borderId="10" fillId="0" fontId="26" numFmtId="0" xfId="0" applyAlignment="1" applyBorder="1" applyFont="1">
      <alignment vertical="bottom"/>
    </xf>
    <xf borderId="0" fillId="0" fontId="26" numFmtId="0" xfId="0" applyAlignment="1" applyFont="1">
      <alignment vertical="bottom"/>
    </xf>
    <xf borderId="10" fillId="0" fontId="25" numFmtId="0" xfId="0" applyAlignment="1" applyBorder="1" applyFont="1">
      <alignment vertical="bottom"/>
    </xf>
    <xf borderId="0" fillId="0" fontId="25" numFmtId="0" xfId="0" applyAlignment="1" applyFont="1">
      <alignment vertical="bottom"/>
    </xf>
    <xf borderId="10" fillId="0" fontId="25" numFmtId="176" xfId="0" applyAlignment="1" applyBorder="1" applyFont="1" applyNumberFormat="1">
      <alignment horizontal="right" vertical="bottom"/>
    </xf>
    <xf borderId="10" fillId="0" fontId="26" numFmtId="176" xfId="0" applyAlignment="1" applyBorder="1" applyFont="1" applyNumberFormat="1">
      <alignment horizontal="right" vertical="bottom"/>
    </xf>
    <xf borderId="0" fillId="0" fontId="26" numFmtId="176" xfId="0" applyAlignment="1" applyFont="1" applyNumberFormat="1">
      <alignment horizontal="right" vertical="bottom"/>
    </xf>
    <xf borderId="10" fillId="0" fontId="25" numFmtId="176" xfId="0" applyAlignment="1" applyBorder="1" applyFont="1" applyNumberFormat="1">
      <alignment horizontal="right" readingOrder="0" vertical="bottom"/>
    </xf>
    <xf borderId="11" fillId="0" fontId="25" numFmtId="0" xfId="0" applyAlignment="1" applyBorder="1" applyFont="1">
      <alignment vertical="bottom"/>
    </xf>
    <xf borderId="11" fillId="0" fontId="25" numFmtId="176" xfId="0" applyAlignment="1" applyBorder="1" applyFont="1" applyNumberFormat="1">
      <alignment horizontal="right" vertical="bottom"/>
    </xf>
    <xf borderId="11" fillId="0" fontId="26" numFmtId="176" xfId="0" applyAlignment="1" applyBorder="1" applyFont="1" applyNumberFormat="1">
      <alignment horizontal="right" vertical="bottom"/>
    </xf>
    <xf borderId="12" fillId="0" fontId="26" numFmtId="0" xfId="0" applyAlignment="1" applyBorder="1" applyFont="1">
      <alignment vertical="bottom"/>
    </xf>
    <xf borderId="12" fillId="0" fontId="18" numFmtId="0" xfId="0" applyBorder="1" applyFont="1"/>
    <xf borderId="12" fillId="0" fontId="26" numFmtId="177" xfId="0" applyAlignment="1" applyBorder="1" applyFont="1" applyNumberFormat="1">
      <alignment vertical="bottom"/>
    </xf>
    <xf borderId="0" fillId="0" fontId="26" numFmtId="177" xfId="0" applyAlignment="1" applyFont="1" applyNumberFormat="1">
      <alignment vertical="bottom"/>
    </xf>
    <xf borderId="0" fillId="0" fontId="26" numFmtId="176" xfId="0" applyAlignment="1" applyFont="1" applyNumberFormat="1">
      <alignment vertical="bottom"/>
    </xf>
    <xf borderId="0" fillId="0" fontId="26" numFmtId="176" xfId="0" applyAlignment="1" applyFont="1" applyNumberFormat="1">
      <alignment readingOrder="0" vertical="bottom"/>
    </xf>
    <xf borderId="13" fillId="0" fontId="25" numFmtId="0" xfId="0" applyAlignment="1" applyBorder="1" applyFont="1">
      <alignment horizontal="center" vertical="bottom"/>
    </xf>
    <xf borderId="14" fillId="0" fontId="8" numFmtId="0" xfId="0" applyBorder="1" applyFont="1"/>
    <xf borderId="13" fillId="0" fontId="27" numFmtId="0" xfId="0" applyAlignment="1" applyBorder="1" applyFont="1">
      <alignment horizontal="center" vertical="bottom"/>
    </xf>
    <xf borderId="15" fillId="0" fontId="8" numFmtId="0" xfId="0" applyBorder="1" applyFont="1"/>
    <xf borderId="0" fillId="0" fontId="25" numFmtId="0" xfId="0" applyAlignment="1" applyFont="1">
      <alignment horizontal="center" vertical="bottom"/>
    </xf>
    <xf borderId="0" fillId="0" fontId="25" numFmtId="0" xfId="0" applyAlignment="1" applyFont="1">
      <alignment horizontal="center" readingOrder="0" vertical="bottom"/>
    </xf>
    <xf borderId="0" fillId="6" fontId="25" numFmtId="0" xfId="0" applyAlignment="1" applyFont="1">
      <alignment horizontal="center" readingOrder="0" vertical="bottom"/>
    </xf>
    <xf borderId="0" fillId="9" fontId="26" numFmtId="0" xfId="0" applyAlignment="1" applyFill="1" applyFont="1">
      <alignment vertical="bottom"/>
    </xf>
    <xf borderId="16" fillId="0" fontId="26" numFmtId="0" xfId="0" applyAlignment="1" applyBorder="1" applyFont="1">
      <alignment vertical="bottom"/>
    </xf>
    <xf borderId="17" fillId="0" fontId="25" numFmtId="0" xfId="0" applyAlignment="1" applyBorder="1" applyFont="1">
      <alignment vertical="bottom"/>
    </xf>
    <xf borderId="18" fillId="0" fontId="25" numFmtId="0" xfId="0" applyAlignment="1" applyBorder="1" applyFont="1">
      <alignment vertical="bottom"/>
    </xf>
    <xf borderId="19" fillId="0" fontId="25" numFmtId="176" xfId="0" applyAlignment="1" applyBorder="1" applyFont="1" applyNumberFormat="1">
      <alignment horizontal="right" vertical="bottom"/>
    </xf>
    <xf borderId="20" fillId="0" fontId="25" numFmtId="0" xfId="0" applyAlignment="1" applyBorder="1" applyFont="1">
      <alignment vertical="bottom"/>
    </xf>
    <xf borderId="21" fillId="4" fontId="25" numFmtId="0" xfId="0" applyAlignment="1" applyBorder="1" applyFont="1">
      <alignment vertical="bottom"/>
    </xf>
    <xf borderId="6" fillId="0" fontId="25" numFmtId="178" xfId="0" applyAlignment="1" applyBorder="1" applyFont="1" applyNumberFormat="1">
      <alignment horizontal="right" vertical="bottom"/>
    </xf>
    <xf borderId="6" fillId="0" fontId="26" numFmtId="178" xfId="0" applyAlignment="1" applyBorder="1" applyFont="1" applyNumberFormat="1">
      <alignment vertical="bottom"/>
    </xf>
    <xf borderId="22" fillId="0" fontId="25" numFmtId="179" xfId="0" applyAlignment="1" applyBorder="1" applyFont="1" applyNumberFormat="1">
      <alignment horizontal="right" vertical="bottom"/>
    </xf>
    <xf borderId="0" fillId="0" fontId="25" numFmtId="176" xfId="0" applyAlignment="1" applyFont="1" applyNumberFormat="1">
      <alignment horizontal="center" vertical="bottom"/>
    </xf>
    <xf borderId="0" fillId="6" fontId="25" numFmtId="180" xfId="0" applyAlignment="1" applyFont="1" applyNumberFormat="1">
      <alignment horizontal="center" vertical="bottom"/>
    </xf>
    <xf borderId="0" fillId="10" fontId="25" numFmtId="176" xfId="0" applyAlignment="1" applyFill="1" applyFont="1" applyNumberFormat="1">
      <alignment horizontal="center" vertical="bottom"/>
    </xf>
    <xf borderId="0" fillId="9" fontId="26" numFmtId="10" xfId="0" applyAlignment="1" applyFont="1" applyNumberFormat="1">
      <alignment horizontal="right" vertical="bottom"/>
    </xf>
    <xf borderId="19" fillId="0" fontId="25" numFmtId="181" xfId="0" applyAlignment="1" applyBorder="1" applyFont="1" applyNumberFormat="1">
      <alignment horizontal="right" vertical="bottom"/>
    </xf>
    <xf borderId="10" fillId="0" fontId="25" numFmtId="178" xfId="0" applyAlignment="1" applyBorder="1" applyFont="1" applyNumberFormat="1">
      <alignment horizontal="right" vertical="bottom"/>
    </xf>
    <xf borderId="10" fillId="0" fontId="26" numFmtId="178" xfId="0" applyAlignment="1" applyBorder="1" applyFont="1" applyNumberFormat="1">
      <alignment vertical="bottom"/>
    </xf>
    <xf borderId="19" fillId="0" fontId="25" numFmtId="179" xfId="0" applyAlignment="1" applyBorder="1" applyFont="1" applyNumberFormat="1">
      <alignment horizontal="right" vertical="bottom"/>
    </xf>
    <xf borderId="0" fillId="6" fontId="25" numFmtId="180" xfId="0" applyAlignment="1" applyFont="1" applyNumberFormat="1">
      <alignment horizontal="center" readingOrder="0" vertical="bottom"/>
    </xf>
    <xf borderId="19" fillId="0" fontId="25" numFmtId="182" xfId="0" applyAlignment="1" applyBorder="1" applyFont="1" applyNumberFormat="1">
      <alignment horizontal="right" vertical="bottom"/>
    </xf>
    <xf borderId="23" fillId="0" fontId="18" numFmtId="0" xfId="0" applyBorder="1" applyFont="1"/>
    <xf borderId="18" fillId="0" fontId="25" numFmtId="0" xfId="0" applyAlignment="1" applyBorder="1" applyFont="1">
      <alignment readingOrder="0" vertical="bottom"/>
    </xf>
    <xf borderId="24" fillId="0" fontId="25" numFmtId="0" xfId="0" applyAlignment="1" applyBorder="1" applyFont="1">
      <alignment readingOrder="0" vertical="bottom"/>
    </xf>
    <xf borderId="25" fillId="0" fontId="26" numFmtId="176" xfId="0" applyAlignment="1" applyBorder="1" applyFont="1" applyNumberFormat="1">
      <alignment horizontal="right" vertical="bottom"/>
    </xf>
    <xf borderId="21" fillId="4" fontId="25" numFmtId="0" xfId="0" applyAlignment="1" applyBorder="1" applyFont="1">
      <alignment readingOrder="0" vertical="bottom"/>
    </xf>
    <xf borderId="10" fillId="0" fontId="26" numFmtId="178" xfId="0" applyAlignment="1" applyBorder="1" applyFont="1" applyNumberFormat="1">
      <alignment readingOrder="0" vertical="bottom"/>
    </xf>
    <xf borderId="10" fillId="0" fontId="25" numFmtId="178" xfId="0" applyAlignment="1" applyBorder="1" applyFont="1" applyNumberFormat="1">
      <alignment horizontal="right" readingOrder="0" vertical="bottom"/>
    </xf>
    <xf borderId="19" fillId="0" fontId="25" numFmtId="179" xfId="0" applyAlignment="1" applyBorder="1" applyFont="1" applyNumberFormat="1">
      <alignment horizontal="right" readingOrder="0" vertical="bottom"/>
    </xf>
    <xf borderId="0" fillId="0" fontId="25" numFmtId="176" xfId="0" applyAlignment="1" applyFont="1" applyNumberFormat="1">
      <alignment horizontal="right" vertical="bottom"/>
    </xf>
    <xf borderId="26" fillId="4" fontId="25" numFmtId="0" xfId="0" applyAlignment="1" applyBorder="1" applyFont="1">
      <alignment vertical="bottom"/>
    </xf>
    <xf borderId="25" fillId="0" fontId="26" numFmtId="178" xfId="0" applyAlignment="1" applyBorder="1" applyFont="1" applyNumberFormat="1">
      <alignment vertical="bottom"/>
    </xf>
    <xf borderId="25" fillId="0" fontId="25" numFmtId="178" xfId="0" applyAlignment="1" applyBorder="1" applyFont="1" applyNumberFormat="1">
      <alignment horizontal="right" vertical="bottom"/>
    </xf>
    <xf borderId="27" fillId="0" fontId="25" numFmtId="179" xfId="0" applyAlignment="1" applyBorder="1" applyFont="1" applyNumberFormat="1">
      <alignment horizontal="right" vertical="bottom"/>
    </xf>
    <xf borderId="0" fillId="0" fontId="26" numFmtId="10" xfId="0" applyAlignment="1" applyFont="1" applyNumberFormat="1">
      <alignment horizontal="right" vertical="bottom"/>
    </xf>
    <xf borderId="0" fillId="0" fontId="26" numFmtId="0" xfId="0" applyAlignment="1" applyFont="1">
      <alignment horizontal="center" readingOrder="0" vertical="bottom"/>
    </xf>
    <xf borderId="0" fillId="0" fontId="26" numFmtId="0" xfId="0" applyAlignment="1" applyFont="1">
      <alignment readingOrder="0" vertical="bottom"/>
    </xf>
    <xf borderId="0" fillId="0" fontId="26" numFmtId="180" xfId="0" applyAlignment="1" applyFont="1" applyNumberFormat="1">
      <alignment vertical="bottom"/>
    </xf>
    <xf borderId="0" fillId="0" fontId="9" numFmtId="0" xfId="0" applyFont="1"/>
    <xf borderId="28" fillId="11" fontId="28" numFmtId="0" xfId="0" applyAlignment="1" applyBorder="1" applyFill="1" applyFont="1">
      <alignment vertical="center"/>
    </xf>
    <xf borderId="28" fillId="11" fontId="28" numFmtId="0" xfId="0" applyAlignment="1" applyBorder="1" applyFont="1">
      <alignment horizontal="center"/>
    </xf>
    <xf borderId="28" fillId="11" fontId="9" numFmtId="0" xfId="0" applyBorder="1" applyFont="1"/>
    <xf borderId="28" fillId="11" fontId="29" numFmtId="0" xfId="0" applyAlignment="1" applyBorder="1" applyFont="1">
      <alignment horizontal="center"/>
    </xf>
    <xf borderId="28" fillId="11" fontId="29" numFmtId="183" xfId="0" applyAlignment="1" applyBorder="1" applyFont="1" applyNumberFormat="1">
      <alignment horizontal="center"/>
    </xf>
    <xf borderId="28" fillId="12" fontId="9" numFmtId="0" xfId="0" applyBorder="1" applyFill="1" applyFont="1"/>
    <xf borderId="0" fillId="0" fontId="9" numFmtId="172" xfId="0" applyFont="1" applyNumberFormat="1"/>
    <xf borderId="28" fillId="12" fontId="9" numFmtId="184" xfId="0" applyBorder="1" applyFont="1" applyNumberFormat="1"/>
    <xf borderId="28" fillId="12" fontId="9" numFmtId="165" xfId="0" applyBorder="1" applyFont="1" applyNumberFormat="1"/>
    <xf borderId="0" fillId="0" fontId="9" numFmtId="184" xfId="0" applyFont="1" applyNumberFormat="1"/>
    <xf borderId="0" fillId="0" fontId="9" numFmtId="165" xfId="0" applyFont="1" applyNumberFormat="1"/>
    <xf borderId="10" fillId="0" fontId="6" numFmtId="0" xfId="0" applyAlignment="1" applyBorder="1" applyFont="1">
      <alignment horizontal="center"/>
    </xf>
    <xf borderId="11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8" fillId="0" fontId="30" numFmtId="0" xfId="0" applyAlignment="1" applyBorder="1" applyFont="1">
      <alignment horizontal="center"/>
    </xf>
    <xf borderId="10" fillId="13" fontId="6" numFmtId="0" xfId="0" applyAlignment="1" applyBorder="1" applyFill="1" applyFont="1">
      <alignment vertical="center"/>
    </xf>
    <xf borderId="10" fillId="0" fontId="31" numFmtId="0" xfId="0" applyBorder="1" applyFont="1"/>
    <xf borderId="0" fillId="0" fontId="30" numFmtId="0" xfId="0" applyFont="1"/>
    <xf borderId="10" fillId="14" fontId="32" numFmtId="0" xfId="0" applyAlignment="1" applyBorder="1" applyFill="1" applyFont="1">
      <alignment horizontal="left" vertical="center"/>
    </xf>
    <xf borderId="10" fillId="14" fontId="33" numFmtId="0" xfId="0" applyBorder="1" applyFont="1"/>
    <xf borderId="10" fillId="0" fontId="30" numFmtId="0" xfId="0" applyBorder="1" applyFont="1"/>
    <xf borderId="0" fillId="0" fontId="9" numFmtId="0" xfId="0" applyFont="1"/>
    <xf borderId="0" fillId="0" fontId="9" numFmtId="0" xfId="0" applyAlignment="1" applyFont="1">
      <alignment horizontal="left"/>
    </xf>
    <xf borderId="29" fillId="15" fontId="10" numFmtId="0" xfId="0" applyBorder="1" applyFill="1" applyFont="1"/>
    <xf borderId="30" fillId="0" fontId="10" numFmtId="0" xfId="0" applyBorder="1" applyFont="1"/>
    <xf borderId="31" fillId="15" fontId="10" numFmtId="0" xfId="0" applyBorder="1" applyFont="1"/>
    <xf borderId="32" fillId="0" fontId="10" numFmtId="0" xfId="0" applyBorder="1" applyFont="1"/>
    <xf borderId="28" fillId="16" fontId="1" numFmtId="0" xfId="0" applyBorder="1" applyFill="1" applyFont="1"/>
    <xf borderId="0" fillId="0" fontId="34" numFmtId="2" xfId="0" applyFont="1" applyNumberFormat="1"/>
    <xf borderId="28" fillId="12" fontId="1" numFmtId="0" xfId="0" applyBorder="1" applyFont="1"/>
    <xf borderId="28" fillId="12" fontId="21" numFmtId="171" xfId="0" applyBorder="1" applyFont="1" applyNumberFormat="1"/>
    <xf borderId="28" fillId="12" fontId="34" numFmtId="2" xfId="0" applyBorder="1" applyFont="1" applyNumberFormat="1"/>
    <xf borderId="0" fillId="0" fontId="35" numFmtId="0" xfId="0" applyFont="1"/>
    <xf borderId="0" fillId="0" fontId="35" numFmtId="2" xfId="0" applyFont="1" applyNumberFormat="1"/>
    <xf borderId="0" fillId="0" fontId="1" numFmtId="2" xfId="0" applyFont="1" applyNumberFormat="1"/>
    <xf borderId="28" fillId="17" fontId="1" numFmtId="0" xfId="0" applyBorder="1" applyFill="1" applyFont="1"/>
    <xf borderId="0" fillId="0" fontId="1" numFmtId="184" xfId="0" applyFont="1" applyNumberFormat="1"/>
    <xf borderId="0" fillId="0" fontId="34" numFmtId="184" xfId="0" applyFont="1" applyNumberFormat="1"/>
    <xf borderId="28" fillId="12" fontId="21" numFmtId="184" xfId="0" applyBorder="1" applyFont="1" applyNumberFormat="1"/>
    <xf borderId="28" fillId="12" fontId="34" numFmtId="184" xfId="0" applyBorder="1" applyFont="1" applyNumberFormat="1"/>
    <xf borderId="28" fillId="18" fontId="1" numFmtId="0" xfId="0" applyBorder="1" applyFill="1" applyFont="1"/>
    <xf borderId="0" fillId="0" fontId="1" numFmtId="173" xfId="0" applyFont="1" applyNumberFormat="1"/>
    <xf borderId="0" fillId="0" fontId="1" numFmtId="165" xfId="0" applyFont="1" applyNumberFormat="1"/>
    <xf borderId="0" fillId="0" fontId="34" numFmtId="165" xfId="0" applyFont="1" applyNumberFormat="1"/>
    <xf borderId="28" fillId="12" fontId="21" numFmtId="165" xfId="0" applyBorder="1" applyFont="1" applyNumberFormat="1"/>
    <xf borderId="28" fillId="12" fontId="34" numFmtId="165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3" pivot="0" name="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FFFFFF"/>
                </a:solidFill>
                <a:latin typeface="+mn-lt"/>
              </a:defRPr>
            </a:pPr>
            <a:r>
              <a:rPr b="0" i="0" sz="1400">
                <a:solidFill>
                  <a:srgbClr val="FFFFFF"/>
                </a:solidFill>
                <a:latin typeface="+mn-lt"/>
              </a:rPr>
              <a:t>Ziskovost podle počtu zastávek</a:t>
            </a:r>
          </a:p>
        </c:rich>
      </c:tx>
      <c:layout>
        <c:manualLayout>
          <c:xMode val="edge"/>
          <c:yMode val="edge"/>
          <c:x val="0.028560250391236313"/>
          <c:y val="0.05493827160493828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Čistý příjem</c:v>
          </c:tx>
          <c:spPr>
            <a:solidFill>
              <a:srgbClr val="5B3A29"/>
            </a:solidFill>
            <a:ln cmpd="sng">
              <a:solidFill>
                <a:srgbClr val="5B3A29">
                  <a:alpha val="100000"/>
                </a:srgbClr>
              </a:solidFill>
            </a:ln>
          </c:spPr>
          <c:dPt>
            <c:idx val="4"/>
          </c:dPt>
          <c:val>
            <c:numRef>
              <c:f>Help!$B$71:$I$71</c:f>
              <c:numCache/>
            </c:numRef>
          </c:val>
        </c:ser>
        <c:ser>
          <c:idx val="1"/>
          <c:order val="1"/>
          <c:tx>
            <c:v>Pořizovací cena</c:v>
          </c:tx>
          <c:spPr>
            <a:solidFill>
              <a:srgbClr val="A9746E"/>
            </a:solidFill>
            <a:ln cmpd="sng">
              <a:solidFill>
                <a:srgbClr val="A9746E">
                  <a:alpha val="100000"/>
                </a:srgbClr>
              </a:solidFill>
            </a:ln>
          </c:spPr>
          <c:val>
            <c:numRef>
              <c:f>Help!$B$72:$I$72</c:f>
              <c:numCache/>
            </c:numRef>
          </c:val>
        </c:ser>
        <c:ser>
          <c:idx val="2"/>
          <c:order val="2"/>
          <c:tx>
            <c:v>Fixní náklady</c:v>
          </c:tx>
          <c:spPr>
            <a:solidFill>
              <a:srgbClr val="D8C3A5"/>
            </a:solidFill>
            <a:ln cmpd="sng">
              <a:solidFill>
                <a:srgbClr val="D8C3A5">
                  <a:alpha val="100000"/>
                </a:srgbClr>
              </a:solidFill>
            </a:ln>
          </c:spPr>
          <c:dPt>
            <c:idx val="2"/>
          </c:dPt>
          <c:val>
            <c:numRef>
              <c:f>Help!$B$73:$I$73</c:f>
              <c:numCache/>
            </c:numRef>
          </c:val>
        </c:ser>
        <c:ser>
          <c:idx val="3"/>
          <c:order val="3"/>
          <c:tx>
            <c:v>Variabilní náklady</c:v>
          </c:tx>
          <c:spPr>
            <a:solidFill>
              <a:srgbClr val="F4EAD5"/>
            </a:solidFill>
            <a:ln cmpd="sng">
              <a:solidFill>
                <a:srgbClr val="F4EAD5">
                  <a:alpha val="100000"/>
                </a:srgbClr>
              </a:solidFill>
            </a:ln>
          </c:spPr>
          <c:val>
            <c:numRef>
              <c:f>Help!$B$74:$I$74</c:f>
              <c:numCache/>
            </c:numRef>
          </c:val>
        </c:ser>
        <c:axId val="267206766"/>
        <c:axId val="1139085156"/>
      </c:barChart>
      <c:lineChart>
        <c:varyColors val="0"/>
        <c:ser>
          <c:idx val="4"/>
          <c:order val="4"/>
          <c:tx>
            <c:v>Měsíční zisk ze všech zastávek</c:v>
          </c:tx>
          <c:spPr>
            <a:ln cmpd="sng" w="28575">
              <a:solidFill>
                <a:srgbClr val="CDA434">
                  <a:alpha val="100000"/>
                </a:srgbClr>
              </a:solidFill>
            </a:ln>
          </c:spPr>
          <c:marker>
            <c:symbol val="circle"/>
            <c:size val="6"/>
            <c:spPr>
              <a:solidFill>
                <a:srgbClr val="CDA434">
                  <a:alpha val="100000"/>
                </a:srgbClr>
              </a:solidFill>
              <a:ln cmpd="sng">
                <a:solidFill>
                  <a:srgbClr val="CDA434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Lbls>
            <c:dLbl>
              <c:idx val="0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numFmt formatCode="#,##0\ [$Kč-405]" sourceLinked="0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\ [$Kč-405]" sourceLinked="0"/>
            <c:txPr>
              <a:bodyPr/>
              <a:lstStyle/>
              <a:p>
                <a:pPr lvl="0">
                  <a:defRPr b="1" i="0" sz="2000">
                    <a:solidFill>
                      <a:srgbClr val="85E61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Help!$B$75:$I$75</c:f>
              <c:numCache/>
            </c:numRef>
          </c:val>
          <c:smooth val="0"/>
        </c:ser>
        <c:axId val="267206766"/>
        <c:axId val="1139085156"/>
      </c:lineChart>
      <c:catAx>
        <c:axId val="267206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000">
                <a:solidFill>
                  <a:schemeClr val="lt1"/>
                </a:solidFill>
                <a:latin typeface="+mn-lt"/>
              </a:defRPr>
            </a:pPr>
          </a:p>
        </c:txPr>
        <c:crossAx val="1139085156"/>
      </c:catAx>
      <c:valAx>
        <c:axId val="1139085156"/>
        <c:scaling>
          <c:orientation val="minMax"/>
        </c:scaling>
        <c:delete val="0"/>
        <c:axPos val="l"/>
        <c:majorGridlines>
          <c:spPr>
            <a:ln>
              <a:solidFill>
                <a:srgbClr val="5D403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chemeClr val="lt1"/>
                </a:solidFill>
                <a:latin typeface="+mn-lt"/>
              </a:defRPr>
            </a:pPr>
          </a:p>
        </c:txPr>
        <c:crossAx val="267206766"/>
      </c:valAx>
    </c:plotArea>
    <c:legend>
      <c:legendPos val="b"/>
      <c:overlay val="0"/>
      <c:txPr>
        <a:bodyPr/>
        <a:lstStyle/>
        <a:p>
          <a:pPr lvl="0">
            <a:defRPr b="0" i="0" sz="10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A1887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533400</xdr:colOff>
      <xdr:row>25</xdr:row>
      <xdr:rowOff>161925</xdr:rowOff>
    </xdr:from>
    <xdr:ext cx="9734550" cy="6172200"/>
    <xdr:graphicFrame>
      <xdr:nvGraphicFramePr>
        <xdr:cNvPr id="424748405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" displayName="Table_1" name="Table_1" id="1">
  <tableColumns count="3">
    <tableColumn name="Countries" id="1"/>
    <tableColumn name="PVM" id="2"/>
    <tableColumn name="ne PVM" id="3"/>
  </tableColumns>
  <tableStyleInfo name="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FD7DC"/>
    <pageSetUpPr/>
  </sheetPr>
  <sheetViews>
    <sheetView showGridLines="0" workbookViewId="0"/>
  </sheetViews>
  <sheetFormatPr customHeight="1" defaultColWidth="12.63" defaultRowHeight="15.0"/>
  <cols>
    <col customWidth="1" min="1" max="1" width="2.13"/>
    <col customWidth="1" min="2" max="2" width="38.13"/>
    <col customWidth="1" min="3" max="3" width="7.0"/>
    <col customWidth="1" min="4" max="4" width="18.13"/>
    <col customWidth="1" min="5" max="5" width="9.5"/>
    <col customWidth="1" min="6" max="6" width="16.75"/>
    <col customWidth="1" min="7" max="7" width="14.38"/>
    <col customWidth="1" min="8" max="8" width="18.5"/>
    <col customWidth="1" min="9" max="9" width="16.75"/>
    <col customWidth="1" min="10" max="10" width="17.5"/>
    <col customWidth="1" min="11" max="15" width="8.88"/>
    <col customWidth="1" min="16" max="26" width="8.63"/>
  </cols>
  <sheetData>
    <row r="1" ht="24.75" hidden="1" customHeight="1">
      <c r="A1" s="1"/>
      <c r="B1" s="2"/>
      <c r="C1" s="3" t="s">
        <v>0</v>
      </c>
      <c r="D1" s="4" t="s">
        <v>1</v>
      </c>
      <c r="E1" s="1"/>
      <c r="F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1"/>
      <c r="C2" s="1"/>
      <c r="D2" s="1"/>
      <c r="E2" s="1"/>
      <c r="F2" s="6"/>
      <c r="G2" s="7"/>
      <c r="H2" s="7"/>
      <c r="I2" s="7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9" t="s">
        <v>2</v>
      </c>
      <c r="C3" s="10"/>
      <c r="D3" s="11"/>
      <c r="E3" s="1"/>
      <c r="F3" s="12"/>
      <c r="G3" s="13"/>
      <c r="H3" s="14"/>
      <c r="I3" s="15"/>
      <c r="J3" s="1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16" t="s">
        <v>3</v>
      </c>
      <c r="C4" s="11"/>
      <c r="D4" s="17">
        <v>400.0</v>
      </c>
      <c r="E4" s="1"/>
      <c r="F4" s="12"/>
      <c r="G4" s="18"/>
      <c r="H4" s="14"/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19" t="s">
        <v>4</v>
      </c>
      <c r="C5" s="11"/>
      <c r="D5" s="20">
        <f>Produkce!L39</f>
        <v>14.14936923</v>
      </c>
      <c r="E5" s="1"/>
      <c r="F5" s="12"/>
      <c r="G5" s="18"/>
      <c r="H5" s="14"/>
      <c r="I5" s="15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/>
      <c r="B6" s="19" t="s">
        <v>5</v>
      </c>
      <c r="C6" s="11"/>
      <c r="D6" s="20">
        <f>Produkce!M39</f>
        <v>47.59230769</v>
      </c>
      <c r="E6" s="1"/>
      <c r="F6" s="12"/>
      <c r="G6" s="13"/>
      <c r="H6" s="14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16" t="s">
        <v>6</v>
      </c>
      <c r="C7" s="11"/>
      <c r="D7" s="20">
        <f>D6-D5</f>
        <v>33.44293846</v>
      </c>
      <c r="E7" s="1"/>
      <c r="F7" s="12"/>
      <c r="G7" s="21"/>
      <c r="H7" s="14"/>
      <c r="I7" s="15"/>
      <c r="J7" s="1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22" t="s">
        <v>7</v>
      </c>
      <c r="C8" s="11"/>
      <c r="D8" s="23">
        <f>D7*D4</f>
        <v>13377.17538</v>
      </c>
      <c r="E8" s="1"/>
      <c r="F8" s="12"/>
      <c r="G8" s="24"/>
      <c r="H8" s="14"/>
      <c r="I8" s="15"/>
      <c r="J8" s="1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25"/>
      <c r="C9" s="25"/>
      <c r="D9" s="1"/>
      <c r="E9" s="1"/>
      <c r="F9" s="12"/>
      <c r="G9" s="24"/>
      <c r="H9" s="14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"/>
      <c r="C10" s="1"/>
      <c r="D10" s="1"/>
      <c r="E10" s="1"/>
      <c r="F10" s="12"/>
      <c r="G10" s="26"/>
      <c r="H10" s="14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27" t="str">
        <f t="array" ref="B11">INDEX(Names!$B19:$H19,,MATCH('Byznys model'!$C$1,Names!$B$1:$H$1,))</f>
        <v>Měsíční fixní náklady</v>
      </c>
      <c r="C11" s="11"/>
      <c r="D11" s="28" t="str">
        <f t="array" ref="D11">INDEX(Names!$B6:$H6,,MATCH('Byznys model'!$C$1,Names!$B$1:$H$1,))</f>
        <v>CZK</v>
      </c>
      <c r="E11" s="1"/>
      <c r="F11" s="12"/>
      <c r="G11" s="26"/>
      <c r="H11" s="14"/>
      <c r="I11" s="15"/>
      <c r="J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6" t="s">
        <v>8</v>
      </c>
      <c r="C12" s="11"/>
      <c r="D12" s="29">
        <f>J20</f>
        <v>0</v>
      </c>
      <c r="E12" s="1"/>
      <c r="F12" s="12"/>
      <c r="G12" s="24"/>
      <c r="H12" s="14"/>
      <c r="I12" s="1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6" t="s">
        <v>9</v>
      </c>
      <c r="C13" s="11"/>
      <c r="D13" s="20">
        <f>J23</f>
        <v>1000</v>
      </c>
      <c r="E13" s="1"/>
      <c r="F13" s="12"/>
      <c r="G13" s="24"/>
      <c r="H13" s="14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6" t="str">
        <f t="array" ref="B14">INDEX(Names!$B22:$H22,,MATCH('Byznys model'!$C$1,Names!$B$1:$H$1,))</f>
        <v>Poplatek za platební terminál</v>
      </c>
      <c r="C14" s="11"/>
      <c r="D14" s="29">
        <f>250*J24</f>
        <v>250</v>
      </c>
      <c r="E14" s="1"/>
      <c r="F14" s="12"/>
      <c r="G14" s="13"/>
      <c r="H14" s="14"/>
      <c r="I14" s="15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30" t="s">
        <v>10</v>
      </c>
      <c r="C15" s="11"/>
      <c r="D15" s="20">
        <f>J22</f>
        <v>800</v>
      </c>
      <c r="E15" s="1"/>
      <c r="F15" s="12"/>
      <c r="G15" s="13"/>
      <c r="H15" s="14"/>
      <c r="I15" s="15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"/>
      <c r="C16" s="1"/>
      <c r="D16" s="31">
        <f>SUM(D12:D15)</f>
        <v>2050</v>
      </c>
      <c r="E16" s="1"/>
      <c r="F16" s="32"/>
      <c r="G16" s="12"/>
      <c r="H16" s="33"/>
      <c r="I16" s="34"/>
      <c r="J16" s="3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"/>
      <c r="C17" s="1"/>
      <c r="D17" s="1"/>
      <c r="E17" s="1"/>
      <c r="F17" s="1"/>
      <c r="G17" s="1"/>
      <c r="H17" s="1"/>
      <c r="I17" s="1"/>
      <c r="J17" s="35" t="s">
        <v>11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36" t="str">
        <f t="array" ref="B19">INDEX(Names!$B23:$H23,,MATCH('Byznys model'!$C$1,Names!$B$1:$H$1,))</f>
        <v>Měsíční variabilní náklady</v>
      </c>
      <c r="C19" s="37" t="s">
        <v>12</v>
      </c>
      <c r="D19" s="28" t="str">
        <f t="array" ref="D19">INDEX(Names!$B6:$H6,,MATCH('Byznys model'!$C$1,Names!$B$1:$H$1,))</f>
        <v>CZK</v>
      </c>
      <c r="E19" s="38"/>
      <c r="F19" s="27" t="str">
        <f t="array" ref="F19">INDEX(Names!$B42:$H42,,MATCH('Byznys model'!$C$1,Names!$B$1:$H$1,))</f>
        <v>KALKULAČKA</v>
      </c>
      <c r="G19" s="10"/>
      <c r="H19" s="10"/>
      <c r="I19" s="11"/>
      <c r="J19" s="39" t="s">
        <v>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40" t="str">
        <f t="array" ref="B20">INDEX(Names!$B24:$H24,,MATCH('Byznys model'!$C$1,Names!$B$1:$H$1,))</f>
        <v>Transakce % z obratu</v>
      </c>
      <c r="C20" s="41">
        <v>0.035</v>
      </c>
      <c r="D20" s="20">
        <f>(D30*D31*D6)*$C$20</f>
        <v>1499.157692</v>
      </c>
      <c r="E20" s="1"/>
      <c r="F20" s="42" t="s">
        <v>14</v>
      </c>
      <c r="G20" s="10"/>
      <c r="H20" s="10"/>
      <c r="I20" s="11"/>
      <c r="J20" s="43">
        <v>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40" t="str">
        <f t="array" ref="B21">INDEX(Names!$B25:$H25,,MATCH('Byznys model'!$C$1,Names!$B$1:$H$1,))</f>
        <v>% krádeže</v>
      </c>
      <c r="C21" s="44">
        <v>0.03</v>
      </c>
      <c r="D21" s="20">
        <f>(D30*D31*D6)*C21</f>
        <v>1284.992308</v>
      </c>
      <c r="E21" s="1"/>
      <c r="F21" s="42" t="s">
        <v>15</v>
      </c>
      <c r="G21" s="10"/>
      <c r="H21" s="10"/>
      <c r="I21" s="11"/>
      <c r="J21" s="45">
        <v>30.0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46" t="s">
        <v>16</v>
      </c>
      <c r="C22" s="47">
        <v>0.07</v>
      </c>
      <c r="D22" s="20">
        <f>(D30*D31*D6)*C22</f>
        <v>2998.315385</v>
      </c>
      <c r="E22" s="1"/>
      <c r="F22" s="48" t="s">
        <v>10</v>
      </c>
      <c r="G22" s="10"/>
      <c r="H22" s="10"/>
      <c r="I22" s="11"/>
      <c r="J22" s="49">
        <f>800*J24</f>
        <v>800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1"/>
      <c r="B23" s="46" t="s">
        <v>17</v>
      </c>
      <c r="C23" s="47">
        <v>0.03</v>
      </c>
      <c r="D23" s="20">
        <f>(D30*D31*D6)*C23</f>
        <v>1284.992308</v>
      </c>
      <c r="E23" s="1"/>
      <c r="F23" s="42" t="s">
        <v>9</v>
      </c>
      <c r="G23" s="10"/>
      <c r="H23" s="10"/>
      <c r="I23" s="11"/>
      <c r="J23" s="50">
        <f>1000*J24</f>
        <v>1000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/>
      <c r="D24" s="23">
        <f>SUM(D20:D23)</f>
        <v>7067.457692</v>
      </c>
      <c r="E24" s="1"/>
      <c r="F24" s="42" t="s">
        <v>18</v>
      </c>
      <c r="G24" s="10"/>
      <c r="H24" s="10"/>
      <c r="I24" s="11"/>
      <c r="J24" s="45">
        <v>1.0</v>
      </c>
      <c r="K24" s="51" t="s">
        <v>19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1"/>
      <c r="C25" s="1"/>
      <c r="E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/>
      <c r="B26" s="1"/>
      <c r="C26" s="1"/>
      <c r="D26" s="1"/>
      <c r="E26" s="5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/>
      <c r="B28" s="53" t="str">
        <f t="array" ref="B28">INDEX(Names!$B32:$H32,,MATCH('Byznys model'!$C$1,Names!$B$1:$H$1,))</f>
        <v>Měsíční výsledek</v>
      </c>
      <c r="C28" s="10"/>
      <c r="D28" s="11"/>
      <c r="E28" s="5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/>
      <c r="B29" s="16" t="s">
        <v>20</v>
      </c>
      <c r="C29" s="11"/>
      <c r="D29" s="55">
        <f>$J$24</f>
        <v>1</v>
      </c>
      <c r="E29" s="5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/>
      <c r="B30" s="16" t="str">
        <f t="array" ref="B30">INDEX(Names!$B34:$H34,,MATCH('Byznys model'!$C$1,Names!$B$1:$H$1,))</f>
        <v>Počet dní</v>
      </c>
      <c r="C30" s="11"/>
      <c r="D30" s="17">
        <v>30.0</v>
      </c>
      <c r="E30" s="5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/>
      <c r="B31" s="16" t="str">
        <f t="array" ref="B31">INDEX(Names!$B35:$H35,,MATCH('Byznys model'!$C$1,Names!$B$1:$H$1,))</f>
        <v>Denní prodej kelímků</v>
      </c>
      <c r="C31" s="11"/>
      <c r="D31" s="17">
        <f>J21</f>
        <v>30</v>
      </c>
      <c r="E31" s="5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/>
      <c r="B32" s="16" t="str">
        <f t="array" ref="B32">INDEX(Names!$B36:$H36,,MATCH('Byznys model'!$C$1,Names!$B$1:$H$1,))</f>
        <v>Měsíční prodej kelímků</v>
      </c>
      <c r="C32" s="11"/>
      <c r="D32" s="57">
        <f>D31*D30*D29</f>
        <v>900</v>
      </c>
      <c r="E32" s="5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1"/>
      <c r="B33" s="16" t="s">
        <v>21</v>
      </c>
      <c r="C33" s="11"/>
      <c r="D33" s="58">
        <f>D32*$D$6</f>
        <v>42833.07692</v>
      </c>
      <c r="E33" s="5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1"/>
      <c r="B34" s="16" t="s">
        <v>22</v>
      </c>
      <c r="C34" s="11"/>
      <c r="D34" s="59">
        <f>D32*$D$5</f>
        <v>12734.43231</v>
      </c>
      <c r="E34" s="5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1"/>
      <c r="B35" s="16" t="str">
        <f t="array" ref="B35">INDEX(Names!$B39:$H39,,MATCH('Byznys model'!$C$1,Names!$B$1:$H$1,))</f>
        <v>Fixní náklady</v>
      </c>
      <c r="C35" s="11"/>
      <c r="D35" s="59">
        <f>D16</f>
        <v>2050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1"/>
      <c r="B36" s="16" t="str">
        <f t="array" ref="B36">INDEX(Names!$B40:$H40,,MATCH('Byznys model'!$C$1,Names!$B$1:$H$1,))</f>
        <v>Variabilní náklady</v>
      </c>
      <c r="C36" s="11"/>
      <c r="D36" s="59">
        <f>D24</f>
        <v>7067.457692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1"/>
      <c r="B37" s="60" t="s">
        <v>23</v>
      </c>
      <c r="C37" s="11"/>
      <c r="D37" s="61">
        <f>D33-D34-D35-D36</f>
        <v>20981.18692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1"/>
      <c r="B38" s="62" t="s">
        <v>24</v>
      </c>
      <c r="C38" s="11"/>
      <c r="D38" s="63">
        <f>D37*12</f>
        <v>251774.2431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0.0" customHeight="1">
      <c r="A39" s="1"/>
      <c r="B39" s="62" t="s">
        <v>25</v>
      </c>
      <c r="C39" s="11"/>
      <c r="D39" s="64">
        <f>D49/D37</f>
        <v>9.629054864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62" t="s">
        <v>26</v>
      </c>
      <c r="C40" s="11"/>
      <c r="D40" s="65">
        <f>D37*12/D49</f>
        <v>1.24622823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0" customHeight="1">
      <c r="A41" s="1"/>
      <c r="B41" s="62" t="s">
        <v>27</v>
      </c>
      <c r="C41" s="11"/>
      <c r="D41" s="65">
        <f>D37/D33</f>
        <v>0.48983609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0.0" customHeight="1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0.0" customHeight="1">
      <c r="A43" s="1"/>
      <c r="B43" s="53" t="s">
        <v>28</v>
      </c>
      <c r="C43" s="10"/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0" customHeight="1">
      <c r="A44" s="1"/>
      <c r="B44" s="66" t="s">
        <v>29</v>
      </c>
      <c r="C44" s="11"/>
      <c r="D44" s="67">
        <v>164900.0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0.0" customHeight="1">
      <c r="A45" s="1"/>
      <c r="B45" s="68" t="s">
        <v>30</v>
      </c>
      <c r="C45" s="11"/>
      <c r="D45" s="69">
        <f>D44*0.21</f>
        <v>34629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0" customHeight="1">
      <c r="A46" s="1"/>
      <c r="B46" s="66" t="s">
        <v>31</v>
      </c>
      <c r="C46" s="11"/>
      <c r="D46" s="70">
        <v>2500.0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0.0" customHeight="1">
      <c r="A47" s="1"/>
      <c r="B47" s="66" t="s">
        <v>32</v>
      </c>
      <c r="C47" s="11"/>
      <c r="D47" s="70">
        <v>0.0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0.0" customHeight="1">
      <c r="A48" s="1"/>
      <c r="B48" s="66" t="s">
        <v>33</v>
      </c>
      <c r="C48" s="11"/>
      <c r="D48" s="70">
        <v>0.0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0.0" customHeight="1">
      <c r="A49" s="1"/>
      <c r="B49" s="71" t="s">
        <v>34</v>
      </c>
      <c r="C49" s="11"/>
      <c r="D49" s="72">
        <f>SUM(D44:D48)*J24</f>
        <v>202029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75" customHeight="1">
      <c r="A56" s="1"/>
      <c r="B56" s="1"/>
      <c r="C56" s="1"/>
      <c r="D56" s="1"/>
      <c r="E56" s="7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75" customHeight="1">
      <c r="A57" s="74"/>
      <c r="B57" s="74"/>
      <c r="C57" s="74"/>
      <c r="D57" s="74"/>
      <c r="E57" s="1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3.0" customHeight="1">
      <c r="A58" s="75"/>
      <c r="B58" s="75"/>
      <c r="C58" s="75"/>
      <c r="D58" s="75"/>
      <c r="E58" s="1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24.75" customHeight="1">
      <c r="A59" s="75"/>
      <c r="B59" s="75"/>
      <c r="C59" s="75"/>
      <c r="D59" s="75"/>
      <c r="E59" s="1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24.75" customHeight="1">
      <c r="A60" s="75"/>
      <c r="B60" s="75"/>
      <c r="C60" s="75"/>
      <c r="D60" s="75"/>
      <c r="E60" s="1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24.75" customHeight="1">
      <c r="A61" s="75"/>
      <c r="B61" s="75"/>
      <c r="C61" s="75"/>
      <c r="D61" s="75"/>
      <c r="E61" s="1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24.75" customHeight="1">
      <c r="A62" s="75"/>
      <c r="B62" s="75"/>
      <c r="C62" s="75"/>
      <c r="D62" s="75"/>
      <c r="E62" s="1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24.75" customHeight="1">
      <c r="A63" s="75"/>
      <c r="B63" s="75"/>
      <c r="C63" s="75"/>
      <c r="D63" s="75"/>
      <c r="E63" s="1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24.75" customHeight="1">
      <c r="A64" s="75"/>
      <c r="B64" s="75"/>
      <c r="C64" s="75"/>
      <c r="D64" s="75"/>
      <c r="E64" s="1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24.75" customHeight="1">
      <c r="A65" s="75"/>
      <c r="B65" s="75"/>
      <c r="C65" s="75"/>
      <c r="D65" s="75"/>
      <c r="E65" s="1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4.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6"/>
      <c r="I69" s="76"/>
      <c r="J69" s="76"/>
      <c r="K69" s="76"/>
      <c r="L69" s="76"/>
      <c r="M69" s="76"/>
      <c r="N69" s="76"/>
      <c r="O69" s="76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6"/>
      <c r="I70" s="76"/>
      <c r="J70" s="76"/>
      <c r="K70" s="76"/>
      <c r="L70" s="76"/>
      <c r="M70" s="76"/>
      <c r="N70" s="76"/>
      <c r="O70" s="76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7"/>
      <c r="I71" s="77"/>
      <c r="J71" s="77"/>
      <c r="K71" s="77"/>
      <c r="L71" s="76"/>
      <c r="M71" s="76"/>
      <c r="N71" s="76"/>
      <c r="O71" s="76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8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8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8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8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8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8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8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8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8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8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8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8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  <row r="1001" ht="15.75" customHeight="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</row>
    <row r="1002" ht="15.75" customHeight="1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</row>
    <row r="1003" ht="15.75" customHeight="1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</row>
    <row r="1004" ht="15.75" customHeight="1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  <c r="Z1004" s="75"/>
    </row>
    <row r="1005" ht="15.75" customHeight="1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  <c r="Z1005" s="75"/>
    </row>
  </sheetData>
  <mergeCells count="40">
    <mergeCell ref="F1:J1"/>
    <mergeCell ref="B3:D3"/>
    <mergeCell ref="B4:C4"/>
    <mergeCell ref="B5:C5"/>
    <mergeCell ref="B6:C6"/>
    <mergeCell ref="B7:C7"/>
    <mergeCell ref="B8:C8"/>
    <mergeCell ref="F21:I21"/>
    <mergeCell ref="F22:I22"/>
    <mergeCell ref="F23:I23"/>
    <mergeCell ref="F24:I24"/>
    <mergeCell ref="K24:M24"/>
    <mergeCell ref="B11:C11"/>
    <mergeCell ref="B12:C12"/>
    <mergeCell ref="B13:C13"/>
    <mergeCell ref="B14:C14"/>
    <mergeCell ref="B15:C15"/>
    <mergeCell ref="F19:I19"/>
    <mergeCell ref="F20:I20"/>
    <mergeCell ref="B28:D28"/>
    <mergeCell ref="B29:C29"/>
    <mergeCell ref="B30:C30"/>
    <mergeCell ref="B31:C31"/>
    <mergeCell ref="B32:C32"/>
    <mergeCell ref="B33:C33"/>
    <mergeCell ref="B34:C34"/>
    <mergeCell ref="B43:D43"/>
    <mergeCell ref="B44:C44"/>
    <mergeCell ref="B45:C45"/>
    <mergeCell ref="B46:C46"/>
    <mergeCell ref="B47:C47"/>
    <mergeCell ref="B48:C48"/>
    <mergeCell ref="B49:C49"/>
    <mergeCell ref="B35:C35"/>
    <mergeCell ref="B36:C36"/>
    <mergeCell ref="B37:C37"/>
    <mergeCell ref="B38:C38"/>
    <mergeCell ref="B39:C39"/>
    <mergeCell ref="B40:C40"/>
    <mergeCell ref="B41:C41"/>
  </mergeCells>
  <dataValidations>
    <dataValidation type="list" allowBlank="1" showErrorMessage="1" sqref="C1">
      <formula1>Salis</formula1>
    </dataValidation>
    <dataValidation type="list" allowBlank="1" showErrorMessage="1" sqref="D1">
      <formula1>List!$G$2:$H$2</formula1>
    </dataValidation>
  </dataValidations>
  <printOptions/>
  <pageMargins bottom="0.34" footer="0.0" header="0.0" left="0.45" right="0.31" top="0.67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8.0"/>
    <col customWidth="1" min="5" max="5" width="17.88"/>
  </cols>
  <sheetData>
    <row r="1">
      <c r="A1" s="79"/>
      <c r="B1" s="80"/>
      <c r="C1" s="81"/>
      <c r="D1" s="82"/>
      <c r="E1" s="82"/>
      <c r="F1" s="5"/>
      <c r="K1" s="82"/>
      <c r="L1" s="82"/>
      <c r="M1" s="82"/>
      <c r="N1" s="82"/>
      <c r="O1" s="82"/>
    </row>
    <row r="2">
      <c r="A2" s="81"/>
      <c r="B2" s="83" t="s">
        <v>35</v>
      </c>
      <c r="C2" s="83" t="s">
        <v>36</v>
      </c>
      <c r="D2" s="84"/>
      <c r="E2" s="82"/>
      <c r="F2" s="6"/>
      <c r="G2" s="7"/>
      <c r="H2" s="7"/>
      <c r="I2" s="7"/>
      <c r="J2" s="8"/>
      <c r="K2" s="82"/>
      <c r="L2" s="82"/>
      <c r="M2" s="82"/>
      <c r="N2" s="82"/>
      <c r="O2" s="82"/>
    </row>
    <row r="3">
      <c r="A3" s="83" t="s">
        <v>37</v>
      </c>
      <c r="B3" s="85">
        <v>3.2</v>
      </c>
      <c r="C3" s="86">
        <f t="shared" ref="C3:C8" si="1">B3*1.21</f>
        <v>3.872</v>
      </c>
      <c r="D3" s="87"/>
      <c r="E3" s="82"/>
      <c r="F3" s="12"/>
      <c r="G3" s="13"/>
      <c r="H3" s="14"/>
      <c r="I3" s="15"/>
      <c r="J3" s="15"/>
      <c r="K3" s="82"/>
      <c r="L3" s="82"/>
      <c r="M3" s="82"/>
      <c r="N3" s="82"/>
      <c r="O3" s="82"/>
    </row>
    <row r="4">
      <c r="A4" s="83" t="s">
        <v>38</v>
      </c>
      <c r="B4" s="85">
        <v>0.85</v>
      </c>
      <c r="C4" s="86">
        <f t="shared" si="1"/>
        <v>1.0285</v>
      </c>
      <c r="D4" s="87"/>
      <c r="E4" s="82"/>
      <c r="F4" s="12"/>
      <c r="G4" s="18"/>
      <c r="H4" s="14"/>
      <c r="I4" s="15"/>
      <c r="J4" s="15"/>
      <c r="K4" s="82"/>
      <c r="L4" s="82"/>
      <c r="M4" s="82"/>
      <c r="N4" s="82"/>
      <c r="O4" s="82"/>
    </row>
    <row r="5">
      <c r="A5" s="83" t="s">
        <v>39</v>
      </c>
      <c r="B5" s="85">
        <v>180.0</v>
      </c>
      <c r="C5" s="86">
        <f t="shared" si="1"/>
        <v>217.8</v>
      </c>
      <c r="D5" s="87"/>
      <c r="E5" s="82"/>
      <c r="F5" s="12"/>
      <c r="G5" s="18"/>
      <c r="H5" s="14"/>
      <c r="I5" s="15"/>
      <c r="J5" s="15"/>
      <c r="K5" s="82"/>
      <c r="L5" s="82"/>
      <c r="M5" s="82"/>
      <c r="N5" s="82"/>
      <c r="O5" s="82"/>
    </row>
    <row r="6">
      <c r="A6" s="83" t="s">
        <v>40</v>
      </c>
      <c r="B6" s="85">
        <v>92.0</v>
      </c>
      <c r="C6" s="86">
        <f t="shared" si="1"/>
        <v>111.32</v>
      </c>
      <c r="D6" s="87"/>
      <c r="E6" s="82"/>
      <c r="F6" s="12"/>
      <c r="G6" s="13"/>
      <c r="H6" s="14"/>
      <c r="I6" s="15"/>
      <c r="J6" s="15"/>
      <c r="K6" s="82"/>
      <c r="L6" s="82"/>
      <c r="M6" s="82"/>
      <c r="N6" s="82"/>
      <c r="O6" s="82"/>
    </row>
    <row r="7">
      <c r="A7" s="83" t="s">
        <v>41</v>
      </c>
      <c r="B7" s="85">
        <v>215.0</v>
      </c>
      <c r="C7" s="86">
        <f t="shared" si="1"/>
        <v>260.15</v>
      </c>
      <c r="D7" s="87"/>
      <c r="E7" s="82"/>
      <c r="F7" s="12"/>
      <c r="G7" s="21"/>
      <c r="H7" s="14"/>
      <c r="I7" s="15"/>
      <c r="J7" s="15"/>
      <c r="K7" s="82"/>
      <c r="L7" s="82"/>
      <c r="M7" s="82"/>
      <c r="N7" s="82"/>
      <c r="O7" s="82"/>
    </row>
    <row r="8">
      <c r="A8" s="83" t="s">
        <v>42</v>
      </c>
      <c r="B8" s="85">
        <v>99.0</v>
      </c>
      <c r="C8" s="86">
        <f t="shared" si="1"/>
        <v>119.79</v>
      </c>
      <c r="D8" s="87"/>
      <c r="E8" s="82"/>
      <c r="F8" s="12"/>
      <c r="G8" s="24"/>
      <c r="H8" s="14"/>
      <c r="I8" s="15"/>
      <c r="J8" s="15"/>
      <c r="K8" s="82"/>
      <c r="L8" s="82"/>
      <c r="M8" s="82"/>
      <c r="N8" s="82"/>
      <c r="O8" s="82"/>
    </row>
    <row r="9">
      <c r="A9" s="81"/>
      <c r="B9" s="85"/>
      <c r="C9" s="86"/>
      <c r="D9" s="87"/>
      <c r="E9" s="82"/>
      <c r="F9" s="12"/>
      <c r="G9" s="24"/>
      <c r="H9" s="14"/>
      <c r="I9" s="15"/>
      <c r="J9" s="15"/>
      <c r="K9" s="82"/>
      <c r="L9" s="82"/>
      <c r="M9" s="82"/>
      <c r="N9" s="82"/>
      <c r="O9" s="82"/>
    </row>
    <row r="10">
      <c r="A10" s="83" t="s">
        <v>43</v>
      </c>
      <c r="B10" s="85">
        <v>440.0</v>
      </c>
      <c r="C10" s="86">
        <f t="shared" ref="C10:C13" si="2">B10*1.12</f>
        <v>492.8</v>
      </c>
      <c r="D10" s="87"/>
      <c r="E10" s="82"/>
      <c r="F10" s="12"/>
      <c r="G10" s="26"/>
      <c r="H10" s="14"/>
      <c r="I10" s="15"/>
      <c r="J10" s="15"/>
      <c r="K10" s="82"/>
      <c r="L10" s="82"/>
      <c r="M10" s="82"/>
      <c r="N10" s="82"/>
      <c r="O10" s="82"/>
    </row>
    <row r="11">
      <c r="A11" s="83" t="s">
        <v>44</v>
      </c>
      <c r="B11" s="88">
        <v>165.0</v>
      </c>
      <c r="C11" s="86">
        <f t="shared" si="2"/>
        <v>184.8</v>
      </c>
      <c r="D11" s="87"/>
      <c r="E11" s="82"/>
      <c r="F11" s="12"/>
      <c r="G11" s="26"/>
      <c r="H11" s="14"/>
      <c r="I11" s="15"/>
      <c r="J11" s="15"/>
      <c r="K11" s="82"/>
      <c r="L11" s="82"/>
      <c r="M11" s="82"/>
      <c r="N11" s="82"/>
      <c r="O11" s="82"/>
    </row>
    <row r="12">
      <c r="A12" s="83" t="s">
        <v>45</v>
      </c>
      <c r="B12" s="85">
        <v>283.0</v>
      </c>
      <c r="C12" s="86">
        <f t="shared" si="2"/>
        <v>316.96</v>
      </c>
      <c r="D12" s="87"/>
      <c r="E12" s="82"/>
      <c r="F12" s="12"/>
      <c r="G12" s="24"/>
      <c r="H12" s="14"/>
      <c r="I12" s="15"/>
      <c r="J12" s="15"/>
      <c r="K12" s="82"/>
      <c r="L12" s="82"/>
      <c r="M12" s="82"/>
      <c r="N12" s="82"/>
      <c r="O12" s="82"/>
    </row>
    <row r="13">
      <c r="A13" s="89" t="s">
        <v>46</v>
      </c>
      <c r="B13" s="90">
        <v>264.0</v>
      </c>
      <c r="C13" s="91">
        <f t="shared" si="2"/>
        <v>295.68</v>
      </c>
      <c r="D13" s="87"/>
      <c r="E13" s="82"/>
      <c r="F13" s="12"/>
      <c r="G13" s="24"/>
      <c r="H13" s="14"/>
      <c r="I13" s="15"/>
      <c r="J13" s="15"/>
      <c r="K13" s="82"/>
      <c r="L13" s="82"/>
      <c r="M13" s="82"/>
      <c r="N13" s="82"/>
      <c r="O13" s="82"/>
    </row>
    <row r="14">
      <c r="A14" s="92"/>
      <c r="B14" s="93"/>
      <c r="C14" s="94"/>
      <c r="D14" s="95"/>
      <c r="E14" s="82"/>
      <c r="F14" s="12"/>
      <c r="G14" s="13"/>
      <c r="H14" s="14"/>
      <c r="I14" s="15"/>
      <c r="J14" s="15"/>
      <c r="K14" s="82"/>
      <c r="L14" s="82"/>
      <c r="M14" s="82"/>
      <c r="N14" s="82"/>
      <c r="O14" s="82"/>
    </row>
    <row r="15">
      <c r="A15" s="82"/>
      <c r="B15" s="96"/>
      <c r="C15" s="95"/>
      <c r="D15" s="95"/>
      <c r="E15" s="82"/>
      <c r="F15" s="32"/>
      <c r="G15" s="12"/>
      <c r="H15" s="33"/>
      <c r="I15" s="34"/>
      <c r="J15" s="34"/>
      <c r="K15" s="82"/>
      <c r="L15" s="82"/>
      <c r="M15" s="82"/>
      <c r="N15" s="82"/>
      <c r="O15" s="82"/>
    </row>
    <row r="16">
      <c r="A16" s="35" t="s">
        <v>11</v>
      </c>
      <c r="B16" s="97"/>
      <c r="C16" s="95"/>
      <c r="D16" s="95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</row>
    <row r="17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</row>
    <row r="19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</row>
    <row r="21">
      <c r="A21" s="98" t="s">
        <v>47</v>
      </c>
      <c r="B21" s="99"/>
      <c r="C21" s="82"/>
      <c r="D21" s="82"/>
      <c r="E21" s="100" t="s">
        <v>48</v>
      </c>
      <c r="F21" s="101"/>
      <c r="G21" s="101"/>
      <c r="H21" s="101"/>
      <c r="I21" s="101"/>
      <c r="J21" s="99"/>
      <c r="K21" s="102" t="s">
        <v>49</v>
      </c>
      <c r="L21" s="103" t="s">
        <v>50</v>
      </c>
      <c r="M21" s="104" t="s">
        <v>51</v>
      </c>
      <c r="N21" s="103" t="s">
        <v>52</v>
      </c>
      <c r="O21" s="105" t="s">
        <v>53</v>
      </c>
    </row>
    <row r="22">
      <c r="A22" s="106"/>
      <c r="B22" s="107" t="s">
        <v>35</v>
      </c>
      <c r="C22" s="83" t="s">
        <v>36</v>
      </c>
      <c r="D22" s="84"/>
      <c r="E22" s="106"/>
      <c r="F22" s="98" t="s">
        <v>54</v>
      </c>
      <c r="G22" s="101"/>
      <c r="H22" s="101"/>
      <c r="I22" s="101"/>
      <c r="J22" s="99"/>
      <c r="K22" s="82"/>
      <c r="L22" s="82"/>
      <c r="M22" s="82"/>
      <c r="N22" s="82"/>
      <c r="O22" s="82"/>
    </row>
    <row r="23">
      <c r="A23" s="108" t="s">
        <v>37</v>
      </c>
      <c r="B23" s="109">
        <f t="shared" ref="B23:B24" si="3">B3</f>
        <v>3.2</v>
      </c>
      <c r="C23" s="86">
        <f t="shared" ref="C23:C24" si="4">B23*1.21</f>
        <v>3.872</v>
      </c>
      <c r="D23" s="87"/>
      <c r="E23" s="106"/>
      <c r="F23" s="110" t="s">
        <v>55</v>
      </c>
      <c r="G23" s="110" t="s">
        <v>56</v>
      </c>
      <c r="H23" s="110" t="s">
        <v>57</v>
      </c>
      <c r="I23" s="110" t="s">
        <v>58</v>
      </c>
      <c r="J23" s="110" t="s">
        <v>59</v>
      </c>
      <c r="K23" s="82"/>
      <c r="L23" s="82"/>
      <c r="M23" s="82"/>
      <c r="N23" s="82"/>
      <c r="O23" s="82"/>
    </row>
    <row r="24">
      <c r="A24" s="108" t="s">
        <v>38</v>
      </c>
      <c r="B24" s="109">
        <f t="shared" si="3"/>
        <v>0.85</v>
      </c>
      <c r="C24" s="86">
        <f t="shared" si="4"/>
        <v>1.0285</v>
      </c>
      <c r="D24" s="87"/>
      <c r="E24" s="111" t="s">
        <v>60</v>
      </c>
      <c r="F24" s="112">
        <v>9.0</v>
      </c>
      <c r="G24" s="113"/>
      <c r="H24" s="113"/>
      <c r="I24" s="113"/>
      <c r="J24" s="114">
        <v>50.0</v>
      </c>
      <c r="K24" s="115">
        <f t="shared" ref="K24:K36" si="5">F24*$B$29+G24*$B$30+H24*$B$31+I24*$B$32+$B$27+$B$26+$B$25+$B$24+$B$23</f>
        <v>8.66</v>
      </c>
      <c r="L24" s="115">
        <f t="shared" ref="L24:L36" si="6">F24*$C$29+G24*$C$30+H24*$C$31+I24*$C$32+$C$27+$C$26+$C$25+$C$24+$C$23</f>
        <v>10.0898</v>
      </c>
      <c r="M24" s="116">
        <v>39.9</v>
      </c>
      <c r="N24" s="117">
        <f t="shared" ref="N24:N36" si="7">M24-L24</f>
        <v>29.8102</v>
      </c>
      <c r="O24" s="118">
        <f t="shared" ref="O24:O36" si="8">(M24-L24)/M24</f>
        <v>0.747122807</v>
      </c>
    </row>
    <row r="25">
      <c r="A25" s="108" t="s">
        <v>61</v>
      </c>
      <c r="B25" s="119">
        <f>(B5/1000)*2</f>
        <v>0.36</v>
      </c>
      <c r="C25" s="86">
        <f>B25*1.12</f>
        <v>0.4032</v>
      </c>
      <c r="D25" s="87"/>
      <c r="E25" s="111" t="s">
        <v>62</v>
      </c>
      <c r="F25" s="120">
        <v>14.0</v>
      </c>
      <c r="G25" s="121"/>
      <c r="H25" s="121"/>
      <c r="I25" s="121"/>
      <c r="J25" s="122">
        <v>210.0</v>
      </c>
      <c r="K25" s="115">
        <f t="shared" si="5"/>
        <v>10.86</v>
      </c>
      <c r="L25" s="115">
        <f t="shared" si="6"/>
        <v>12.5538</v>
      </c>
      <c r="M25" s="123">
        <v>44.9</v>
      </c>
      <c r="N25" s="117">
        <f t="shared" si="7"/>
        <v>32.3462</v>
      </c>
      <c r="O25" s="118">
        <f t="shared" si="8"/>
        <v>0.7204053452</v>
      </c>
    </row>
    <row r="26">
      <c r="A26" s="108" t="s">
        <v>63</v>
      </c>
      <c r="B26" s="124">
        <f>B6/1000</f>
        <v>0.092</v>
      </c>
      <c r="C26" s="86">
        <f t="shared" ref="C26:C27" si="9">B26*1.21</f>
        <v>0.11132</v>
      </c>
      <c r="D26" s="87"/>
      <c r="E26" s="111" t="s">
        <v>64</v>
      </c>
      <c r="F26" s="120">
        <v>10.0</v>
      </c>
      <c r="G26" s="120">
        <v>9.0</v>
      </c>
      <c r="H26" s="121"/>
      <c r="I26" s="121"/>
      <c r="J26" s="122">
        <v>100.0</v>
      </c>
      <c r="K26" s="115">
        <f t="shared" si="5"/>
        <v>10.585</v>
      </c>
      <c r="L26" s="115">
        <f t="shared" si="6"/>
        <v>12.2458</v>
      </c>
      <c r="M26" s="116">
        <v>44.9</v>
      </c>
      <c r="N26" s="117">
        <f t="shared" si="7"/>
        <v>32.6542</v>
      </c>
      <c r="O26" s="118">
        <f t="shared" si="8"/>
        <v>0.7272650334</v>
      </c>
    </row>
    <row r="27">
      <c r="A27" s="108" t="s">
        <v>65</v>
      </c>
      <c r="B27" s="109">
        <f>B8/500</f>
        <v>0.198</v>
      </c>
      <c r="C27" s="86">
        <f t="shared" si="9"/>
        <v>0.23958</v>
      </c>
      <c r="D27" s="87"/>
      <c r="E27" s="111" t="s">
        <v>66</v>
      </c>
      <c r="F27" s="120">
        <v>12.0</v>
      </c>
      <c r="G27" s="120">
        <v>11.0</v>
      </c>
      <c r="H27" s="121"/>
      <c r="I27" s="121"/>
      <c r="J27" s="122">
        <v>180.0</v>
      </c>
      <c r="K27" s="115">
        <f t="shared" si="5"/>
        <v>11.795</v>
      </c>
      <c r="L27" s="115">
        <f t="shared" si="6"/>
        <v>13.601</v>
      </c>
      <c r="M27" s="116">
        <v>44.9</v>
      </c>
      <c r="N27" s="117">
        <f t="shared" si="7"/>
        <v>31.299</v>
      </c>
      <c r="O27" s="118">
        <f t="shared" si="8"/>
        <v>0.6970824053</v>
      </c>
    </row>
    <row r="28">
      <c r="C28" s="125"/>
      <c r="E28" s="111" t="s">
        <v>67</v>
      </c>
      <c r="F28" s="120">
        <v>10.0</v>
      </c>
      <c r="G28" s="120">
        <v>19.0</v>
      </c>
      <c r="H28" s="121"/>
      <c r="I28" s="121"/>
      <c r="J28" s="122">
        <v>180.0</v>
      </c>
      <c r="K28" s="115">
        <f t="shared" si="5"/>
        <v>12.235</v>
      </c>
      <c r="L28" s="115">
        <f t="shared" si="6"/>
        <v>14.0938</v>
      </c>
      <c r="M28" s="116">
        <v>49.9</v>
      </c>
      <c r="N28" s="117">
        <f t="shared" si="7"/>
        <v>35.8062</v>
      </c>
      <c r="O28" s="118">
        <f t="shared" si="8"/>
        <v>0.7175591182</v>
      </c>
    </row>
    <row r="29">
      <c r="A29" s="108" t="s">
        <v>43</v>
      </c>
      <c r="B29" s="124">
        <f t="shared" ref="B29:B32" si="10">B10/1000</f>
        <v>0.44</v>
      </c>
      <c r="C29" s="86">
        <f t="shared" ref="C29:C32" si="11">B29*1.12</f>
        <v>0.4928</v>
      </c>
      <c r="D29" s="87"/>
      <c r="E29" s="111" t="s">
        <v>68</v>
      </c>
      <c r="F29" s="120">
        <v>8.0</v>
      </c>
      <c r="G29" s="120">
        <v>25.0</v>
      </c>
      <c r="H29" s="121"/>
      <c r="I29" s="121"/>
      <c r="J29" s="122">
        <v>175.0</v>
      </c>
      <c r="K29" s="115">
        <f t="shared" si="5"/>
        <v>12.345</v>
      </c>
      <c r="L29" s="115">
        <f t="shared" si="6"/>
        <v>14.217</v>
      </c>
      <c r="M29" s="116">
        <v>49.9</v>
      </c>
      <c r="N29" s="117">
        <f t="shared" si="7"/>
        <v>35.683</v>
      </c>
      <c r="O29" s="118">
        <f t="shared" si="8"/>
        <v>0.7150901804</v>
      </c>
    </row>
    <row r="30">
      <c r="A30" s="108" t="s">
        <v>44</v>
      </c>
      <c r="B30" s="124">
        <f t="shared" si="10"/>
        <v>0.165</v>
      </c>
      <c r="C30" s="86">
        <f t="shared" si="11"/>
        <v>0.1848</v>
      </c>
      <c r="D30" s="87"/>
      <c r="E30" s="111" t="s">
        <v>69</v>
      </c>
      <c r="F30" s="120">
        <v>13.0</v>
      </c>
      <c r="G30" s="120">
        <v>18.0</v>
      </c>
      <c r="H30" s="121"/>
      <c r="I30" s="121"/>
      <c r="J30" s="122">
        <v>165.0</v>
      </c>
      <c r="K30" s="115">
        <f t="shared" si="5"/>
        <v>13.39</v>
      </c>
      <c r="L30" s="115">
        <f t="shared" si="6"/>
        <v>15.3874</v>
      </c>
      <c r="M30" s="116">
        <v>49.9</v>
      </c>
      <c r="N30" s="117">
        <f t="shared" si="7"/>
        <v>34.5126</v>
      </c>
      <c r="O30" s="118">
        <f t="shared" si="8"/>
        <v>0.6916352705</v>
      </c>
    </row>
    <row r="31">
      <c r="A31" s="126" t="s">
        <v>70</v>
      </c>
      <c r="B31" s="124">
        <f t="shared" si="10"/>
        <v>0.283</v>
      </c>
      <c r="C31" s="86">
        <f t="shared" si="11"/>
        <v>0.31696</v>
      </c>
      <c r="D31" s="87"/>
      <c r="E31" s="111" t="s">
        <v>70</v>
      </c>
      <c r="F31" s="121"/>
      <c r="G31" s="121"/>
      <c r="H31" s="120">
        <v>30.0</v>
      </c>
      <c r="I31" s="121"/>
      <c r="J31" s="122">
        <v>180.0</v>
      </c>
      <c r="K31" s="115">
        <f t="shared" si="5"/>
        <v>13.19</v>
      </c>
      <c r="L31" s="115">
        <f t="shared" si="6"/>
        <v>15.1634</v>
      </c>
      <c r="M31" s="116">
        <v>44.9</v>
      </c>
      <c r="N31" s="117">
        <f t="shared" si="7"/>
        <v>29.7366</v>
      </c>
      <c r="O31" s="118">
        <f t="shared" si="8"/>
        <v>0.662285078</v>
      </c>
    </row>
    <row r="32">
      <c r="A32" s="127" t="s">
        <v>46</v>
      </c>
      <c r="B32" s="124">
        <f t="shared" si="10"/>
        <v>0.264</v>
      </c>
      <c r="C32" s="128">
        <f t="shared" si="11"/>
        <v>0.29568</v>
      </c>
      <c r="D32" s="87"/>
      <c r="E32" s="111" t="s">
        <v>71</v>
      </c>
      <c r="F32" s="120">
        <v>10.0</v>
      </c>
      <c r="G32" s="120">
        <v>12.0</v>
      </c>
      <c r="H32" s="120">
        <v>10.0</v>
      </c>
      <c r="I32" s="121"/>
      <c r="J32" s="122">
        <v>195.0</v>
      </c>
      <c r="K32" s="115">
        <f t="shared" si="5"/>
        <v>13.91</v>
      </c>
      <c r="L32" s="115">
        <f t="shared" si="6"/>
        <v>15.9698</v>
      </c>
      <c r="M32" s="116">
        <v>49.9</v>
      </c>
      <c r="N32" s="117">
        <f t="shared" si="7"/>
        <v>33.9302</v>
      </c>
      <c r="O32" s="118">
        <f t="shared" si="8"/>
        <v>0.6799639279</v>
      </c>
    </row>
    <row r="33">
      <c r="B33" s="96"/>
      <c r="E33" s="129" t="s">
        <v>72</v>
      </c>
      <c r="F33" s="121"/>
      <c r="G33" s="121"/>
      <c r="H33" s="121"/>
      <c r="I33" s="120">
        <v>30.0</v>
      </c>
      <c r="J33" s="122">
        <v>170.0</v>
      </c>
      <c r="K33" s="115">
        <f t="shared" si="5"/>
        <v>12.62</v>
      </c>
      <c r="L33" s="115">
        <f t="shared" si="6"/>
        <v>14.525</v>
      </c>
      <c r="M33" s="116">
        <v>49.9</v>
      </c>
      <c r="N33" s="117">
        <f t="shared" si="7"/>
        <v>35.375</v>
      </c>
      <c r="O33" s="118">
        <f t="shared" si="8"/>
        <v>0.7089178357</v>
      </c>
    </row>
    <row r="34">
      <c r="B34" s="96"/>
      <c r="E34" s="129" t="s">
        <v>73</v>
      </c>
      <c r="F34" s="130">
        <v>9.0</v>
      </c>
      <c r="G34" s="130">
        <v>17.0</v>
      </c>
      <c r="H34" s="121"/>
      <c r="I34" s="131">
        <v>20.0</v>
      </c>
      <c r="J34" s="132" t="s">
        <v>74</v>
      </c>
      <c r="K34" s="115">
        <f t="shared" si="5"/>
        <v>16.745</v>
      </c>
      <c r="L34" s="115">
        <f t="shared" si="6"/>
        <v>19.145</v>
      </c>
      <c r="M34" s="116">
        <v>54.9</v>
      </c>
      <c r="N34" s="117">
        <f t="shared" si="7"/>
        <v>35.755</v>
      </c>
      <c r="O34" s="118">
        <f t="shared" si="8"/>
        <v>0.6512750455</v>
      </c>
    </row>
    <row r="35">
      <c r="A35" s="84"/>
      <c r="B35" s="133"/>
      <c r="C35" s="84"/>
      <c r="D35" s="84"/>
      <c r="E35" s="111" t="s">
        <v>75</v>
      </c>
      <c r="F35" s="120">
        <v>14.0</v>
      </c>
      <c r="G35" s="121"/>
      <c r="H35" s="121"/>
      <c r="I35" s="121"/>
      <c r="J35" s="122">
        <v>90.0</v>
      </c>
      <c r="K35" s="115">
        <f t="shared" si="5"/>
        <v>10.86</v>
      </c>
      <c r="L35" s="115">
        <f t="shared" si="6"/>
        <v>12.5538</v>
      </c>
      <c r="M35" s="116">
        <v>44.9</v>
      </c>
      <c r="N35" s="117">
        <f t="shared" si="7"/>
        <v>32.3462</v>
      </c>
      <c r="O35" s="118">
        <f t="shared" si="8"/>
        <v>0.7204053452</v>
      </c>
    </row>
    <row r="36">
      <c r="A36" s="82"/>
      <c r="B36" s="82"/>
      <c r="C36" s="82"/>
      <c r="D36" s="82"/>
      <c r="E36" s="134" t="s">
        <v>76</v>
      </c>
      <c r="F36" s="135"/>
      <c r="G36" s="136">
        <v>13.0</v>
      </c>
      <c r="H36" s="136">
        <v>20.0</v>
      </c>
      <c r="I36" s="135"/>
      <c r="J36" s="137">
        <v>160.0</v>
      </c>
      <c r="K36" s="115">
        <f t="shared" si="5"/>
        <v>12.505</v>
      </c>
      <c r="L36" s="115">
        <f t="shared" si="6"/>
        <v>14.3962</v>
      </c>
      <c r="M36" s="116">
        <v>49.9</v>
      </c>
      <c r="N36" s="117">
        <f t="shared" si="7"/>
        <v>35.5038</v>
      </c>
      <c r="O36" s="118">
        <f t="shared" si="8"/>
        <v>0.711498998</v>
      </c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138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139"/>
      <c r="L38" s="139"/>
      <c r="M38" s="139"/>
      <c r="N38" s="139"/>
      <c r="O38" s="82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140" t="s">
        <v>77</v>
      </c>
      <c r="K39" s="96">
        <f t="shared" ref="K39:N39" si="12">AVERAGE(K24:K36)</f>
        <v>12.28461538</v>
      </c>
      <c r="L39" s="96">
        <f t="shared" si="12"/>
        <v>14.14936923</v>
      </c>
      <c r="M39" s="141">
        <f t="shared" si="12"/>
        <v>47.59230769</v>
      </c>
      <c r="N39" s="96">
        <f t="shared" si="12"/>
        <v>33.44293846</v>
      </c>
      <c r="O39" s="138">
        <f>AVERAGE(O24:O37)</f>
        <v>0.7038851069</v>
      </c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</row>
  </sheetData>
  <mergeCells count="5">
    <mergeCell ref="A1:B1"/>
    <mergeCell ref="F1:J1"/>
    <mergeCell ref="A21:B21"/>
    <mergeCell ref="E21:J21"/>
    <mergeCell ref="F22:J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9.5"/>
    <col customWidth="1" min="3" max="3" width="11.63"/>
    <col customWidth="1" min="4" max="4" width="14.25"/>
    <col customWidth="1" min="5" max="6" width="8.88"/>
    <col customWidth="1" min="7" max="26" width="8.63"/>
  </cols>
  <sheetData>
    <row r="1" ht="12.75" customHeight="1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ht="12.75" customHeight="1">
      <c r="A2" s="143" t="s">
        <v>78</v>
      </c>
      <c r="B2" s="144" t="s">
        <v>79</v>
      </c>
      <c r="C2" s="144" t="s">
        <v>80</v>
      </c>
      <c r="D2" s="144" t="s">
        <v>81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ht="12.75" customHeight="1">
      <c r="A3" s="143" t="s">
        <v>82</v>
      </c>
      <c r="B3" s="145"/>
      <c r="C3" s="146">
        <v>4.26</v>
      </c>
      <c r="D3" s="147">
        <v>0.04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ht="12.75" customHeight="1">
      <c r="A4" s="148" t="s">
        <v>83</v>
      </c>
      <c r="B4" s="149">
        <v>10.75</v>
      </c>
      <c r="C4" s="150">
        <f t="shared" ref="C4:C15" si="1">B4*$C$3</f>
        <v>45.795</v>
      </c>
      <c r="D4" s="151">
        <f t="shared" ref="D4:D15" si="2">B4/$D$3</f>
        <v>268.75</v>
      </c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ht="12.75" customHeight="1">
      <c r="A5" s="148" t="s">
        <v>84</v>
      </c>
      <c r="B5" s="149">
        <v>0.11</v>
      </c>
      <c r="C5" s="150">
        <f t="shared" si="1"/>
        <v>0.4686</v>
      </c>
      <c r="D5" s="151">
        <f t="shared" si="2"/>
        <v>2.75</v>
      </c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ht="12.75" customHeight="1">
      <c r="A6" s="148" t="s">
        <v>85</v>
      </c>
      <c r="B6" s="149">
        <v>0.035</v>
      </c>
      <c r="C6" s="150">
        <f t="shared" si="1"/>
        <v>0.1491</v>
      </c>
      <c r="D6" s="151">
        <f t="shared" si="2"/>
        <v>0.875</v>
      </c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ht="12.75" customHeight="1">
      <c r="A7" s="148" t="s">
        <v>86</v>
      </c>
      <c r="B7" s="149">
        <v>6.16</v>
      </c>
      <c r="C7" s="150">
        <f t="shared" si="1"/>
        <v>26.2416</v>
      </c>
      <c r="D7" s="151">
        <f t="shared" si="2"/>
        <v>154</v>
      </c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ht="12.75" customHeight="1">
      <c r="A8" s="148" t="s">
        <v>87</v>
      </c>
      <c r="B8" s="149">
        <v>0.1</v>
      </c>
      <c r="C8" s="150">
        <f t="shared" si="1"/>
        <v>0.426</v>
      </c>
      <c r="D8" s="151">
        <f t="shared" si="2"/>
        <v>2.5</v>
      </c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ht="12.75" customHeight="1">
      <c r="A9" s="148" t="s">
        <v>88</v>
      </c>
      <c r="B9" s="149">
        <v>0.0116</v>
      </c>
      <c r="C9" s="150">
        <f t="shared" si="1"/>
        <v>0.049416</v>
      </c>
      <c r="D9" s="151">
        <f t="shared" si="2"/>
        <v>0.29</v>
      </c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ht="12.75" customHeight="1">
      <c r="A10" s="148" t="s">
        <v>89</v>
      </c>
      <c r="B10" s="149">
        <v>0.0066</v>
      </c>
      <c r="C10" s="150">
        <f t="shared" si="1"/>
        <v>0.028116</v>
      </c>
      <c r="D10" s="151">
        <f t="shared" si="2"/>
        <v>0.165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ht="12.75" customHeight="1">
      <c r="A11" s="148" t="s">
        <v>90</v>
      </c>
      <c r="B11" s="149">
        <v>1.2</v>
      </c>
      <c r="C11" s="150">
        <f t="shared" si="1"/>
        <v>5.112</v>
      </c>
      <c r="D11" s="151">
        <f t="shared" si="2"/>
        <v>30</v>
      </c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ht="12.75" customHeight="1">
      <c r="A12" s="148" t="s">
        <v>91</v>
      </c>
      <c r="B12" s="149">
        <v>1.0</v>
      </c>
      <c r="C12" s="150">
        <f t="shared" si="1"/>
        <v>4.26</v>
      </c>
      <c r="D12" s="151">
        <f t="shared" si="2"/>
        <v>25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ht="12.75" customHeight="1">
      <c r="A13" s="148" t="s">
        <v>92</v>
      </c>
      <c r="B13" s="149">
        <v>6.6</v>
      </c>
      <c r="C13" s="150">
        <f t="shared" si="1"/>
        <v>28.116</v>
      </c>
      <c r="D13" s="151">
        <f t="shared" si="2"/>
        <v>165</v>
      </c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ht="12.75" customHeight="1">
      <c r="A14" s="148" t="s">
        <v>93</v>
      </c>
      <c r="B14" s="149">
        <v>0.85</v>
      </c>
      <c r="C14" s="150">
        <f t="shared" si="1"/>
        <v>3.621</v>
      </c>
      <c r="D14" s="151">
        <f t="shared" si="2"/>
        <v>21.25</v>
      </c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ht="12.75" customHeight="1">
      <c r="A15" s="148" t="s">
        <v>94</v>
      </c>
      <c r="B15" s="149">
        <v>5.1</v>
      </c>
      <c r="C15" s="150">
        <f t="shared" si="1"/>
        <v>21.726</v>
      </c>
      <c r="D15" s="151">
        <f t="shared" si="2"/>
        <v>127.5</v>
      </c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ht="12.75" customHeight="1">
      <c r="A16" s="148"/>
      <c r="B16" s="142"/>
      <c r="C16" s="150"/>
      <c r="D16" s="151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ht="12.75" customHeight="1">
      <c r="A17" s="148" t="s">
        <v>95</v>
      </c>
      <c r="B17" s="149">
        <v>1.99</v>
      </c>
      <c r="C17" s="150">
        <f>B17*$C$3</f>
        <v>8.4774</v>
      </c>
      <c r="D17" s="151">
        <f>B17/$D$3</f>
        <v>49.75</v>
      </c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ht="12.75" customHeight="1">
      <c r="A18" s="142"/>
      <c r="B18" s="142"/>
      <c r="C18" s="152"/>
      <c r="D18" s="153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ht="12.75" customHeight="1">
      <c r="A19" s="142"/>
      <c r="B19" s="142"/>
      <c r="C19" s="152"/>
      <c r="D19" s="153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ht="12.75" customHeight="1">
      <c r="A20" s="142"/>
      <c r="B20" s="142"/>
      <c r="C20" s="152"/>
      <c r="D20" s="153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 ht="12.75" customHeight="1">
      <c r="A21" s="142" t="s">
        <v>96</v>
      </c>
      <c r="B21" s="149" t="str">
        <f t="shared" ref="B21:B23" si="3">EUR!D12</f>
        <v>#REF!</v>
      </c>
      <c r="C21" s="152" t="str">
        <f t="shared" ref="C21:C23" si="4">B21*$C$3</f>
        <v>#REF!</v>
      </c>
      <c r="D21" s="153" t="str">
        <f t="shared" ref="D21:D23" si="5">B21/$D$3</f>
        <v>#REF!</v>
      </c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 ht="12.75" customHeight="1">
      <c r="A22" s="142" t="s">
        <v>97</v>
      </c>
      <c r="B22" s="149" t="str">
        <f t="shared" si="3"/>
        <v>#REF!</v>
      </c>
      <c r="C22" s="152" t="str">
        <f t="shared" si="4"/>
        <v>#REF!</v>
      </c>
      <c r="D22" s="153" t="str">
        <f t="shared" si="5"/>
        <v>#REF!</v>
      </c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 ht="12.75" customHeight="1">
      <c r="A23" s="142" t="s">
        <v>98</v>
      </c>
      <c r="B23" s="149" t="str">
        <f t="shared" si="3"/>
        <v>#REF!</v>
      </c>
      <c r="C23" s="152" t="str">
        <f t="shared" si="4"/>
        <v>#REF!</v>
      </c>
      <c r="D23" s="153" t="str">
        <f t="shared" si="5"/>
        <v>#REF!</v>
      </c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 ht="12.75" customHeight="1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 ht="12.75" customHeight="1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 ht="12.75" customHeight="1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 ht="12.75" customHeight="1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 ht="12.75" customHeight="1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 ht="12.75" customHeight="1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 ht="12.75" customHeight="1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 ht="12.75" customHeight="1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 ht="12.75" customHeight="1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 ht="12.75" customHeight="1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 ht="12.7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 ht="12.75" customHeight="1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 ht="12.75" customHeight="1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 ht="12.75" customHeight="1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 ht="12.75" customHeight="1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 ht="12.75" customHeight="1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 ht="12.75" customHeight="1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 ht="12.75" customHeight="1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 ht="12.75" customHeight="1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 ht="12.75" customHeight="1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 ht="12.75" customHeight="1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 ht="12.75" customHeight="1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 ht="12.75" customHeight="1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 ht="12.75" customHeight="1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 ht="12.75" customHeight="1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 ht="12.75" customHeight="1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 ht="12.75" customHeight="1">
      <c r="A50" s="142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 ht="12.75" customHeight="1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 ht="12.75" customHeight="1">
      <c r="A52" s="142"/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 ht="12.75" customHeight="1">
      <c r="A53" s="142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 ht="12.75" customHeight="1">
      <c r="A54" s="142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 ht="12.75" customHeight="1">
      <c r="A55" s="142"/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 ht="12.75" customHeight="1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 ht="12.75" customHeight="1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 ht="12.75" customHeight="1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 ht="12.75" customHeight="1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 ht="12.75" customHeight="1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 ht="12.75" customHeight="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 ht="12.75" customHeight="1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 ht="12.75" customHeight="1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 ht="12.75" customHeight="1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 ht="12.75" customHeight="1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 ht="12.75" customHeight="1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 ht="12.75" customHeight="1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 ht="12.75" customHeight="1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 ht="12.75" customHeight="1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 ht="12.75" customHeight="1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 ht="12.75" customHeight="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 ht="12.75" customHeight="1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 ht="12.75" customHeight="1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 ht="12.75" customHeight="1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 ht="12.75" customHeight="1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 ht="12.75" customHeight="1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 ht="12.75" customHeight="1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 ht="12.75" customHeight="1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 ht="12.75" customHeight="1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 ht="12.75" customHeight="1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 ht="12.75" customHeight="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 ht="12.75" customHeight="1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 ht="12.75" customHeight="1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 ht="12.75" customHeight="1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 ht="12.75" customHeight="1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 ht="12.75" customHeight="1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 ht="12.75" customHeight="1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 ht="12.75" customHeight="1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 ht="12.75" customHeight="1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 ht="12.75" customHeight="1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 ht="12.75" customHeight="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 ht="12.75" customHeight="1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 ht="12.75" customHeight="1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 ht="12.75" customHeight="1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 ht="12.75" customHeight="1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 ht="12.75" customHeight="1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 ht="12.75" customHeight="1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 ht="12.75" customHeight="1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 ht="12.75" customHeight="1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 ht="12.75" customHeight="1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 ht="12.75" customHeight="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 ht="12.75" customHeight="1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 ht="12.75" customHeight="1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 ht="12.75" customHeight="1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 ht="12.75" customHeight="1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 ht="12.75" customHeight="1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 ht="12.75" customHeight="1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 ht="12.75" customHeight="1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 ht="12.75" customHeight="1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 ht="12.75" customHeight="1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 ht="12.75" customHeight="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 ht="12.75" customHeight="1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 ht="12.75" customHeight="1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 ht="12.75" customHeight="1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 ht="12.75" customHeight="1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 ht="12.75" customHeight="1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 ht="12.75" customHeight="1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 ht="12.75" customHeight="1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 ht="12.75" customHeight="1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 ht="12.75" customHeight="1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 ht="12.75" customHeight="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 ht="12.75" customHeight="1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 ht="12.75" customHeight="1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 ht="12.75" customHeight="1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 ht="12.75" customHeight="1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 ht="12.75" customHeight="1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 ht="12.75" customHeight="1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 ht="12.75" customHeight="1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 ht="12.75" customHeight="1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 ht="12.75" customHeight="1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 ht="12.75" customHeight="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 ht="12.75" customHeight="1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 ht="12.75" customHeight="1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 ht="12.75" customHeight="1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 ht="12.75" customHeight="1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 ht="12.75" customHeight="1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 ht="12.75" customHeight="1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 ht="12.75" customHeight="1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 ht="12.75" customHeight="1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 ht="12.75" customHeight="1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 ht="12.75" customHeight="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 ht="12.75" customHeight="1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 ht="12.75" customHeight="1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 ht="12.75" customHeight="1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 ht="12.75" customHeight="1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 ht="12.75" customHeight="1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 ht="12.75" customHeight="1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 ht="12.75" customHeight="1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 ht="12.75" customHeight="1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 ht="12.75" customHeight="1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 ht="12.75" customHeight="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 ht="12.75" customHeight="1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 ht="12.75" customHeight="1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 ht="12.75" customHeight="1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 ht="12.75" customHeight="1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 ht="12.75" customHeight="1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 ht="12.75" customHeight="1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 ht="12.75" customHeight="1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 ht="12.75" customHeight="1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 ht="12.75" customHeight="1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 ht="12.75" customHeight="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 ht="12.75" customHeight="1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 ht="12.75" customHeight="1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 ht="12.75" customHeight="1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 ht="12.75" customHeight="1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 ht="12.75" customHeight="1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 ht="12.75" customHeight="1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 ht="12.75" customHeight="1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 ht="12.75" customHeight="1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 ht="12.75" customHeight="1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 ht="12.75" customHeight="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 ht="12.75" customHeight="1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 ht="12.75" customHeight="1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 ht="12.75" customHeight="1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 ht="12.75" customHeight="1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 ht="12.75" customHeight="1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 ht="12.75" customHeight="1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 ht="12.75" customHeight="1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 ht="12.75" customHeight="1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 ht="12.75" customHeight="1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 ht="12.75" customHeight="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 ht="12.75" customHeight="1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 ht="12.75" customHeight="1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 ht="12.75" customHeight="1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 ht="12.75" customHeight="1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 ht="12.75" customHeight="1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 ht="12.75" customHeight="1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 ht="12.75" customHeight="1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 ht="12.75" customHeight="1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 ht="12.75" customHeight="1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 ht="12.75" customHeight="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 ht="12.75" customHeight="1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 ht="12.75" customHeight="1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 ht="12.75" customHeight="1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 ht="12.75" customHeight="1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 ht="12.75" customHeight="1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 ht="12.75" customHeight="1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 ht="12.75" customHeight="1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 ht="12.75" customHeight="1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 ht="12.75" customHeight="1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 ht="12.75" customHeight="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 ht="12.75" customHeight="1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 ht="12.75" customHeight="1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 ht="12.75" customHeight="1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 ht="12.75" customHeight="1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 ht="12.75" customHeight="1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 ht="12.75" customHeight="1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 ht="12.75" customHeight="1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 ht="12.75" customHeight="1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 ht="12.75" customHeight="1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 ht="12.75" customHeight="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 ht="12.75" customHeight="1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 ht="12.75" customHeight="1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 ht="12.75" customHeight="1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 ht="12.75" customHeight="1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 ht="12.75" customHeight="1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 ht="12.75" customHeight="1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 ht="12.75" customHeight="1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 ht="12.75" customHeight="1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 ht="12.75" customHeight="1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 ht="12.75" customHeight="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 ht="12.75" customHeight="1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 ht="12.75" customHeight="1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 ht="12.75" customHeight="1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 ht="12.75" customHeight="1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 ht="12.75" customHeight="1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 ht="12.75" customHeight="1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 ht="12.75" customHeight="1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 ht="12.75" customHeight="1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 ht="12.75" customHeight="1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 ht="12.75" customHeight="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 ht="12.75" customHeight="1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 ht="12.75" customHeight="1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 ht="12.75" customHeight="1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 ht="12.75" customHeight="1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 ht="12.75" customHeight="1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 ht="12.75" customHeight="1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 ht="12.75" customHeight="1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 ht="12.75" customHeight="1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 ht="12.75" customHeight="1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 ht="12.75" customHeight="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 ht="12.75" customHeight="1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 ht="12.75" customHeight="1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 ht="12.75" customHeight="1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 ht="12.75" customHeight="1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 ht="12.75" customHeight="1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 ht="12.75" customHeight="1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 ht="12.75" customHeight="1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 ht="12.75" customHeight="1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 ht="12.75" customHeight="1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 ht="12.75" customHeight="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 ht="12.75" customHeight="1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 ht="12.75" customHeight="1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 ht="12.75" customHeight="1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 ht="12.75" customHeight="1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 ht="12.75" customHeight="1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 ht="12.75" customHeight="1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 ht="12.75" customHeight="1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 ht="12.75" customHeight="1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 ht="12.75" customHeight="1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 ht="12.75" customHeight="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 ht="12.75" customHeight="1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 ht="12.75" customHeight="1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 ht="12.75" customHeight="1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 ht="12.75" customHeight="1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 ht="12.75" customHeight="1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 ht="12.75" customHeight="1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 ht="12.75" customHeight="1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 ht="12.75" customHeight="1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 ht="12.75" customHeight="1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 ht="12.75" customHeight="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 ht="12.75" customHeight="1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 ht="12.75" customHeight="1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 ht="12.75" customHeight="1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 ht="12.75" customHeight="1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 ht="12.75" customHeight="1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 ht="12.75" customHeight="1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 ht="12.75" customHeight="1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 ht="12.75" customHeight="1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 ht="12.75" customHeight="1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 ht="12.75" customHeight="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 ht="12.75" customHeight="1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 ht="12.75" customHeight="1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 ht="12.75" customHeight="1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 ht="12.75" customHeight="1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 ht="12.75" customHeight="1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 ht="12.75" customHeight="1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 ht="12.75" customHeight="1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 ht="12.75" customHeight="1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 ht="12.75" customHeight="1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 ht="12.75" customHeight="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 ht="12.75" customHeight="1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 ht="12.75" customHeight="1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 ht="12.75" customHeight="1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 ht="12.75" customHeight="1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 ht="12.75" customHeight="1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 ht="12.75" customHeight="1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 ht="12.75" customHeight="1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 ht="12.75" customHeight="1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 ht="12.75" customHeight="1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 ht="12.75" customHeight="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 ht="12.75" customHeight="1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 ht="12.75" customHeight="1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 ht="12.75" customHeight="1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 ht="12.75" customHeight="1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 ht="12.75" customHeight="1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 ht="12.75" customHeight="1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 ht="12.75" customHeight="1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 ht="12.75" customHeight="1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 ht="12.75" customHeight="1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 ht="12.75" customHeight="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 ht="12.75" customHeight="1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 ht="12.75" customHeight="1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 ht="12.75" customHeight="1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 ht="12.75" customHeight="1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 ht="12.75" customHeight="1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 ht="12.75" customHeight="1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 ht="12.75" customHeight="1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 ht="12.75" customHeight="1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 ht="12.75" customHeight="1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 ht="12.75" customHeight="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 ht="12.75" customHeight="1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 ht="12.75" customHeight="1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 ht="12.75" customHeight="1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 ht="12.75" customHeight="1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 ht="12.75" customHeight="1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 ht="12.75" customHeight="1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 ht="12.75" customHeight="1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 ht="12.75" customHeight="1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 ht="12.75" customHeight="1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 ht="12.75" customHeight="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 ht="12.75" customHeight="1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 ht="12.75" customHeight="1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 ht="12.75" customHeight="1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 ht="12.75" customHeight="1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 ht="12.75" customHeight="1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 ht="12.75" customHeight="1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 ht="12.75" customHeight="1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 ht="12.75" customHeight="1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 ht="12.75" customHeight="1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 ht="12.75" customHeight="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 ht="12.75" customHeight="1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 ht="12.75" customHeight="1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 ht="12.75" customHeight="1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 ht="12.75" customHeight="1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 ht="12.75" customHeight="1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 ht="12.75" customHeight="1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 ht="12.75" customHeight="1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 ht="12.75" customHeight="1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 ht="12.75" customHeight="1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 ht="12.75" customHeight="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 ht="12.75" customHeight="1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 ht="12.75" customHeight="1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 ht="12.75" customHeight="1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 ht="12.75" customHeight="1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 ht="12.75" customHeight="1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 ht="12.75" customHeight="1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 ht="12.75" customHeight="1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 ht="12.75" customHeight="1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 ht="12.75" customHeight="1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 ht="12.75" customHeight="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 ht="12.75" customHeight="1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 ht="12.75" customHeight="1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 ht="12.75" customHeight="1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 ht="12.75" customHeight="1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 ht="12.75" customHeight="1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 ht="12.75" customHeight="1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 ht="12.75" customHeight="1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 ht="12.75" customHeight="1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 ht="12.75" customHeight="1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 ht="12.75" customHeight="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 ht="12.75" customHeight="1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 ht="12.75" customHeight="1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 ht="12.75" customHeight="1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 ht="12.75" customHeight="1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 ht="12.75" customHeight="1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 ht="12.75" customHeight="1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 ht="12.75" customHeight="1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 ht="12.75" customHeight="1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 ht="12.75" customHeight="1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 ht="12.75" customHeight="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 ht="12.75" customHeight="1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 ht="12.75" customHeight="1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 ht="12.75" customHeight="1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 ht="12.75" customHeight="1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 ht="12.75" customHeight="1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 ht="12.75" customHeight="1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 ht="12.75" customHeight="1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 ht="12.75" customHeight="1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 ht="12.75" customHeight="1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 ht="12.75" customHeight="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 ht="12.75" customHeight="1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 ht="12.75" customHeight="1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 ht="12.75" customHeight="1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 ht="12.75" customHeight="1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 ht="12.75" customHeight="1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 ht="12.75" customHeight="1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 ht="12.75" customHeight="1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 ht="12.75" customHeight="1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 ht="12.75" customHeight="1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 ht="12.75" customHeight="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 ht="12.75" customHeight="1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 ht="12.75" customHeight="1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 ht="12.75" customHeight="1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 ht="12.75" customHeight="1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 ht="12.75" customHeight="1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 ht="12.75" customHeight="1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 ht="12.75" customHeight="1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 ht="12.75" customHeight="1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 ht="12.75" customHeight="1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 ht="12.75" customHeight="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 ht="12.75" customHeight="1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 ht="12.75" customHeight="1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 ht="12.75" customHeight="1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 ht="12.75" customHeight="1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 ht="12.75" customHeight="1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 ht="12.75" customHeight="1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 ht="12.75" customHeight="1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 ht="12.75" customHeight="1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 ht="12.75" customHeight="1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 ht="12.75" customHeight="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 ht="12.75" customHeight="1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 ht="12.75" customHeight="1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 ht="12.75" customHeight="1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 ht="12.75" customHeight="1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 ht="12.75" customHeight="1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 ht="12.75" customHeight="1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 ht="12.75" customHeight="1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 ht="12.75" customHeight="1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 ht="12.75" customHeight="1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 ht="12.75" customHeight="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 ht="12.75" customHeight="1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 ht="12.75" customHeight="1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 ht="12.75" customHeight="1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 ht="12.75" customHeight="1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 ht="12.75" customHeight="1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 ht="12.75" customHeight="1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 ht="12.75" customHeight="1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 ht="12.75" customHeight="1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 ht="12.75" customHeight="1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 ht="12.75" customHeight="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 ht="12.75" customHeight="1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 ht="12.75" customHeight="1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 ht="12.75" customHeight="1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 ht="12.75" customHeight="1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 ht="12.75" customHeight="1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 ht="12.75" customHeight="1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 ht="12.75" customHeight="1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 ht="12.75" customHeight="1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 ht="12.75" customHeight="1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 ht="12.75" customHeight="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 ht="12.75" customHeight="1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 ht="12.75" customHeight="1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 ht="12.75" customHeight="1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 ht="12.75" customHeight="1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 ht="12.75" customHeight="1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 ht="12.75" customHeight="1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 ht="12.75" customHeight="1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 ht="12.75" customHeight="1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 ht="12.75" customHeight="1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 ht="12.75" customHeight="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 ht="12.75" customHeight="1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 ht="12.75" customHeight="1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 ht="12.75" customHeight="1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 ht="12.75" customHeight="1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 ht="12.75" customHeight="1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 ht="12.75" customHeight="1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 ht="12.75" customHeight="1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 ht="12.75" customHeight="1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 ht="12.75" customHeight="1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 ht="12.75" customHeight="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 ht="12.75" customHeight="1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 ht="12.75" customHeight="1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 ht="12.75" customHeight="1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 ht="12.75" customHeight="1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 ht="12.75" customHeight="1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 ht="12.75" customHeight="1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 ht="12.75" customHeight="1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 ht="12.75" customHeight="1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 ht="12.75" customHeight="1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 ht="12.75" customHeight="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 ht="12.75" customHeight="1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 ht="12.75" customHeight="1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 ht="12.75" customHeight="1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 ht="12.75" customHeight="1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 ht="12.75" customHeight="1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 ht="12.75" customHeight="1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 ht="12.75" customHeight="1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 ht="12.75" customHeight="1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 ht="12.75" customHeight="1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 ht="12.75" customHeight="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 ht="12.75" customHeight="1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 ht="12.75" customHeight="1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 ht="12.75" customHeight="1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 ht="12.75" customHeight="1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 ht="12.75" customHeight="1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 ht="12.75" customHeight="1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 ht="12.75" customHeight="1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 ht="12.75" customHeight="1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 ht="12.75" customHeight="1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 ht="12.75" customHeight="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 ht="12.75" customHeight="1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 ht="12.75" customHeight="1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 ht="12.75" customHeight="1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 ht="12.75" customHeight="1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 ht="12.75" customHeight="1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 ht="12.75" customHeight="1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 ht="12.75" customHeight="1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 ht="12.75" customHeight="1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 ht="12.75" customHeight="1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 ht="12.75" customHeight="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 ht="12.75" customHeight="1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 ht="12.75" customHeight="1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 ht="12.75" customHeight="1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 ht="12.75" customHeight="1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 ht="12.75" customHeight="1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 ht="12.75" customHeight="1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 ht="12.75" customHeight="1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 ht="12.75" customHeight="1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 ht="12.75" customHeight="1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 ht="12.75" customHeight="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 ht="12.75" customHeight="1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 ht="12.75" customHeight="1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 ht="12.75" customHeight="1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 ht="12.75" customHeight="1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 ht="12.75" customHeight="1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 ht="12.75" customHeight="1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 ht="12.75" customHeight="1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 ht="12.75" customHeight="1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 ht="12.75" customHeight="1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 ht="12.75" customHeight="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 ht="12.75" customHeight="1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 ht="12.75" customHeight="1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 ht="12.75" customHeight="1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 ht="12.75" customHeight="1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 ht="12.75" customHeight="1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 ht="12.75" customHeight="1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 ht="12.75" customHeight="1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 ht="12.75" customHeight="1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 ht="12.75" customHeight="1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 ht="12.75" customHeight="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 ht="12.75" customHeight="1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 ht="12.75" customHeight="1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 ht="12.75" customHeight="1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 ht="12.75" customHeight="1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 ht="12.75" customHeight="1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 ht="12.75" customHeight="1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 ht="12.75" customHeight="1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 ht="12.75" customHeight="1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 ht="12.75" customHeight="1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 ht="12.75" customHeight="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 ht="12.75" customHeight="1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 ht="12.75" customHeight="1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 ht="12.75" customHeight="1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 ht="12.75" customHeight="1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 ht="12.75" customHeight="1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 ht="12.75" customHeight="1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 ht="12.75" customHeight="1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 ht="12.75" customHeight="1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 ht="12.75" customHeight="1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 ht="12.75" customHeight="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 ht="12.75" customHeight="1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 ht="12.75" customHeight="1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 ht="12.75" customHeight="1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 ht="12.75" customHeight="1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 ht="12.75" customHeight="1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 ht="12.75" customHeight="1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 ht="12.75" customHeight="1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 ht="12.75" customHeight="1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 ht="12.75" customHeight="1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 ht="12.75" customHeight="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 ht="12.75" customHeight="1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 ht="12.75" customHeight="1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 ht="12.75" customHeight="1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 ht="12.75" customHeight="1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 ht="12.75" customHeight="1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 ht="12.75" customHeight="1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 ht="12.75" customHeight="1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 ht="12.75" customHeight="1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 ht="12.75" customHeight="1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 ht="12.75" customHeight="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 ht="12.75" customHeight="1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 ht="12.75" customHeight="1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 ht="12.75" customHeight="1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 ht="12.75" customHeight="1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 ht="12.75" customHeight="1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 ht="12.75" customHeight="1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 ht="12.75" customHeight="1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 ht="12.75" customHeight="1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 ht="12.75" customHeight="1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 ht="12.75" customHeight="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 ht="12.75" customHeight="1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 ht="12.75" customHeight="1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 ht="12.75" customHeight="1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 ht="12.75" customHeight="1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 ht="12.75" customHeight="1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 ht="12.75" customHeight="1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 ht="12.75" customHeight="1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 ht="12.75" customHeight="1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 ht="12.75" customHeight="1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 ht="12.75" customHeight="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 ht="12.75" customHeight="1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 ht="12.75" customHeight="1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 ht="12.75" customHeight="1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 ht="12.75" customHeight="1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 ht="12.75" customHeight="1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 ht="12.75" customHeight="1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 ht="12.75" customHeight="1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 ht="12.75" customHeight="1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 ht="12.75" customHeight="1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 ht="12.75" customHeight="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 ht="12.75" customHeight="1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 ht="12.75" customHeight="1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 ht="12.75" customHeight="1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 ht="12.75" customHeight="1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 ht="12.75" customHeight="1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 ht="12.75" customHeight="1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 ht="12.75" customHeight="1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 ht="12.75" customHeight="1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 ht="12.75" customHeight="1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 ht="12.75" customHeight="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 ht="12.75" customHeight="1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 ht="12.75" customHeight="1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 ht="12.75" customHeight="1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 ht="12.75" customHeight="1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 ht="12.75" customHeight="1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 ht="12.75" customHeight="1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 ht="12.75" customHeight="1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 ht="12.75" customHeight="1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 ht="12.75" customHeight="1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 ht="12.75" customHeight="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 ht="12.75" customHeight="1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 ht="12.75" customHeight="1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 ht="12.75" customHeight="1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 ht="12.75" customHeight="1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 ht="12.75" customHeight="1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 ht="12.75" customHeight="1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 ht="12.75" customHeight="1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 ht="12.75" customHeight="1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 ht="12.75" customHeight="1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 ht="12.75" customHeight="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 ht="12.75" customHeight="1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 ht="12.75" customHeight="1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 ht="12.75" customHeight="1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 ht="12.75" customHeight="1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 ht="12.75" customHeight="1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 ht="12.75" customHeight="1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 ht="12.75" customHeight="1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 ht="12.75" customHeight="1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 ht="12.75" customHeight="1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 ht="12.75" customHeight="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 ht="12.75" customHeight="1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 ht="12.75" customHeight="1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 ht="12.75" customHeight="1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 ht="12.75" customHeight="1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 ht="12.75" customHeight="1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 ht="12.75" customHeight="1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 ht="12.75" customHeight="1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 ht="12.75" customHeight="1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 ht="12.75" customHeight="1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 ht="12.75" customHeight="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 ht="12.75" customHeight="1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 ht="12.75" customHeight="1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 ht="12.75" customHeight="1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 ht="12.75" customHeight="1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 ht="12.75" customHeight="1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 ht="12.75" customHeight="1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 ht="12.75" customHeight="1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 ht="12.75" customHeight="1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 ht="12.75" customHeight="1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 ht="12.75" customHeight="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 ht="12.75" customHeight="1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 ht="12.75" customHeight="1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 ht="12.75" customHeight="1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 ht="12.75" customHeight="1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 ht="12.75" customHeight="1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 ht="12.75" customHeight="1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 ht="12.75" customHeight="1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 ht="12.75" customHeight="1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 ht="12.75" customHeight="1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 ht="12.75" customHeight="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 ht="12.75" customHeight="1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 ht="12.75" customHeight="1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 ht="12.75" customHeight="1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 ht="12.75" customHeight="1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 ht="12.75" customHeight="1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 ht="12.75" customHeight="1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 ht="12.75" customHeight="1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 ht="12.75" customHeight="1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 ht="12.75" customHeight="1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 ht="12.75" customHeight="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 ht="12.75" customHeight="1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 ht="12.75" customHeight="1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 ht="12.75" customHeight="1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 ht="12.75" customHeight="1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 ht="12.75" customHeight="1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 ht="12.75" customHeight="1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 ht="12.75" customHeight="1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 ht="12.75" customHeight="1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 ht="12.75" customHeight="1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 ht="12.75" customHeight="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 ht="12.75" customHeight="1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 ht="12.75" customHeight="1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 ht="12.75" customHeight="1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 ht="12.75" customHeight="1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 ht="12.75" customHeight="1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 ht="12.75" customHeight="1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 ht="12.75" customHeight="1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 ht="12.75" customHeight="1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 ht="12.75" customHeight="1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 ht="12.75" customHeight="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 ht="12.75" customHeight="1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 ht="12.75" customHeight="1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 ht="12.75" customHeight="1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 ht="12.75" customHeight="1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 ht="12.75" customHeight="1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 ht="12.75" customHeight="1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 ht="12.75" customHeight="1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 ht="12.75" customHeight="1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 ht="12.75" customHeight="1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 ht="12.75" customHeight="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 ht="12.75" customHeight="1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 ht="12.75" customHeight="1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 ht="12.75" customHeight="1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 ht="12.75" customHeight="1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 ht="12.75" customHeight="1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 ht="12.75" customHeight="1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 ht="12.75" customHeight="1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 ht="12.75" customHeight="1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 ht="12.75" customHeight="1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 ht="12.75" customHeight="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 ht="12.75" customHeight="1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 ht="12.75" customHeight="1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 ht="12.75" customHeight="1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 ht="12.75" customHeight="1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 ht="12.75" customHeight="1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 ht="12.75" customHeight="1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 ht="12.75" customHeight="1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 ht="12.75" customHeight="1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 ht="12.75" customHeight="1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 ht="12.75" customHeight="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 ht="12.75" customHeight="1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 ht="12.75" customHeight="1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 ht="12.75" customHeight="1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 ht="12.75" customHeight="1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 ht="12.75" customHeight="1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 ht="12.75" customHeight="1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 ht="12.75" customHeight="1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 ht="12.75" customHeight="1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 ht="12.75" customHeight="1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 ht="12.75" customHeight="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 ht="12.75" customHeight="1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 ht="12.75" customHeight="1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 ht="12.75" customHeight="1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 ht="12.75" customHeight="1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 ht="12.75" customHeight="1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 ht="12.75" customHeight="1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 ht="12.75" customHeight="1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 ht="12.75" customHeight="1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 ht="12.75" customHeight="1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 ht="12.75" customHeight="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 ht="12.75" customHeight="1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 ht="12.75" customHeight="1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 ht="12.75" customHeight="1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 ht="12.75" customHeight="1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 ht="12.75" customHeight="1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 ht="12.75" customHeight="1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 ht="12.75" customHeight="1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 ht="12.75" customHeight="1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 ht="12.75" customHeight="1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 ht="12.75" customHeight="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 ht="12.75" customHeight="1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 ht="12.75" customHeight="1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 ht="12.75" customHeight="1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 ht="12.75" customHeight="1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 ht="12.75" customHeight="1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 ht="12.75" customHeight="1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 ht="12.75" customHeight="1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 ht="12.75" customHeight="1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 ht="12.75" customHeight="1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 ht="12.75" customHeight="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 ht="12.75" customHeight="1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 ht="12.75" customHeight="1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 ht="12.75" customHeight="1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 ht="12.75" customHeight="1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 ht="12.75" customHeight="1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 ht="12.75" customHeight="1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 ht="12.75" customHeight="1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 ht="12.75" customHeight="1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 ht="12.75" customHeight="1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 ht="12.75" customHeight="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 ht="12.75" customHeight="1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 ht="12.75" customHeight="1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 ht="12.75" customHeight="1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 ht="12.75" customHeight="1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 ht="12.75" customHeight="1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 ht="12.75" customHeight="1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 ht="12.75" customHeight="1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 ht="12.75" customHeight="1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 ht="12.75" customHeight="1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 ht="12.75" customHeight="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 ht="12.75" customHeight="1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 ht="12.75" customHeight="1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 ht="12.75" customHeight="1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 ht="12.75" customHeight="1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 ht="12.75" customHeight="1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 ht="12.75" customHeight="1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 ht="12.75" customHeight="1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 ht="12.75" customHeight="1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 ht="12.75" customHeight="1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 ht="12.75" customHeight="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 ht="12.75" customHeight="1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 ht="12.75" customHeight="1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 ht="12.75" customHeight="1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 ht="12.75" customHeight="1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 ht="12.75" customHeight="1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 ht="12.75" customHeight="1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 ht="12.75" customHeight="1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 ht="12.75" customHeight="1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 ht="12.75" customHeight="1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 ht="12.75" customHeight="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 ht="12.75" customHeight="1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 ht="12.75" customHeight="1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 ht="12.75" customHeight="1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 ht="12.75" customHeight="1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 ht="12.75" customHeight="1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 ht="12.75" customHeight="1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 ht="12.75" customHeight="1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 ht="12.75" customHeight="1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 ht="12.75" customHeight="1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 ht="12.75" customHeight="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 ht="12.75" customHeight="1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 ht="12.75" customHeight="1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 ht="12.75" customHeight="1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 ht="12.75" customHeight="1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 ht="12.75" customHeight="1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 ht="12.75" customHeight="1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 ht="12.75" customHeight="1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 ht="12.75" customHeight="1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 ht="12.75" customHeight="1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 ht="12.75" customHeight="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 ht="12.75" customHeight="1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 ht="12.75" customHeight="1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 ht="12.75" customHeight="1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 ht="12.75" customHeight="1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 ht="12.75" customHeight="1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 ht="12.75" customHeight="1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 ht="12.75" customHeight="1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 ht="12.75" customHeight="1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 ht="12.75" customHeight="1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 ht="12.75" customHeight="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 ht="12.75" customHeight="1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 ht="12.75" customHeight="1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 ht="12.75" customHeight="1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 ht="12.75" customHeight="1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 ht="12.75" customHeight="1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 ht="12.75" customHeight="1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 ht="12.75" customHeight="1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 ht="12.75" customHeight="1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 ht="12.75" customHeight="1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 ht="12.75" customHeight="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 ht="12.75" customHeight="1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 ht="12.75" customHeight="1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 ht="12.75" customHeight="1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 ht="12.75" customHeight="1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 ht="12.75" customHeight="1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 ht="12.75" customHeight="1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 ht="12.75" customHeight="1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 ht="12.75" customHeight="1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 ht="12.75" customHeight="1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 ht="12.75" customHeight="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 ht="12.75" customHeight="1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 ht="12.75" customHeight="1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 ht="12.75" customHeight="1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 ht="12.75" customHeight="1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 ht="12.75" customHeight="1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 ht="12.75" customHeight="1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 ht="12.75" customHeight="1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 ht="12.75" customHeight="1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 ht="12.75" customHeight="1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 ht="12.75" customHeight="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 ht="12.75" customHeight="1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 ht="12.75" customHeight="1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 ht="12.75" customHeight="1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 ht="12.75" customHeight="1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 ht="12.75" customHeight="1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 ht="12.75" customHeight="1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 ht="12.75" customHeight="1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 ht="12.75" customHeight="1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 ht="12.75" customHeight="1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 ht="12.75" customHeight="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 ht="12.75" customHeight="1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 ht="12.75" customHeight="1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 ht="12.75" customHeight="1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 ht="12.75" customHeight="1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 ht="12.75" customHeight="1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 ht="12.75" customHeight="1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 ht="12.75" customHeight="1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 ht="12.75" customHeight="1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 ht="12.75" customHeight="1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 ht="12.75" customHeight="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 ht="12.75" customHeight="1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 ht="12.75" customHeight="1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 ht="12.75" customHeight="1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 ht="12.75" customHeight="1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 ht="12.75" customHeight="1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 ht="12.75" customHeight="1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 ht="12.75" customHeight="1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 ht="12.75" customHeight="1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 ht="12.75" customHeight="1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 ht="12.75" customHeight="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 ht="12.75" customHeight="1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 ht="12.75" customHeight="1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 ht="12.75" customHeight="1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 ht="12.75" customHeight="1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 ht="12.75" customHeight="1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 ht="12.75" customHeight="1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 ht="12.75" customHeight="1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 ht="12.75" customHeight="1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 ht="12.75" customHeight="1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 ht="12.75" customHeight="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 ht="12.75" customHeight="1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 ht="12.75" customHeight="1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 ht="12.75" customHeight="1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 ht="12.75" customHeight="1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 ht="12.75" customHeight="1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 ht="12.75" customHeight="1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 ht="12.75" customHeight="1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 ht="12.75" customHeight="1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 ht="12.75" customHeight="1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 ht="12.75" customHeight="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 ht="12.75" customHeight="1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 ht="12.75" customHeight="1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 ht="12.75" customHeight="1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 ht="12.75" customHeight="1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 ht="12.75" customHeight="1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 ht="12.75" customHeight="1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 ht="12.75" customHeight="1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 ht="12.75" customHeight="1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 ht="12.75" customHeight="1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 ht="12.75" customHeight="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 ht="12.75" customHeight="1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 ht="12.75" customHeight="1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 ht="12.75" customHeight="1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 ht="12.75" customHeigh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 ht="12.75" customHeight="1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 ht="12.75" customHeight="1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 ht="12.75" customHeight="1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 ht="12.75" customHeight="1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 ht="12.75" customHeight="1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 ht="12.75" customHeight="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 ht="12.75" customHeight="1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 ht="12.75" customHeight="1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 ht="12.75" customHeight="1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 ht="12.75" customHeight="1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 ht="12.75" customHeight="1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 ht="12.75" customHeight="1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 ht="12.75" customHeight="1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 ht="12.75" customHeight="1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 ht="12.75" customHeight="1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 ht="12.75" customHeight="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 ht="12.75" customHeight="1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 ht="12.75" customHeight="1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 ht="12.75" customHeight="1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 ht="12.75" customHeight="1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 ht="12.75" customHeight="1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 ht="12.75" customHeight="1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 ht="12.75" customHeight="1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 ht="12.75" customHeight="1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 ht="12.75" customHeight="1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 ht="12.75" customHeight="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 ht="12.75" customHeight="1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 ht="12.75" customHeight="1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 ht="12.75" customHeight="1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 ht="12.75" customHeight="1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 ht="12.75" customHeight="1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 ht="12.75" customHeight="1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 ht="12.75" customHeight="1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 ht="12.75" customHeight="1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 ht="12.75" customHeight="1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 ht="12.75" customHeight="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 ht="12.75" customHeight="1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 ht="12.75" customHeight="1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 ht="12.75" customHeight="1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 ht="12.75" customHeight="1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 ht="12.75" customHeight="1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 ht="12.75" customHeight="1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 ht="12.75" customHeight="1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 ht="12.75" customHeight="1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 ht="12.75" customHeight="1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 ht="12.75" customHeight="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  <row r="992" ht="12.75" customHeight="1">
      <c r="A992" s="142"/>
      <c r="B992" s="142"/>
      <c r="C992" s="142"/>
      <c r="D992" s="142"/>
      <c r="E992" s="142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</row>
    <row r="993" ht="12.75" customHeight="1">
      <c r="A993" s="142"/>
      <c r="B993" s="142"/>
      <c r="C993" s="142"/>
      <c r="D993" s="142"/>
      <c r="E993" s="142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</row>
    <row r="994" ht="12.75" customHeight="1">
      <c r="A994" s="142"/>
      <c r="B994" s="142"/>
      <c r="C994" s="142"/>
      <c r="D994" s="142"/>
      <c r="E994" s="142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</row>
    <row r="995" ht="12.75" customHeight="1">
      <c r="A995" s="142"/>
      <c r="B995" s="142"/>
      <c r="C995" s="142"/>
      <c r="D995" s="142"/>
      <c r="E995" s="142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</row>
    <row r="996" ht="12.75" customHeight="1">
      <c r="A996" s="142"/>
      <c r="B996" s="142"/>
      <c r="C996" s="142"/>
      <c r="D996" s="142"/>
      <c r="E996" s="142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</row>
    <row r="997" ht="12.75" customHeight="1">
      <c r="A997" s="142"/>
      <c r="B997" s="142"/>
      <c r="C997" s="142"/>
      <c r="D997" s="142"/>
      <c r="E997" s="142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</row>
    <row r="998" ht="12.75" customHeight="1">
      <c r="A998" s="142"/>
      <c r="B998" s="142"/>
      <c r="C998" s="142"/>
      <c r="D998" s="142"/>
      <c r="E998" s="142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</row>
    <row r="999" ht="12.75" customHeight="1">
      <c r="A999" s="142"/>
      <c r="B999" s="142"/>
      <c r="C999" s="142"/>
      <c r="D999" s="142"/>
      <c r="E999" s="142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</row>
    <row r="1000" ht="12.75" customHeight="1">
      <c r="A1000" s="142"/>
      <c r="B1000" s="142"/>
      <c r="C1000" s="142"/>
      <c r="D1000" s="142"/>
      <c r="E1000" s="142"/>
      <c r="F1000" s="142"/>
      <c r="G1000" s="142"/>
      <c r="H1000" s="142"/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2"/>
      <c r="S1000" s="142"/>
      <c r="T1000" s="142"/>
      <c r="U1000" s="142"/>
      <c r="V1000" s="142"/>
      <c r="W1000" s="142"/>
      <c r="X1000" s="142"/>
      <c r="Y1000" s="142"/>
      <c r="Z1000" s="14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49.38"/>
    <col customWidth="1" min="3" max="3" width="37.25"/>
    <col customWidth="1" min="4" max="4" width="42.5"/>
    <col customWidth="1" min="5" max="5" width="35.75"/>
    <col customWidth="1" min="6" max="6" width="40.25"/>
    <col customWidth="1" min="7" max="8" width="52.25"/>
    <col customWidth="1" min="9" max="26" width="8.63"/>
  </cols>
  <sheetData>
    <row r="1" ht="13.5" customHeight="1">
      <c r="A1" s="154" t="s">
        <v>99</v>
      </c>
      <c r="B1" s="155" t="s">
        <v>100</v>
      </c>
      <c r="C1" s="155" t="s">
        <v>101</v>
      </c>
      <c r="D1" s="155" t="s">
        <v>102</v>
      </c>
      <c r="E1" s="155" t="s">
        <v>103</v>
      </c>
      <c r="F1" s="155" t="s">
        <v>104</v>
      </c>
      <c r="G1" s="155" t="s">
        <v>105</v>
      </c>
      <c r="H1" s="155" t="s">
        <v>0</v>
      </c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ht="15.0" customHeight="1">
      <c r="A2" s="157">
        <v>2.0</v>
      </c>
      <c r="B2" s="158" t="s">
        <v>106</v>
      </c>
      <c r="C2" s="158" t="s">
        <v>107</v>
      </c>
      <c r="D2" s="158" t="s">
        <v>108</v>
      </c>
      <c r="E2" s="158" t="s">
        <v>109</v>
      </c>
      <c r="F2" s="158" t="s">
        <v>110</v>
      </c>
      <c r="G2" s="158" t="s">
        <v>111</v>
      </c>
      <c r="H2" s="158" t="s">
        <v>112</v>
      </c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ht="13.5" customHeight="1">
      <c r="A3" s="157">
        <v>3.0</v>
      </c>
      <c r="B3" s="159" t="s">
        <v>113</v>
      </c>
      <c r="C3" s="159" t="s">
        <v>114</v>
      </c>
      <c r="D3" s="159" t="s">
        <v>115</v>
      </c>
      <c r="E3" s="159" t="s">
        <v>116</v>
      </c>
      <c r="F3" s="159" t="s">
        <v>117</v>
      </c>
      <c r="G3" s="159" t="s">
        <v>118</v>
      </c>
      <c r="H3" s="159" t="s">
        <v>119</v>
      </c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</row>
    <row r="4" ht="13.5" customHeight="1">
      <c r="A4" s="157">
        <v>4.0</v>
      </c>
      <c r="B4" s="159" t="s">
        <v>120</v>
      </c>
      <c r="C4" s="159" t="s">
        <v>121</v>
      </c>
      <c r="D4" s="159" t="s">
        <v>122</v>
      </c>
      <c r="E4" s="159" t="s">
        <v>123</v>
      </c>
      <c r="F4" s="159" t="s">
        <v>124</v>
      </c>
      <c r="G4" s="159" t="s">
        <v>125</v>
      </c>
      <c r="H4" s="159" t="s">
        <v>126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ht="13.5" customHeight="1">
      <c r="A5" s="157">
        <v>5.0</v>
      </c>
      <c r="B5" s="159" t="s">
        <v>127</v>
      </c>
      <c r="C5" s="159" t="s">
        <v>128</v>
      </c>
      <c r="D5" s="159" t="s">
        <v>129</v>
      </c>
      <c r="E5" s="159" t="s">
        <v>130</v>
      </c>
      <c r="F5" s="159" t="s">
        <v>131</v>
      </c>
      <c r="G5" s="159" t="s">
        <v>129</v>
      </c>
      <c r="H5" s="159" t="s">
        <v>129</v>
      </c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 ht="13.5" customHeight="1">
      <c r="A6" s="157">
        <v>6.0</v>
      </c>
      <c r="B6" s="159" t="s">
        <v>79</v>
      </c>
      <c r="C6" s="159" t="s">
        <v>79</v>
      </c>
      <c r="D6" s="159" t="s">
        <v>132</v>
      </c>
      <c r="E6" s="159" t="s">
        <v>79</v>
      </c>
      <c r="F6" s="159" t="s">
        <v>133</v>
      </c>
      <c r="G6" s="159" t="s">
        <v>80</v>
      </c>
      <c r="H6" s="159" t="s">
        <v>81</v>
      </c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ht="13.5" customHeight="1">
      <c r="A7" s="157">
        <v>7.0</v>
      </c>
      <c r="B7" s="159" t="s">
        <v>83</v>
      </c>
      <c r="C7" s="159" t="s">
        <v>134</v>
      </c>
      <c r="D7" s="159" t="s">
        <v>135</v>
      </c>
      <c r="E7" s="159" t="s">
        <v>136</v>
      </c>
      <c r="F7" s="159" t="s">
        <v>137</v>
      </c>
      <c r="G7" s="159" t="s">
        <v>138</v>
      </c>
      <c r="H7" s="159" t="s">
        <v>139</v>
      </c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</row>
    <row r="8" ht="13.5" customHeight="1">
      <c r="A8" s="157">
        <v>8.0</v>
      </c>
      <c r="B8" s="159" t="s">
        <v>84</v>
      </c>
      <c r="C8" s="159" t="s">
        <v>140</v>
      </c>
      <c r="D8" s="159" t="s">
        <v>141</v>
      </c>
      <c r="E8" s="159" t="s">
        <v>142</v>
      </c>
      <c r="F8" s="159" t="s">
        <v>143</v>
      </c>
      <c r="G8" s="159" t="s">
        <v>144</v>
      </c>
      <c r="H8" s="159" t="s">
        <v>145</v>
      </c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</row>
    <row r="9" ht="13.5" customHeight="1">
      <c r="A9" s="157">
        <v>9.0</v>
      </c>
      <c r="B9" s="159" t="s">
        <v>85</v>
      </c>
      <c r="C9" s="159" t="s">
        <v>146</v>
      </c>
      <c r="D9" s="159" t="s">
        <v>147</v>
      </c>
      <c r="E9" s="159" t="s">
        <v>148</v>
      </c>
      <c r="F9" s="159" t="s">
        <v>149</v>
      </c>
      <c r="G9" s="159" t="s">
        <v>150</v>
      </c>
      <c r="H9" s="159" t="s">
        <v>151</v>
      </c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</row>
    <row r="10" ht="13.5" customHeight="1">
      <c r="A10" s="157">
        <v>10.0</v>
      </c>
      <c r="B10" s="159" t="s">
        <v>86</v>
      </c>
      <c r="C10" s="159" t="s">
        <v>152</v>
      </c>
      <c r="D10" s="159" t="s">
        <v>153</v>
      </c>
      <c r="E10" s="159" t="s">
        <v>154</v>
      </c>
      <c r="F10" s="159" t="s">
        <v>155</v>
      </c>
      <c r="G10" s="159" t="s">
        <v>156</v>
      </c>
      <c r="H10" s="159" t="s">
        <v>157</v>
      </c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</row>
    <row r="11" ht="13.5" customHeight="1">
      <c r="A11" s="157">
        <v>11.0</v>
      </c>
      <c r="B11" s="159" t="s">
        <v>87</v>
      </c>
      <c r="C11" s="159" t="s">
        <v>158</v>
      </c>
      <c r="D11" s="159" t="s">
        <v>159</v>
      </c>
      <c r="E11" s="159" t="s">
        <v>160</v>
      </c>
      <c r="F11" s="159" t="s">
        <v>161</v>
      </c>
      <c r="G11" s="159" t="s">
        <v>162</v>
      </c>
      <c r="H11" s="159" t="s">
        <v>163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</row>
    <row r="12" ht="13.5" customHeight="1">
      <c r="A12" s="157">
        <v>12.0</v>
      </c>
      <c r="B12" s="159" t="s">
        <v>88</v>
      </c>
      <c r="C12" s="159" t="s">
        <v>164</v>
      </c>
      <c r="D12" s="159" t="s">
        <v>165</v>
      </c>
      <c r="E12" s="159" t="s">
        <v>166</v>
      </c>
      <c r="F12" s="159" t="s">
        <v>167</v>
      </c>
      <c r="G12" s="159" t="s">
        <v>168</v>
      </c>
      <c r="H12" s="159" t="s">
        <v>169</v>
      </c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</row>
    <row r="13" ht="13.5" customHeight="1">
      <c r="A13" s="157">
        <v>13.0</v>
      </c>
      <c r="B13" s="159" t="s">
        <v>89</v>
      </c>
      <c r="C13" s="159" t="s">
        <v>170</v>
      </c>
      <c r="D13" s="159" t="s">
        <v>171</v>
      </c>
      <c r="E13" s="159" t="s">
        <v>172</v>
      </c>
      <c r="F13" s="159" t="s">
        <v>173</v>
      </c>
      <c r="G13" s="159" t="s">
        <v>174</v>
      </c>
      <c r="H13" s="159" t="s">
        <v>175</v>
      </c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</row>
    <row r="14" ht="13.5" customHeight="1">
      <c r="A14" s="157">
        <v>14.0</v>
      </c>
      <c r="B14" s="159" t="s">
        <v>90</v>
      </c>
      <c r="C14" s="159" t="s">
        <v>176</v>
      </c>
      <c r="D14" s="159" t="s">
        <v>177</v>
      </c>
      <c r="E14" s="159" t="s">
        <v>178</v>
      </c>
      <c r="F14" s="159" t="s">
        <v>179</v>
      </c>
      <c r="G14" s="159" t="s">
        <v>180</v>
      </c>
      <c r="H14" s="159" t="s">
        <v>181</v>
      </c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</row>
    <row r="15" ht="13.5" customHeight="1">
      <c r="A15" s="157">
        <v>15.0</v>
      </c>
      <c r="B15" s="159" t="s">
        <v>91</v>
      </c>
      <c r="C15" s="159" t="s">
        <v>182</v>
      </c>
      <c r="D15" s="159" t="s">
        <v>183</v>
      </c>
      <c r="E15" s="159" t="s">
        <v>184</v>
      </c>
      <c r="F15" s="159" t="s">
        <v>185</v>
      </c>
      <c r="G15" s="159" t="s">
        <v>186</v>
      </c>
      <c r="H15" s="159" t="s">
        <v>187</v>
      </c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</row>
    <row r="16" ht="13.5" customHeight="1">
      <c r="A16" s="157">
        <v>16.0</v>
      </c>
      <c r="B16" s="159" t="s">
        <v>92</v>
      </c>
      <c r="C16" s="159" t="s">
        <v>188</v>
      </c>
      <c r="D16" s="159" t="s">
        <v>189</v>
      </c>
      <c r="E16" s="159" t="s">
        <v>190</v>
      </c>
      <c r="F16" s="159" t="s">
        <v>191</v>
      </c>
      <c r="G16" s="159" t="s">
        <v>192</v>
      </c>
      <c r="H16" s="159" t="s">
        <v>41</v>
      </c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</row>
    <row r="17" ht="13.5" customHeight="1">
      <c r="A17" s="157">
        <v>17.0</v>
      </c>
      <c r="B17" s="159" t="s">
        <v>93</v>
      </c>
      <c r="C17" s="159" t="s">
        <v>193</v>
      </c>
      <c r="D17" s="159" t="s">
        <v>194</v>
      </c>
      <c r="E17" s="159" t="s">
        <v>195</v>
      </c>
      <c r="F17" s="159" t="s">
        <v>196</v>
      </c>
      <c r="G17" s="159" t="s">
        <v>197</v>
      </c>
      <c r="H17" s="159" t="s">
        <v>198</v>
      </c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</row>
    <row r="18" ht="13.5" customHeight="1">
      <c r="A18" s="157">
        <v>18.0</v>
      </c>
      <c r="B18" s="159" t="s">
        <v>94</v>
      </c>
      <c r="C18" s="159" t="s">
        <v>199</v>
      </c>
      <c r="D18" s="159" t="s">
        <v>200</v>
      </c>
      <c r="E18" s="159" t="s">
        <v>201</v>
      </c>
      <c r="F18" s="159" t="s">
        <v>202</v>
      </c>
      <c r="G18" s="159" t="s">
        <v>203</v>
      </c>
      <c r="H18" s="159" t="s">
        <v>204</v>
      </c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</row>
    <row r="19" ht="13.5" customHeight="1">
      <c r="A19" s="157">
        <v>19.0</v>
      </c>
      <c r="B19" s="158" t="s">
        <v>205</v>
      </c>
      <c r="C19" s="158" t="s">
        <v>206</v>
      </c>
      <c r="D19" s="158" t="s">
        <v>207</v>
      </c>
      <c r="E19" s="158" t="s">
        <v>208</v>
      </c>
      <c r="F19" s="158" t="s">
        <v>209</v>
      </c>
      <c r="G19" s="158" t="s">
        <v>210</v>
      </c>
      <c r="H19" s="158" t="s">
        <v>211</v>
      </c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</row>
    <row r="20" ht="13.5" customHeight="1">
      <c r="A20" s="157">
        <v>20.0</v>
      </c>
      <c r="B20" s="159" t="s">
        <v>96</v>
      </c>
      <c r="C20" s="159" t="s">
        <v>212</v>
      </c>
      <c r="D20" s="159" t="s">
        <v>213</v>
      </c>
      <c r="E20" s="159" t="s">
        <v>214</v>
      </c>
      <c r="F20" s="159" t="s">
        <v>215</v>
      </c>
      <c r="G20" s="159" t="s">
        <v>216</v>
      </c>
      <c r="H20" s="159" t="s">
        <v>217</v>
      </c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</row>
    <row r="21" ht="13.5" customHeight="1">
      <c r="A21" s="157">
        <v>21.0</v>
      </c>
      <c r="B21" s="159" t="s">
        <v>97</v>
      </c>
      <c r="C21" s="159" t="s">
        <v>218</v>
      </c>
      <c r="D21" s="159" t="s">
        <v>219</v>
      </c>
      <c r="E21" s="159" t="s">
        <v>220</v>
      </c>
      <c r="F21" s="159" t="s">
        <v>221</v>
      </c>
      <c r="G21" s="159" t="s">
        <v>222</v>
      </c>
      <c r="H21" s="159" t="s">
        <v>223</v>
      </c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</row>
    <row r="22" ht="13.5" customHeight="1">
      <c r="A22" s="157">
        <v>22.0</v>
      </c>
      <c r="B22" s="159" t="s">
        <v>98</v>
      </c>
      <c r="C22" s="159" t="s">
        <v>224</v>
      </c>
      <c r="D22" s="159" t="s">
        <v>225</v>
      </c>
      <c r="E22" s="159" t="s">
        <v>226</v>
      </c>
      <c r="F22" s="159" t="s">
        <v>227</v>
      </c>
      <c r="G22" s="159" t="s">
        <v>228</v>
      </c>
      <c r="H22" s="159" t="s">
        <v>229</v>
      </c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</row>
    <row r="23" ht="13.5" customHeight="1">
      <c r="A23" s="157">
        <v>23.0</v>
      </c>
      <c r="B23" s="158" t="s">
        <v>230</v>
      </c>
      <c r="C23" s="158" t="s">
        <v>231</v>
      </c>
      <c r="D23" s="158" t="s">
        <v>232</v>
      </c>
      <c r="E23" s="158" t="s">
        <v>233</v>
      </c>
      <c r="F23" s="158" t="s">
        <v>234</v>
      </c>
      <c r="G23" s="158" t="s">
        <v>235</v>
      </c>
      <c r="H23" s="158" t="s">
        <v>236</v>
      </c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</row>
    <row r="24" ht="13.5" customHeight="1">
      <c r="A24" s="157">
        <v>24.0</v>
      </c>
      <c r="B24" s="159" t="s">
        <v>237</v>
      </c>
      <c r="C24" s="159" t="s">
        <v>238</v>
      </c>
      <c r="D24" s="159" t="s">
        <v>239</v>
      </c>
      <c r="E24" s="159" t="s">
        <v>240</v>
      </c>
      <c r="F24" s="159" t="s">
        <v>241</v>
      </c>
      <c r="G24" s="159" t="s">
        <v>242</v>
      </c>
      <c r="H24" s="159" t="s">
        <v>243</v>
      </c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</row>
    <row r="25" ht="13.5" customHeight="1">
      <c r="A25" s="157">
        <v>25.0</v>
      </c>
      <c r="B25" s="159" t="s">
        <v>244</v>
      </c>
      <c r="C25" s="159" t="s">
        <v>245</v>
      </c>
      <c r="D25" s="159" t="s">
        <v>246</v>
      </c>
      <c r="E25" s="159" t="s">
        <v>247</v>
      </c>
      <c r="F25" s="159" t="s">
        <v>248</v>
      </c>
      <c r="G25" s="159" t="s">
        <v>249</v>
      </c>
      <c r="H25" s="159" t="s">
        <v>250</v>
      </c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</row>
    <row r="26" ht="13.5" customHeight="1">
      <c r="A26" s="157">
        <v>26.0</v>
      </c>
      <c r="B26" s="158" t="s">
        <v>251</v>
      </c>
      <c r="C26" s="158" t="s">
        <v>252</v>
      </c>
      <c r="D26" s="158" t="s">
        <v>253</v>
      </c>
      <c r="E26" s="158" t="s">
        <v>254</v>
      </c>
      <c r="F26" s="158" t="s">
        <v>252</v>
      </c>
      <c r="G26" s="158" t="s">
        <v>255</v>
      </c>
      <c r="H26" s="158" t="s">
        <v>256</v>
      </c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</row>
    <row r="27" ht="13.5" customHeight="1">
      <c r="A27" s="157">
        <v>27.0</v>
      </c>
      <c r="B27" s="159" t="s">
        <v>257</v>
      </c>
      <c r="C27" s="159" t="s">
        <v>258</v>
      </c>
      <c r="D27" s="159" t="s">
        <v>259</v>
      </c>
      <c r="E27" s="159" t="s">
        <v>260</v>
      </c>
      <c r="F27" s="159" t="s">
        <v>261</v>
      </c>
      <c r="G27" s="159" t="s">
        <v>262</v>
      </c>
      <c r="H27" s="159" t="s">
        <v>263</v>
      </c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</row>
    <row r="28" ht="13.5" customHeight="1">
      <c r="A28" s="157">
        <v>28.0</v>
      </c>
      <c r="B28" s="159" t="s">
        <v>264</v>
      </c>
      <c r="C28" s="159" t="s">
        <v>265</v>
      </c>
      <c r="D28" s="159" t="s">
        <v>266</v>
      </c>
      <c r="E28" s="159" t="s">
        <v>267</v>
      </c>
      <c r="F28" s="159" t="s">
        <v>268</v>
      </c>
      <c r="G28" s="159" t="s">
        <v>269</v>
      </c>
      <c r="H28" s="159" t="s">
        <v>270</v>
      </c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</row>
    <row r="29" ht="13.5" customHeight="1">
      <c r="A29" s="157">
        <v>29.0</v>
      </c>
      <c r="B29" s="159" t="s">
        <v>95</v>
      </c>
      <c r="C29" s="159" t="s">
        <v>271</v>
      </c>
      <c r="D29" s="159" t="s">
        <v>272</v>
      </c>
      <c r="E29" s="159" t="s">
        <v>273</v>
      </c>
      <c r="F29" s="159" t="s">
        <v>274</v>
      </c>
      <c r="G29" s="159" t="s">
        <v>275</v>
      </c>
      <c r="H29" s="159" t="s">
        <v>276</v>
      </c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</row>
    <row r="30" ht="13.5" customHeight="1">
      <c r="A30" s="157">
        <v>30.0</v>
      </c>
      <c r="B30" s="159" t="s">
        <v>277</v>
      </c>
      <c r="C30" s="159" t="s">
        <v>278</v>
      </c>
      <c r="D30" s="159" t="s">
        <v>279</v>
      </c>
      <c r="E30" s="159" t="s">
        <v>280</v>
      </c>
      <c r="F30" s="159" t="s">
        <v>281</v>
      </c>
      <c r="G30" s="159" t="s">
        <v>282</v>
      </c>
      <c r="H30" s="159" t="s">
        <v>283</v>
      </c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</row>
    <row r="31" ht="13.5" customHeight="1">
      <c r="A31" s="157">
        <v>31.0</v>
      </c>
      <c r="B31" s="159" t="s">
        <v>284</v>
      </c>
      <c r="C31" s="159" t="s">
        <v>285</v>
      </c>
      <c r="D31" s="159" t="s">
        <v>286</v>
      </c>
      <c r="E31" s="159" t="s">
        <v>287</v>
      </c>
      <c r="F31" s="159" t="s">
        <v>288</v>
      </c>
      <c r="G31" s="159" t="s">
        <v>289</v>
      </c>
      <c r="H31" s="159" t="s">
        <v>290</v>
      </c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</row>
    <row r="32" ht="13.5" customHeight="1">
      <c r="A32" s="157">
        <v>32.0</v>
      </c>
      <c r="B32" s="158" t="s">
        <v>291</v>
      </c>
      <c r="C32" s="158" t="s">
        <v>292</v>
      </c>
      <c r="D32" s="158" t="s">
        <v>293</v>
      </c>
      <c r="E32" s="158" t="s">
        <v>294</v>
      </c>
      <c r="F32" s="158" t="s">
        <v>295</v>
      </c>
      <c r="G32" s="158" t="s">
        <v>296</v>
      </c>
      <c r="H32" s="158" t="s">
        <v>297</v>
      </c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</row>
    <row r="33" ht="13.5" customHeight="1">
      <c r="A33" s="157">
        <v>33.0</v>
      </c>
      <c r="B33" s="159" t="s">
        <v>298</v>
      </c>
      <c r="C33" s="159" t="s">
        <v>299</v>
      </c>
      <c r="D33" s="159" t="s">
        <v>300</v>
      </c>
      <c r="E33" s="159" t="s">
        <v>301</v>
      </c>
      <c r="F33" s="159" t="s">
        <v>302</v>
      </c>
      <c r="G33" s="159" t="s">
        <v>303</v>
      </c>
      <c r="H33" s="159" t="s">
        <v>304</v>
      </c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</row>
    <row r="34" ht="13.5" customHeight="1">
      <c r="A34" s="157">
        <v>34.0</v>
      </c>
      <c r="B34" s="159" t="s">
        <v>305</v>
      </c>
      <c r="C34" s="159" t="s">
        <v>306</v>
      </c>
      <c r="D34" s="159" t="s">
        <v>307</v>
      </c>
      <c r="E34" s="159" t="s">
        <v>308</v>
      </c>
      <c r="F34" s="159" t="s">
        <v>309</v>
      </c>
      <c r="G34" s="159" t="s">
        <v>310</v>
      </c>
      <c r="H34" s="159" t="s">
        <v>311</v>
      </c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</row>
    <row r="35" ht="13.5" customHeight="1">
      <c r="A35" s="157">
        <v>35.0</v>
      </c>
      <c r="B35" s="159" t="s">
        <v>312</v>
      </c>
      <c r="C35" s="159" t="s">
        <v>313</v>
      </c>
      <c r="D35" s="159" t="s">
        <v>314</v>
      </c>
      <c r="E35" s="159" t="s">
        <v>315</v>
      </c>
      <c r="F35" s="159" t="s">
        <v>316</v>
      </c>
      <c r="G35" s="159" t="s">
        <v>317</v>
      </c>
      <c r="H35" s="159" t="s">
        <v>318</v>
      </c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</row>
    <row r="36" ht="13.5" customHeight="1">
      <c r="A36" s="157">
        <v>36.0</v>
      </c>
      <c r="B36" s="159" t="s">
        <v>319</v>
      </c>
      <c r="C36" s="159" t="s">
        <v>320</v>
      </c>
      <c r="D36" s="159" t="s">
        <v>321</v>
      </c>
      <c r="E36" s="159" t="s">
        <v>322</v>
      </c>
      <c r="F36" s="159" t="s">
        <v>323</v>
      </c>
      <c r="G36" s="159" t="s">
        <v>324</v>
      </c>
      <c r="H36" s="159" t="s">
        <v>325</v>
      </c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</row>
    <row r="37" ht="13.5" customHeight="1">
      <c r="A37" s="157">
        <v>37.0</v>
      </c>
      <c r="B37" s="159" t="s">
        <v>326</v>
      </c>
      <c r="C37" s="159" t="s">
        <v>327</v>
      </c>
      <c r="D37" s="159" t="s">
        <v>328</v>
      </c>
      <c r="E37" s="159" t="s">
        <v>329</v>
      </c>
      <c r="F37" s="159" t="s">
        <v>330</v>
      </c>
      <c r="G37" s="159" t="s">
        <v>331</v>
      </c>
      <c r="H37" s="159" t="s">
        <v>332</v>
      </c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</row>
    <row r="38" ht="13.5" customHeight="1">
      <c r="A38" s="157">
        <v>38.0</v>
      </c>
      <c r="B38" s="159" t="s">
        <v>333</v>
      </c>
      <c r="C38" s="159" t="s">
        <v>334</v>
      </c>
      <c r="D38" s="159" t="s">
        <v>335</v>
      </c>
      <c r="E38" s="159" t="s">
        <v>336</v>
      </c>
      <c r="F38" s="159" t="s">
        <v>131</v>
      </c>
      <c r="G38" s="159" t="s">
        <v>337</v>
      </c>
      <c r="H38" s="159" t="s">
        <v>338</v>
      </c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</row>
    <row r="39" ht="13.5" customHeight="1">
      <c r="A39" s="157">
        <v>39.0</v>
      </c>
      <c r="B39" s="159" t="s">
        <v>339</v>
      </c>
      <c r="C39" s="159" t="s">
        <v>340</v>
      </c>
      <c r="D39" s="159" t="s">
        <v>341</v>
      </c>
      <c r="E39" s="159" t="s">
        <v>342</v>
      </c>
      <c r="F39" s="159" t="s">
        <v>343</v>
      </c>
      <c r="G39" s="159" t="s">
        <v>344</v>
      </c>
      <c r="H39" s="159" t="s">
        <v>345</v>
      </c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</row>
    <row r="40" ht="13.5" customHeight="1">
      <c r="A40" s="157">
        <v>40.0</v>
      </c>
      <c r="B40" s="159" t="s">
        <v>346</v>
      </c>
      <c r="C40" s="159" t="s">
        <v>347</v>
      </c>
      <c r="D40" s="159" t="s">
        <v>348</v>
      </c>
      <c r="E40" s="159" t="s">
        <v>349</v>
      </c>
      <c r="F40" s="159" t="s">
        <v>350</v>
      </c>
      <c r="G40" s="159" t="s">
        <v>351</v>
      </c>
      <c r="H40" s="159" t="s">
        <v>352</v>
      </c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</row>
    <row r="41" ht="13.5" customHeight="1">
      <c r="A41" s="157">
        <v>41.0</v>
      </c>
      <c r="B41" s="159" t="s">
        <v>353</v>
      </c>
      <c r="C41" s="159" t="s">
        <v>354</v>
      </c>
      <c r="D41" s="159" t="s">
        <v>355</v>
      </c>
      <c r="E41" s="159" t="s">
        <v>356</v>
      </c>
      <c r="F41" s="159" t="s">
        <v>357</v>
      </c>
      <c r="G41" s="159" t="s">
        <v>358</v>
      </c>
      <c r="H41" s="159" t="s">
        <v>359</v>
      </c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 ht="13.5" customHeight="1">
      <c r="A42" s="157">
        <v>42.0</v>
      </c>
      <c r="B42" s="161" t="s">
        <v>360</v>
      </c>
      <c r="C42" s="161" t="s">
        <v>361</v>
      </c>
      <c r="D42" s="161" t="s">
        <v>362</v>
      </c>
      <c r="E42" s="161" t="s">
        <v>363</v>
      </c>
      <c r="F42" s="161" t="s">
        <v>364</v>
      </c>
      <c r="G42" s="161" t="s">
        <v>365</v>
      </c>
      <c r="H42" s="161" t="s">
        <v>366</v>
      </c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</row>
    <row r="43" ht="13.5" customHeight="1">
      <c r="A43" s="157">
        <v>43.0</v>
      </c>
      <c r="B43" s="161" t="s">
        <v>367</v>
      </c>
      <c r="C43" s="161" t="s">
        <v>368</v>
      </c>
      <c r="D43" s="161" t="s">
        <v>369</v>
      </c>
      <c r="E43" s="161" t="s">
        <v>370</v>
      </c>
      <c r="F43" s="161" t="s">
        <v>371</v>
      </c>
      <c r="G43" s="161" t="s">
        <v>372</v>
      </c>
      <c r="H43" s="161" t="s">
        <v>373</v>
      </c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</row>
    <row r="44" ht="13.5" customHeight="1">
      <c r="A44" s="157">
        <v>44.0</v>
      </c>
      <c r="B44" s="161" t="s">
        <v>374</v>
      </c>
      <c r="C44" s="161" t="s">
        <v>375</v>
      </c>
      <c r="D44" s="161" t="s">
        <v>376</v>
      </c>
      <c r="E44" s="161" t="s">
        <v>377</v>
      </c>
      <c r="F44" s="161" t="s">
        <v>378</v>
      </c>
      <c r="G44" s="161" t="s">
        <v>379</v>
      </c>
      <c r="H44" s="161" t="s">
        <v>380</v>
      </c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</row>
    <row r="45" ht="13.5" customHeight="1">
      <c r="A45" s="157">
        <v>45.0</v>
      </c>
      <c r="B45" s="161" t="s">
        <v>381</v>
      </c>
      <c r="C45" s="161" t="s">
        <v>382</v>
      </c>
      <c r="D45" s="161" t="s">
        <v>383</v>
      </c>
      <c r="E45" s="161" t="s">
        <v>384</v>
      </c>
      <c r="F45" s="161" t="s">
        <v>385</v>
      </c>
      <c r="G45" s="161" t="s">
        <v>386</v>
      </c>
      <c r="H45" s="161" t="s">
        <v>387</v>
      </c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</row>
    <row r="46" ht="13.5" customHeight="1">
      <c r="A46" s="157">
        <v>46.0</v>
      </c>
      <c r="B46" s="161" t="s">
        <v>388</v>
      </c>
      <c r="C46" s="161" t="s">
        <v>389</v>
      </c>
      <c r="D46" s="161" t="s">
        <v>390</v>
      </c>
      <c r="E46" s="161" t="s">
        <v>391</v>
      </c>
      <c r="F46" s="161" t="s">
        <v>392</v>
      </c>
      <c r="G46" s="161" t="s">
        <v>389</v>
      </c>
      <c r="H46" s="161" t="s">
        <v>393</v>
      </c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</row>
    <row r="47" ht="13.5" customHeight="1">
      <c r="A47" s="157">
        <v>47.0</v>
      </c>
      <c r="B47" s="162" t="s">
        <v>394</v>
      </c>
      <c r="C47" s="162" t="s">
        <v>265</v>
      </c>
      <c r="D47" s="162" t="s">
        <v>266</v>
      </c>
      <c r="E47" s="162" t="s">
        <v>267</v>
      </c>
      <c r="F47" s="162" t="s">
        <v>268</v>
      </c>
      <c r="G47" s="162" t="s">
        <v>269</v>
      </c>
      <c r="H47" s="162" t="s">
        <v>270</v>
      </c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</row>
    <row r="48" ht="13.5" customHeight="1">
      <c r="A48" s="157">
        <v>48.0</v>
      </c>
      <c r="B48" s="162" t="s">
        <v>395</v>
      </c>
      <c r="C48" s="162" t="s">
        <v>396</v>
      </c>
      <c r="D48" s="162" t="s">
        <v>397</v>
      </c>
      <c r="E48" s="162" t="s">
        <v>398</v>
      </c>
      <c r="F48" s="162" t="s">
        <v>399</v>
      </c>
      <c r="G48" s="162" t="s">
        <v>400</v>
      </c>
      <c r="H48" s="162" t="s">
        <v>401</v>
      </c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</row>
    <row r="49" ht="13.5" customHeight="1">
      <c r="A49" s="157">
        <v>49.0</v>
      </c>
      <c r="B49" s="163" t="s">
        <v>402</v>
      </c>
      <c r="C49" s="163" t="s">
        <v>403</v>
      </c>
      <c r="D49" s="163" t="s">
        <v>404</v>
      </c>
      <c r="E49" s="163" t="s">
        <v>405</v>
      </c>
      <c r="F49" s="163" t="s">
        <v>406</v>
      </c>
      <c r="G49" s="163" t="s">
        <v>407</v>
      </c>
      <c r="H49" s="163" t="s">
        <v>408</v>
      </c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</row>
    <row r="50" ht="13.5" customHeight="1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</row>
    <row r="51" ht="13.5" customHeight="1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</row>
    <row r="52" ht="13.5" customHeight="1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</row>
    <row r="53" ht="13.5" customHeight="1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</row>
    <row r="54" ht="13.5" customHeight="1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</row>
    <row r="55" ht="13.5" customHeight="1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</row>
    <row r="56" ht="13.5" customHeight="1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</row>
    <row r="57" ht="13.5" customHeight="1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ht="13.5" customHeight="1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</row>
    <row r="59" ht="13.5" customHeight="1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</row>
    <row r="60" ht="13.5" customHeight="1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</row>
    <row r="61" ht="13.5" customHeight="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</row>
    <row r="62" ht="13.5" customHeigh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</row>
    <row r="63" ht="13.5" customHeight="1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</row>
    <row r="64" ht="13.5" customHeight="1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</row>
    <row r="65" ht="13.5" customHeight="1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</row>
    <row r="66" ht="13.5" customHeight="1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</row>
    <row r="67" ht="13.5" customHeight="1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</row>
    <row r="68" ht="13.5" customHeight="1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</row>
    <row r="69" ht="13.5" customHeight="1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</row>
    <row r="70" ht="13.5" customHeight="1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</row>
    <row r="71" ht="13.5" customHeight="1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</row>
    <row r="72" ht="13.5" customHeight="1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</row>
    <row r="73" ht="13.5" customHeight="1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</row>
    <row r="74" ht="13.5" customHeight="1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</row>
    <row r="75" ht="13.5" customHeight="1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</row>
    <row r="76" ht="13.5" customHeight="1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</row>
    <row r="77" ht="13.5" customHeight="1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</row>
    <row r="78" ht="13.5" customHeight="1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</row>
    <row r="79" ht="13.5" customHeight="1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</row>
    <row r="80" ht="13.5" customHeight="1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</row>
    <row r="81" ht="13.5" customHeight="1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</row>
    <row r="82" ht="13.5" customHeight="1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</row>
    <row r="83" ht="13.5" customHeight="1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</row>
    <row r="84" ht="13.5" customHeight="1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</row>
    <row r="85" ht="13.5" customHeight="1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</row>
    <row r="86" ht="13.5" customHeight="1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</row>
    <row r="87" ht="13.5" customHeight="1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</row>
    <row r="88" ht="13.5" customHeight="1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</row>
    <row r="89" ht="13.5" customHeight="1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</row>
    <row r="90" ht="13.5" customHeight="1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</row>
    <row r="91" ht="13.5" customHeight="1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</row>
    <row r="92" ht="13.5" customHeight="1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</row>
    <row r="93" ht="13.5" customHeight="1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</row>
    <row r="94" ht="13.5" customHeight="1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</row>
    <row r="95" ht="13.5" customHeight="1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</row>
    <row r="96" ht="13.5" customHeight="1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</row>
    <row r="97" ht="13.5" customHeight="1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</row>
    <row r="98" ht="13.5" customHeight="1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</row>
    <row r="99" ht="13.5" customHeight="1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</row>
    <row r="100" ht="13.5" customHeight="1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</row>
    <row r="101" ht="13.5" customHeight="1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</row>
    <row r="102" ht="13.5" customHeight="1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</row>
    <row r="103" ht="13.5" customHeight="1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</row>
    <row r="104" ht="13.5" customHeight="1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</row>
    <row r="105" ht="13.5" customHeight="1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</row>
    <row r="106" ht="13.5" customHeight="1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</row>
    <row r="107" ht="13.5" customHeight="1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</row>
    <row r="108" ht="13.5" customHeight="1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</row>
    <row r="109" ht="13.5" customHeight="1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</row>
    <row r="110" ht="13.5" customHeight="1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</row>
    <row r="111" ht="13.5" customHeight="1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</row>
    <row r="112" ht="13.5" customHeight="1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</row>
    <row r="113" ht="13.5" customHeight="1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</row>
    <row r="114" ht="13.5" customHeight="1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</row>
    <row r="115" ht="13.5" customHeight="1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</row>
    <row r="116" ht="13.5" customHeight="1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</row>
    <row r="117" ht="13.5" customHeight="1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</row>
    <row r="118" ht="13.5" customHeight="1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</row>
    <row r="119" ht="13.5" customHeight="1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</row>
    <row r="120" ht="13.5" customHeight="1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</row>
    <row r="121" ht="13.5" customHeight="1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</row>
    <row r="122" ht="13.5" customHeight="1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</row>
    <row r="123" ht="13.5" customHeight="1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</row>
    <row r="124" ht="13.5" customHeight="1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</row>
    <row r="125" ht="13.5" customHeight="1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</row>
    <row r="126" ht="13.5" customHeight="1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</row>
    <row r="127" ht="13.5" customHeight="1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</row>
    <row r="128" ht="13.5" customHeight="1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</row>
    <row r="129" ht="13.5" customHeight="1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</row>
    <row r="130" ht="13.5" customHeight="1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</row>
    <row r="131" ht="13.5" customHeight="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</row>
    <row r="132" ht="13.5" customHeight="1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</row>
    <row r="133" ht="13.5" customHeight="1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</row>
    <row r="134" ht="13.5" customHeight="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</row>
    <row r="135" ht="13.5" customHeight="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</row>
    <row r="136" ht="13.5" customHeight="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</row>
    <row r="137" ht="13.5" customHeight="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</row>
    <row r="138" ht="13.5" customHeight="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</row>
    <row r="139" ht="13.5" customHeight="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</row>
    <row r="140" ht="13.5" customHeight="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</row>
    <row r="141" ht="13.5" customHeight="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</row>
    <row r="142" ht="13.5" customHeight="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</row>
    <row r="143" ht="13.5" customHeight="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</row>
    <row r="144" ht="13.5" customHeight="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</row>
    <row r="145" ht="13.5" customHeight="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</row>
    <row r="146" ht="13.5" customHeight="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</row>
    <row r="147" ht="13.5" customHeight="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</row>
    <row r="148" ht="13.5" customHeight="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</row>
    <row r="149" ht="13.5" customHeight="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</row>
    <row r="150" ht="13.5" customHeight="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</row>
    <row r="151" ht="13.5" customHeight="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</row>
    <row r="152" ht="13.5" customHeight="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</row>
    <row r="153" ht="13.5" customHeight="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</row>
    <row r="154" ht="13.5" customHeight="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</row>
    <row r="155" ht="13.5" customHeight="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</row>
    <row r="156" ht="13.5" customHeight="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</row>
    <row r="157" ht="13.5" customHeight="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</row>
    <row r="158" ht="13.5" customHeight="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</row>
    <row r="159" ht="13.5" customHeight="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</row>
    <row r="160" ht="13.5" customHeight="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</row>
    <row r="161" ht="13.5" customHeight="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</row>
    <row r="162" ht="13.5" customHeight="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</row>
    <row r="163" ht="13.5" customHeight="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</row>
    <row r="164" ht="13.5" customHeight="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</row>
    <row r="165" ht="13.5" customHeight="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</row>
    <row r="166" ht="13.5" customHeight="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</row>
    <row r="167" ht="13.5" customHeight="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</row>
    <row r="168" ht="13.5" customHeight="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</row>
    <row r="169" ht="13.5" customHeight="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</row>
    <row r="170" ht="13.5" customHeight="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</row>
    <row r="171" ht="13.5" customHeight="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</row>
    <row r="172" ht="13.5" customHeight="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</row>
    <row r="173" ht="13.5" customHeigh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</row>
    <row r="174" ht="13.5" customHeigh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</row>
    <row r="175" ht="13.5" customHeight="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</row>
    <row r="176" ht="13.5" customHeight="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</row>
    <row r="177" ht="13.5" customHeight="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</row>
    <row r="178" ht="13.5" customHeight="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</row>
    <row r="179" ht="13.5" customHeight="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</row>
    <row r="180" ht="13.5" customHeight="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</row>
    <row r="181" ht="13.5" customHeight="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</row>
    <row r="182" ht="13.5" customHeight="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</row>
    <row r="183" ht="13.5" customHeight="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</row>
    <row r="184" ht="13.5" customHeight="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</row>
    <row r="185" ht="13.5" customHeight="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</row>
    <row r="186" ht="13.5" customHeight="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</row>
    <row r="187" ht="13.5" customHeight="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</row>
    <row r="188" ht="13.5" customHeight="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</row>
    <row r="189" ht="13.5" customHeight="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</row>
    <row r="190" ht="13.5" customHeight="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</row>
    <row r="191" ht="13.5" customHeight="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</row>
    <row r="192" ht="13.5" customHeight="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</row>
    <row r="193" ht="13.5" customHeight="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</row>
    <row r="194" ht="13.5" customHeight="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</row>
    <row r="195" ht="13.5" customHeight="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</row>
    <row r="196" ht="13.5" customHeight="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</row>
    <row r="197" ht="13.5" customHeight="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</row>
    <row r="198" ht="13.5" customHeight="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</row>
    <row r="199" ht="13.5" customHeight="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</row>
    <row r="200" ht="13.5" customHeight="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</row>
    <row r="201" ht="13.5" customHeight="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</row>
    <row r="202" ht="13.5" customHeight="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</row>
    <row r="203" ht="13.5" customHeight="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</row>
    <row r="204" ht="13.5" customHeight="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</row>
    <row r="205" ht="13.5" customHeight="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</row>
    <row r="206" ht="13.5" customHeight="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</row>
    <row r="207" ht="13.5" customHeight="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</row>
    <row r="208" ht="13.5" customHeight="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</row>
    <row r="209" ht="13.5" customHeight="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</row>
    <row r="210" ht="13.5" customHeight="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</row>
    <row r="211" ht="13.5" customHeight="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</row>
    <row r="212" ht="13.5" customHeight="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</row>
    <row r="213" ht="13.5" customHeight="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</row>
    <row r="214" ht="13.5" customHeight="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</row>
    <row r="215" ht="13.5" customHeight="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</row>
    <row r="216" ht="13.5" customHeight="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</row>
    <row r="217" ht="13.5" customHeight="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</row>
    <row r="218" ht="13.5" customHeight="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</row>
    <row r="219" ht="13.5" customHeight="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</row>
    <row r="220" ht="13.5" customHeight="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</row>
    <row r="221" ht="13.5" customHeight="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</row>
    <row r="222" ht="13.5" customHeight="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</row>
    <row r="223" ht="13.5" customHeight="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</row>
    <row r="224" ht="13.5" customHeight="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</row>
    <row r="225" ht="13.5" customHeight="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</row>
    <row r="226" ht="13.5" customHeight="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</row>
    <row r="227" ht="13.5" customHeight="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</row>
    <row r="228" ht="13.5" customHeight="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</row>
    <row r="229" ht="13.5" customHeight="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</row>
    <row r="230" ht="13.5" customHeight="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</row>
    <row r="231" ht="13.5" customHeight="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</row>
    <row r="232" ht="13.5" customHeight="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</row>
    <row r="233" ht="13.5" customHeight="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</row>
    <row r="234" ht="13.5" customHeight="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</row>
    <row r="235" ht="13.5" customHeight="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</row>
    <row r="236" ht="13.5" customHeight="1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</row>
    <row r="237" ht="13.5" customHeight="1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</row>
    <row r="238" ht="13.5" customHeight="1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</row>
    <row r="239" ht="13.5" customHeight="1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</row>
    <row r="240" ht="13.5" customHeight="1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</row>
    <row r="241" ht="13.5" customHeight="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</row>
    <row r="242" ht="13.5" customHeight="1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</row>
    <row r="243" ht="13.5" customHeight="1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</row>
    <row r="244" ht="13.5" customHeight="1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</row>
    <row r="245" ht="13.5" customHeight="1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</row>
    <row r="246" ht="13.5" customHeight="1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</row>
    <row r="247" ht="13.5" customHeight="1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</row>
    <row r="248" ht="13.5" customHeight="1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</row>
    <row r="249" ht="13.5" customHeight="1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</row>
    <row r="250" ht="13.5" customHeight="1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</row>
    <row r="251" ht="13.5" customHeight="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</row>
    <row r="252" ht="13.5" customHeight="1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</row>
    <row r="253" ht="13.5" customHeight="1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</row>
    <row r="254" ht="13.5" customHeight="1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</row>
    <row r="255" ht="13.5" customHeight="1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</row>
    <row r="256" ht="13.5" customHeight="1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</row>
    <row r="257" ht="13.5" customHeight="1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</row>
    <row r="258" ht="13.5" customHeight="1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</row>
    <row r="259" ht="13.5" customHeight="1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</row>
    <row r="260" ht="13.5" customHeight="1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</row>
    <row r="261" ht="13.5" customHeight="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</row>
    <row r="262" ht="13.5" customHeight="1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</row>
    <row r="263" ht="13.5" customHeight="1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</row>
    <row r="264" ht="13.5" customHeight="1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</row>
    <row r="265" ht="13.5" customHeight="1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</row>
    <row r="266" ht="13.5" customHeight="1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</row>
    <row r="267" ht="13.5" customHeight="1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</row>
    <row r="268" ht="13.5" customHeight="1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</row>
    <row r="269" ht="13.5" customHeight="1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</row>
    <row r="270" ht="13.5" customHeight="1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</row>
    <row r="271" ht="13.5" customHeight="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</row>
    <row r="272" ht="13.5" customHeight="1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</row>
    <row r="273" ht="13.5" customHeight="1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</row>
    <row r="274" ht="13.5" customHeight="1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</row>
    <row r="275" ht="13.5" customHeight="1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</row>
    <row r="276" ht="13.5" customHeight="1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</row>
    <row r="277" ht="13.5" customHeight="1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</row>
    <row r="278" ht="13.5" customHeight="1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</row>
    <row r="279" ht="13.5" customHeight="1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</row>
    <row r="280" ht="13.5" customHeight="1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</row>
    <row r="281" ht="13.5" customHeight="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</row>
    <row r="282" ht="13.5" customHeight="1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</row>
    <row r="283" ht="13.5" customHeight="1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</row>
    <row r="284" ht="13.5" customHeight="1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</row>
    <row r="285" ht="13.5" customHeight="1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</row>
    <row r="286" ht="13.5" customHeight="1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</row>
    <row r="287" ht="13.5" customHeight="1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</row>
    <row r="288" ht="13.5" customHeight="1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</row>
    <row r="289" ht="13.5" customHeight="1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</row>
    <row r="290" ht="13.5" customHeight="1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</row>
    <row r="291" ht="13.5" customHeight="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</row>
    <row r="292" ht="13.5" customHeight="1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</row>
    <row r="293" ht="13.5" customHeight="1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</row>
    <row r="294" ht="13.5" customHeight="1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</row>
    <row r="295" ht="13.5" customHeight="1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</row>
    <row r="296" ht="13.5" customHeight="1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</row>
    <row r="297" ht="13.5" customHeight="1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</row>
    <row r="298" ht="13.5" customHeight="1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</row>
    <row r="299" ht="13.5" customHeight="1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</row>
    <row r="300" ht="13.5" customHeight="1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</row>
    <row r="301" ht="13.5" customHeight="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</row>
    <row r="302" ht="13.5" customHeight="1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</row>
    <row r="303" ht="13.5" customHeight="1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</row>
    <row r="304" ht="13.5" customHeight="1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</row>
    <row r="305" ht="13.5" customHeight="1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</row>
    <row r="306" ht="13.5" customHeight="1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</row>
    <row r="307" ht="13.5" customHeight="1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</row>
    <row r="308" ht="13.5" customHeight="1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</row>
    <row r="309" ht="13.5" customHeight="1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</row>
    <row r="310" ht="13.5" customHeight="1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</row>
    <row r="311" ht="13.5" customHeight="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</row>
    <row r="312" ht="13.5" customHeight="1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</row>
    <row r="313" ht="13.5" customHeight="1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</row>
    <row r="314" ht="13.5" customHeight="1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</row>
    <row r="315" ht="13.5" customHeight="1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</row>
    <row r="316" ht="13.5" customHeight="1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</row>
    <row r="317" ht="13.5" customHeight="1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</row>
    <row r="318" ht="13.5" customHeight="1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</row>
    <row r="319" ht="13.5" customHeight="1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</row>
    <row r="320" ht="13.5" customHeight="1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</row>
    <row r="321" ht="13.5" customHeight="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</row>
    <row r="322" ht="13.5" customHeight="1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</row>
    <row r="323" ht="13.5" customHeight="1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</row>
    <row r="324" ht="13.5" customHeight="1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</row>
    <row r="325" ht="13.5" customHeight="1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</row>
    <row r="326" ht="13.5" customHeight="1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</row>
    <row r="327" ht="13.5" customHeight="1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</row>
    <row r="328" ht="13.5" customHeight="1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</row>
    <row r="329" ht="13.5" customHeight="1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</row>
    <row r="330" ht="13.5" customHeight="1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</row>
    <row r="331" ht="13.5" customHeight="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</row>
    <row r="332" ht="13.5" customHeight="1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</row>
    <row r="333" ht="13.5" customHeight="1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</row>
    <row r="334" ht="13.5" customHeight="1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</row>
    <row r="335" ht="13.5" customHeight="1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</row>
    <row r="336" ht="13.5" customHeight="1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</row>
    <row r="337" ht="13.5" customHeight="1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</row>
    <row r="338" ht="13.5" customHeight="1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</row>
    <row r="339" ht="13.5" customHeight="1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</row>
    <row r="340" ht="13.5" customHeight="1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</row>
    <row r="341" ht="13.5" customHeight="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</row>
    <row r="342" ht="13.5" customHeight="1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</row>
    <row r="343" ht="13.5" customHeight="1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</row>
    <row r="344" ht="13.5" customHeight="1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</row>
    <row r="345" ht="13.5" customHeight="1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</row>
    <row r="346" ht="13.5" customHeight="1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</row>
    <row r="347" ht="13.5" customHeight="1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</row>
    <row r="348" ht="13.5" customHeight="1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</row>
    <row r="349" ht="13.5" customHeight="1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</row>
    <row r="350" ht="13.5" customHeight="1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</row>
    <row r="351" ht="13.5" customHeight="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</row>
    <row r="352" ht="13.5" customHeight="1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</row>
    <row r="353" ht="13.5" customHeight="1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</row>
    <row r="354" ht="13.5" customHeight="1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</row>
    <row r="355" ht="13.5" customHeight="1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</row>
    <row r="356" ht="13.5" customHeight="1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</row>
    <row r="357" ht="13.5" customHeight="1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</row>
    <row r="358" ht="13.5" customHeight="1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</row>
    <row r="359" ht="13.5" customHeight="1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</row>
    <row r="360" ht="13.5" customHeight="1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</row>
    <row r="361" ht="13.5" customHeight="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</row>
    <row r="362" ht="13.5" customHeight="1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</row>
    <row r="363" ht="13.5" customHeight="1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</row>
    <row r="364" ht="13.5" customHeight="1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</row>
    <row r="365" ht="13.5" customHeight="1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</row>
    <row r="366" ht="13.5" customHeight="1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</row>
    <row r="367" ht="13.5" customHeight="1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</row>
    <row r="368" ht="13.5" customHeight="1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</row>
    <row r="369" ht="13.5" customHeight="1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</row>
    <row r="370" ht="13.5" customHeight="1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</row>
    <row r="371" ht="13.5" customHeight="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</row>
    <row r="372" ht="13.5" customHeight="1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</row>
    <row r="373" ht="13.5" customHeight="1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</row>
    <row r="374" ht="13.5" customHeight="1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</row>
    <row r="375" ht="13.5" customHeight="1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</row>
    <row r="376" ht="13.5" customHeight="1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</row>
    <row r="377" ht="13.5" customHeight="1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</row>
    <row r="378" ht="13.5" customHeight="1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</row>
    <row r="379" ht="13.5" customHeight="1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</row>
    <row r="380" ht="13.5" customHeight="1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</row>
    <row r="381" ht="13.5" customHeight="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</row>
    <row r="382" ht="13.5" customHeight="1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</row>
    <row r="383" ht="13.5" customHeight="1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</row>
    <row r="384" ht="13.5" customHeight="1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</row>
    <row r="385" ht="13.5" customHeight="1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</row>
    <row r="386" ht="13.5" customHeight="1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</row>
    <row r="387" ht="13.5" customHeight="1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</row>
    <row r="388" ht="13.5" customHeight="1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</row>
    <row r="389" ht="13.5" customHeight="1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</row>
    <row r="390" ht="13.5" customHeight="1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</row>
    <row r="391" ht="13.5" customHeight="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</row>
    <row r="392" ht="13.5" customHeight="1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</row>
    <row r="393" ht="13.5" customHeight="1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</row>
    <row r="394" ht="13.5" customHeight="1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</row>
    <row r="395" ht="13.5" customHeight="1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</row>
    <row r="396" ht="13.5" customHeight="1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</row>
    <row r="397" ht="13.5" customHeight="1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</row>
    <row r="398" ht="13.5" customHeight="1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</row>
    <row r="399" ht="13.5" customHeight="1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</row>
    <row r="400" ht="13.5" customHeight="1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</row>
    <row r="401" ht="13.5" customHeight="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</row>
    <row r="402" ht="13.5" customHeight="1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</row>
    <row r="403" ht="13.5" customHeight="1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</row>
    <row r="404" ht="13.5" customHeight="1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</row>
    <row r="405" ht="13.5" customHeight="1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</row>
    <row r="406" ht="13.5" customHeight="1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</row>
    <row r="407" ht="13.5" customHeight="1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</row>
    <row r="408" ht="13.5" customHeight="1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</row>
    <row r="409" ht="13.5" customHeight="1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</row>
    <row r="410" ht="13.5" customHeight="1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</row>
    <row r="411" ht="13.5" customHeight="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</row>
    <row r="412" ht="13.5" customHeight="1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</row>
    <row r="413" ht="13.5" customHeight="1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</row>
    <row r="414" ht="13.5" customHeight="1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</row>
    <row r="415" ht="13.5" customHeight="1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</row>
    <row r="416" ht="13.5" customHeight="1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</row>
    <row r="417" ht="13.5" customHeight="1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</row>
    <row r="418" ht="13.5" customHeight="1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</row>
    <row r="419" ht="13.5" customHeight="1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</row>
    <row r="420" ht="13.5" customHeight="1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</row>
    <row r="421" ht="13.5" customHeight="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</row>
    <row r="422" ht="13.5" customHeight="1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</row>
    <row r="423" ht="13.5" customHeight="1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</row>
    <row r="424" ht="13.5" customHeight="1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</row>
    <row r="425" ht="13.5" customHeight="1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</row>
    <row r="426" ht="13.5" customHeight="1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</row>
    <row r="427" ht="13.5" customHeight="1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</row>
    <row r="428" ht="13.5" customHeight="1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</row>
    <row r="429" ht="13.5" customHeight="1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</row>
    <row r="430" ht="13.5" customHeight="1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</row>
    <row r="431" ht="13.5" customHeight="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</row>
    <row r="432" ht="13.5" customHeight="1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</row>
    <row r="433" ht="13.5" customHeight="1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</row>
    <row r="434" ht="13.5" customHeight="1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</row>
    <row r="435" ht="13.5" customHeight="1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</row>
    <row r="436" ht="13.5" customHeight="1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</row>
    <row r="437" ht="13.5" customHeight="1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</row>
    <row r="438" ht="13.5" customHeight="1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</row>
    <row r="439" ht="13.5" customHeight="1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</row>
    <row r="440" ht="13.5" customHeight="1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</row>
    <row r="441" ht="13.5" customHeight="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</row>
    <row r="442" ht="13.5" customHeight="1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</row>
    <row r="443" ht="13.5" customHeight="1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</row>
    <row r="444" ht="13.5" customHeight="1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</row>
    <row r="445" ht="13.5" customHeight="1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</row>
    <row r="446" ht="13.5" customHeight="1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</row>
    <row r="447" ht="13.5" customHeight="1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</row>
    <row r="448" ht="13.5" customHeight="1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</row>
    <row r="449" ht="13.5" customHeight="1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</row>
    <row r="450" ht="13.5" customHeight="1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</row>
    <row r="451" ht="13.5" customHeight="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</row>
    <row r="452" ht="13.5" customHeight="1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</row>
    <row r="453" ht="13.5" customHeight="1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</row>
    <row r="454" ht="13.5" customHeight="1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</row>
    <row r="455" ht="13.5" customHeight="1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</row>
    <row r="456" ht="13.5" customHeight="1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</row>
    <row r="457" ht="13.5" customHeight="1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</row>
    <row r="458" ht="13.5" customHeight="1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</row>
    <row r="459" ht="13.5" customHeight="1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</row>
    <row r="460" ht="13.5" customHeight="1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</row>
    <row r="461" ht="13.5" customHeight="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</row>
    <row r="462" ht="13.5" customHeight="1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</row>
    <row r="463" ht="13.5" customHeight="1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</row>
    <row r="464" ht="13.5" customHeight="1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</row>
    <row r="465" ht="13.5" customHeight="1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</row>
    <row r="466" ht="13.5" customHeight="1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</row>
    <row r="467" ht="13.5" customHeight="1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</row>
    <row r="468" ht="13.5" customHeight="1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</row>
    <row r="469" ht="13.5" customHeight="1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</row>
    <row r="470" ht="13.5" customHeight="1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</row>
    <row r="471" ht="13.5" customHeight="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</row>
    <row r="472" ht="13.5" customHeight="1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</row>
    <row r="473" ht="13.5" customHeight="1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</row>
    <row r="474" ht="13.5" customHeight="1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</row>
    <row r="475" ht="13.5" customHeight="1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</row>
    <row r="476" ht="13.5" customHeight="1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</row>
    <row r="477" ht="13.5" customHeight="1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</row>
    <row r="478" ht="13.5" customHeight="1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</row>
    <row r="479" ht="13.5" customHeight="1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</row>
    <row r="480" ht="13.5" customHeight="1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</row>
    <row r="481" ht="13.5" customHeight="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</row>
    <row r="482" ht="13.5" customHeight="1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</row>
    <row r="483" ht="13.5" customHeight="1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</row>
    <row r="484" ht="13.5" customHeight="1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</row>
    <row r="485" ht="13.5" customHeight="1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</row>
    <row r="486" ht="13.5" customHeight="1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</row>
    <row r="487" ht="13.5" customHeight="1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</row>
    <row r="488" ht="13.5" customHeight="1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</row>
    <row r="489" ht="13.5" customHeight="1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</row>
    <row r="490" ht="13.5" customHeight="1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</row>
    <row r="491" ht="13.5" customHeight="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</row>
    <row r="492" ht="13.5" customHeight="1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</row>
    <row r="493" ht="13.5" customHeight="1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</row>
    <row r="494" ht="13.5" customHeight="1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</row>
    <row r="495" ht="13.5" customHeight="1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</row>
    <row r="496" ht="13.5" customHeight="1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</row>
    <row r="497" ht="13.5" customHeight="1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</row>
    <row r="498" ht="13.5" customHeight="1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</row>
    <row r="499" ht="13.5" customHeight="1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</row>
    <row r="500" ht="13.5" customHeight="1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</row>
    <row r="501" ht="13.5" customHeight="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</row>
    <row r="502" ht="13.5" customHeight="1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</row>
    <row r="503" ht="13.5" customHeight="1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</row>
    <row r="504" ht="13.5" customHeight="1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</row>
    <row r="505" ht="13.5" customHeight="1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</row>
    <row r="506" ht="13.5" customHeight="1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</row>
    <row r="507" ht="13.5" customHeight="1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</row>
    <row r="508" ht="13.5" customHeight="1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</row>
    <row r="509" ht="13.5" customHeight="1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</row>
    <row r="510" ht="13.5" customHeight="1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</row>
    <row r="511" ht="13.5" customHeight="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</row>
    <row r="512" ht="13.5" customHeight="1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</row>
    <row r="513" ht="13.5" customHeight="1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</row>
    <row r="514" ht="13.5" customHeight="1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</row>
    <row r="515" ht="13.5" customHeight="1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</row>
    <row r="516" ht="13.5" customHeight="1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</row>
    <row r="517" ht="13.5" customHeight="1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</row>
    <row r="518" ht="13.5" customHeight="1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</row>
    <row r="519" ht="13.5" customHeight="1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</row>
    <row r="520" ht="13.5" customHeight="1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</row>
    <row r="521" ht="13.5" customHeight="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</row>
    <row r="522" ht="13.5" customHeight="1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</row>
    <row r="523" ht="13.5" customHeight="1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</row>
    <row r="524" ht="13.5" customHeight="1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</row>
    <row r="525" ht="13.5" customHeight="1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</row>
    <row r="526" ht="13.5" customHeight="1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</row>
    <row r="527" ht="13.5" customHeight="1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</row>
    <row r="528" ht="13.5" customHeight="1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</row>
    <row r="529" ht="13.5" customHeight="1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</row>
    <row r="530" ht="13.5" customHeight="1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</row>
    <row r="531" ht="13.5" customHeight="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</row>
    <row r="532" ht="13.5" customHeight="1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</row>
    <row r="533" ht="13.5" customHeight="1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</row>
    <row r="534" ht="13.5" customHeight="1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</row>
    <row r="535" ht="13.5" customHeight="1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</row>
    <row r="536" ht="13.5" customHeight="1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</row>
    <row r="537" ht="13.5" customHeight="1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</row>
    <row r="538" ht="13.5" customHeight="1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</row>
    <row r="539" ht="13.5" customHeight="1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</row>
    <row r="540" ht="13.5" customHeight="1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</row>
    <row r="541" ht="13.5" customHeight="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</row>
    <row r="542" ht="13.5" customHeight="1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</row>
    <row r="543" ht="13.5" customHeight="1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</row>
    <row r="544" ht="13.5" customHeight="1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</row>
    <row r="545" ht="13.5" customHeight="1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</row>
    <row r="546" ht="13.5" customHeight="1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</row>
    <row r="547" ht="13.5" customHeight="1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</row>
    <row r="548" ht="13.5" customHeight="1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</row>
    <row r="549" ht="13.5" customHeight="1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</row>
    <row r="550" ht="13.5" customHeight="1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</row>
    <row r="551" ht="13.5" customHeight="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</row>
    <row r="552" ht="13.5" customHeight="1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</row>
    <row r="553" ht="13.5" customHeight="1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</row>
    <row r="554" ht="13.5" customHeight="1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</row>
    <row r="555" ht="13.5" customHeight="1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</row>
    <row r="556" ht="13.5" customHeight="1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</row>
    <row r="557" ht="13.5" customHeight="1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</row>
    <row r="558" ht="13.5" customHeight="1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</row>
    <row r="559" ht="13.5" customHeight="1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</row>
    <row r="560" ht="13.5" customHeight="1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</row>
    <row r="561" ht="13.5" customHeight="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</row>
    <row r="562" ht="13.5" customHeight="1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</row>
    <row r="563" ht="13.5" customHeight="1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</row>
    <row r="564" ht="13.5" customHeight="1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</row>
    <row r="565" ht="13.5" customHeight="1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</row>
    <row r="566" ht="13.5" customHeight="1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</row>
    <row r="567" ht="13.5" customHeight="1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</row>
    <row r="568" ht="13.5" customHeight="1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</row>
    <row r="569" ht="13.5" customHeight="1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</row>
    <row r="570" ht="13.5" customHeight="1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</row>
    <row r="571" ht="13.5" customHeight="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</row>
    <row r="572" ht="13.5" customHeight="1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</row>
    <row r="573" ht="13.5" customHeight="1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</row>
    <row r="574" ht="13.5" customHeight="1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</row>
    <row r="575" ht="13.5" customHeight="1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</row>
    <row r="576" ht="13.5" customHeight="1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</row>
    <row r="577" ht="13.5" customHeight="1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</row>
    <row r="578" ht="13.5" customHeight="1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</row>
    <row r="579" ht="13.5" customHeight="1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</row>
    <row r="580" ht="13.5" customHeight="1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</row>
    <row r="581" ht="13.5" customHeight="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</row>
    <row r="582" ht="13.5" customHeight="1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</row>
    <row r="583" ht="13.5" customHeight="1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</row>
    <row r="584" ht="13.5" customHeight="1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</row>
    <row r="585" ht="13.5" customHeight="1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</row>
    <row r="586" ht="13.5" customHeight="1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</row>
    <row r="587" ht="13.5" customHeight="1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</row>
    <row r="588" ht="13.5" customHeight="1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</row>
    <row r="589" ht="13.5" customHeight="1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</row>
    <row r="590" ht="13.5" customHeight="1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</row>
    <row r="591" ht="13.5" customHeight="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</row>
    <row r="592" ht="13.5" customHeight="1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</row>
    <row r="593" ht="13.5" customHeight="1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</row>
    <row r="594" ht="13.5" customHeight="1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</row>
    <row r="595" ht="13.5" customHeight="1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</row>
    <row r="596" ht="13.5" customHeight="1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</row>
    <row r="597" ht="13.5" customHeight="1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</row>
    <row r="598" ht="13.5" customHeight="1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</row>
    <row r="599" ht="13.5" customHeight="1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</row>
    <row r="600" ht="13.5" customHeight="1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</row>
    <row r="601" ht="13.5" customHeight="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</row>
    <row r="602" ht="13.5" customHeight="1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</row>
    <row r="603" ht="13.5" customHeight="1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</row>
    <row r="604" ht="13.5" customHeight="1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</row>
    <row r="605" ht="13.5" customHeight="1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</row>
    <row r="606" ht="13.5" customHeight="1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</row>
    <row r="607" ht="13.5" customHeight="1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</row>
    <row r="608" ht="13.5" customHeight="1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</row>
    <row r="609" ht="13.5" customHeight="1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</row>
    <row r="610" ht="13.5" customHeight="1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</row>
    <row r="611" ht="13.5" customHeight="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</row>
    <row r="612" ht="13.5" customHeight="1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</row>
    <row r="613" ht="13.5" customHeight="1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</row>
    <row r="614" ht="13.5" customHeight="1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</row>
    <row r="615" ht="13.5" customHeight="1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</row>
    <row r="616" ht="13.5" customHeight="1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</row>
    <row r="617" ht="13.5" customHeight="1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</row>
    <row r="618" ht="13.5" customHeight="1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</row>
    <row r="619" ht="13.5" customHeight="1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</row>
    <row r="620" ht="13.5" customHeight="1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</row>
    <row r="621" ht="13.5" customHeight="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</row>
    <row r="622" ht="13.5" customHeight="1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</row>
    <row r="623" ht="13.5" customHeight="1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</row>
    <row r="624" ht="13.5" customHeight="1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</row>
    <row r="625" ht="13.5" customHeight="1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</row>
    <row r="626" ht="13.5" customHeight="1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</row>
    <row r="627" ht="13.5" customHeight="1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</row>
    <row r="628" ht="13.5" customHeight="1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</row>
    <row r="629" ht="13.5" customHeight="1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</row>
    <row r="630" ht="13.5" customHeight="1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</row>
    <row r="631" ht="13.5" customHeight="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</row>
    <row r="632" ht="13.5" customHeight="1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</row>
    <row r="633" ht="13.5" customHeight="1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</row>
    <row r="634" ht="13.5" customHeight="1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</row>
    <row r="635" ht="13.5" customHeight="1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</row>
    <row r="636" ht="13.5" customHeight="1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</row>
    <row r="637" ht="13.5" customHeight="1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</row>
    <row r="638" ht="13.5" customHeight="1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</row>
    <row r="639" ht="13.5" customHeight="1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</row>
    <row r="640" ht="13.5" customHeight="1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</row>
    <row r="641" ht="13.5" customHeight="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</row>
    <row r="642" ht="13.5" customHeight="1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</row>
    <row r="643" ht="13.5" customHeight="1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</row>
    <row r="644" ht="13.5" customHeight="1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</row>
    <row r="645" ht="13.5" customHeight="1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</row>
    <row r="646" ht="13.5" customHeight="1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</row>
    <row r="647" ht="13.5" customHeight="1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</row>
    <row r="648" ht="13.5" customHeight="1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</row>
    <row r="649" ht="13.5" customHeight="1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</row>
    <row r="650" ht="13.5" customHeight="1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</row>
    <row r="651" ht="13.5" customHeight="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</row>
    <row r="652" ht="13.5" customHeight="1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</row>
    <row r="653" ht="13.5" customHeight="1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</row>
    <row r="654" ht="13.5" customHeight="1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</row>
    <row r="655" ht="13.5" customHeight="1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</row>
    <row r="656" ht="13.5" customHeight="1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</row>
    <row r="657" ht="13.5" customHeight="1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</row>
    <row r="658" ht="13.5" customHeight="1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</row>
    <row r="659" ht="13.5" customHeight="1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</row>
    <row r="660" ht="13.5" customHeight="1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</row>
    <row r="661" ht="13.5" customHeight="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</row>
    <row r="662" ht="13.5" customHeight="1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</row>
    <row r="663" ht="13.5" customHeight="1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</row>
    <row r="664" ht="13.5" customHeight="1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</row>
    <row r="665" ht="13.5" customHeight="1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</row>
    <row r="666" ht="13.5" customHeight="1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</row>
    <row r="667" ht="13.5" customHeight="1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</row>
    <row r="668" ht="13.5" customHeight="1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</row>
    <row r="669" ht="13.5" customHeight="1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</row>
    <row r="670" ht="13.5" customHeight="1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</row>
    <row r="671" ht="13.5" customHeight="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</row>
    <row r="672" ht="13.5" customHeight="1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</row>
    <row r="673" ht="13.5" customHeight="1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</row>
    <row r="674" ht="13.5" customHeight="1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</row>
    <row r="675" ht="13.5" customHeight="1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</row>
    <row r="676" ht="13.5" customHeight="1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</row>
    <row r="677" ht="13.5" customHeight="1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</row>
    <row r="678" ht="13.5" customHeight="1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</row>
    <row r="679" ht="13.5" customHeight="1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</row>
    <row r="680" ht="13.5" customHeight="1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</row>
    <row r="681" ht="13.5" customHeight="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</row>
    <row r="682" ht="13.5" customHeight="1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</row>
    <row r="683" ht="13.5" customHeight="1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</row>
    <row r="684" ht="13.5" customHeight="1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</row>
    <row r="685" ht="13.5" customHeight="1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</row>
    <row r="686" ht="13.5" customHeight="1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</row>
    <row r="687" ht="13.5" customHeight="1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</row>
    <row r="688" ht="13.5" customHeight="1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</row>
    <row r="689" ht="13.5" customHeight="1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</row>
    <row r="690" ht="13.5" customHeight="1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</row>
    <row r="691" ht="13.5" customHeight="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</row>
    <row r="692" ht="13.5" customHeight="1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</row>
    <row r="693" ht="13.5" customHeight="1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</row>
    <row r="694" ht="13.5" customHeight="1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</row>
    <row r="695" ht="13.5" customHeight="1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</row>
    <row r="696" ht="13.5" customHeight="1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</row>
    <row r="697" ht="13.5" customHeight="1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</row>
    <row r="698" ht="13.5" customHeight="1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</row>
    <row r="699" ht="13.5" customHeight="1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</row>
    <row r="700" ht="13.5" customHeight="1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</row>
    <row r="701" ht="13.5" customHeight="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</row>
    <row r="702" ht="13.5" customHeight="1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</row>
    <row r="703" ht="13.5" customHeight="1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</row>
    <row r="704" ht="13.5" customHeight="1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</row>
    <row r="705" ht="13.5" customHeight="1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</row>
    <row r="706" ht="13.5" customHeight="1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</row>
    <row r="707" ht="13.5" customHeight="1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</row>
    <row r="708" ht="13.5" customHeight="1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</row>
    <row r="709" ht="13.5" customHeight="1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</row>
    <row r="710" ht="13.5" customHeight="1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</row>
    <row r="711" ht="13.5" customHeight="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</row>
    <row r="712" ht="13.5" customHeight="1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</row>
    <row r="713" ht="13.5" customHeight="1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</row>
    <row r="714" ht="13.5" customHeight="1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</row>
    <row r="715" ht="13.5" customHeight="1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</row>
    <row r="716" ht="13.5" customHeight="1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</row>
    <row r="717" ht="13.5" customHeight="1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</row>
    <row r="718" ht="13.5" customHeight="1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</row>
    <row r="719" ht="13.5" customHeight="1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</row>
    <row r="720" ht="13.5" customHeight="1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</row>
    <row r="721" ht="13.5" customHeight="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</row>
    <row r="722" ht="13.5" customHeight="1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</row>
    <row r="723" ht="13.5" customHeight="1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</row>
    <row r="724" ht="13.5" customHeight="1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</row>
    <row r="725" ht="13.5" customHeight="1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</row>
    <row r="726" ht="13.5" customHeight="1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</row>
    <row r="727" ht="13.5" customHeight="1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</row>
    <row r="728" ht="13.5" customHeight="1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</row>
    <row r="729" ht="13.5" customHeight="1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</row>
    <row r="730" ht="13.5" customHeight="1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</row>
    <row r="731" ht="13.5" customHeight="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</row>
    <row r="732" ht="13.5" customHeight="1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</row>
    <row r="733" ht="13.5" customHeight="1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</row>
    <row r="734" ht="13.5" customHeight="1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</row>
    <row r="735" ht="13.5" customHeight="1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</row>
    <row r="736" ht="13.5" customHeight="1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</row>
    <row r="737" ht="13.5" customHeight="1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</row>
    <row r="738" ht="13.5" customHeight="1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</row>
    <row r="739" ht="13.5" customHeight="1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</row>
    <row r="740" ht="13.5" customHeight="1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</row>
    <row r="741" ht="13.5" customHeight="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</row>
    <row r="742" ht="13.5" customHeight="1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</row>
    <row r="743" ht="13.5" customHeight="1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</row>
    <row r="744" ht="13.5" customHeight="1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</row>
    <row r="745" ht="13.5" customHeight="1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</row>
    <row r="746" ht="13.5" customHeight="1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</row>
    <row r="747" ht="13.5" customHeight="1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</row>
    <row r="748" ht="13.5" customHeight="1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</row>
    <row r="749" ht="13.5" customHeight="1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</row>
    <row r="750" ht="13.5" customHeight="1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</row>
    <row r="751" ht="13.5" customHeight="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</row>
    <row r="752" ht="13.5" customHeight="1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</row>
    <row r="753" ht="13.5" customHeight="1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</row>
    <row r="754" ht="13.5" customHeight="1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</row>
    <row r="755" ht="13.5" customHeight="1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</row>
    <row r="756" ht="13.5" customHeight="1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</row>
    <row r="757" ht="13.5" customHeight="1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</row>
    <row r="758" ht="13.5" customHeight="1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</row>
    <row r="759" ht="13.5" customHeight="1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</row>
    <row r="760" ht="13.5" customHeight="1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</row>
    <row r="761" ht="13.5" customHeight="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</row>
    <row r="762" ht="13.5" customHeight="1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</row>
    <row r="763" ht="13.5" customHeight="1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</row>
    <row r="764" ht="13.5" customHeight="1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</row>
    <row r="765" ht="13.5" customHeight="1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</row>
    <row r="766" ht="13.5" customHeight="1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</row>
    <row r="767" ht="13.5" customHeight="1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</row>
    <row r="768" ht="13.5" customHeight="1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</row>
    <row r="769" ht="13.5" customHeight="1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</row>
    <row r="770" ht="13.5" customHeight="1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</row>
    <row r="771" ht="13.5" customHeight="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</row>
    <row r="772" ht="13.5" customHeight="1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</row>
    <row r="773" ht="13.5" customHeight="1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</row>
    <row r="774" ht="13.5" customHeight="1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</row>
    <row r="775" ht="13.5" customHeight="1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</row>
    <row r="776" ht="13.5" customHeight="1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</row>
    <row r="777" ht="13.5" customHeight="1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</row>
    <row r="778" ht="13.5" customHeight="1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</row>
    <row r="779" ht="13.5" customHeight="1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</row>
    <row r="780" ht="13.5" customHeight="1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</row>
    <row r="781" ht="13.5" customHeight="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</row>
    <row r="782" ht="13.5" customHeight="1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</row>
    <row r="783" ht="13.5" customHeight="1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</row>
    <row r="784" ht="13.5" customHeight="1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</row>
    <row r="785" ht="13.5" customHeight="1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</row>
    <row r="786" ht="13.5" customHeight="1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</row>
    <row r="787" ht="13.5" customHeight="1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</row>
    <row r="788" ht="13.5" customHeight="1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</row>
    <row r="789" ht="13.5" customHeight="1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</row>
    <row r="790" ht="13.5" customHeight="1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</row>
    <row r="791" ht="13.5" customHeight="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</row>
    <row r="792" ht="13.5" customHeight="1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</row>
    <row r="793" ht="13.5" customHeight="1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</row>
    <row r="794" ht="13.5" customHeight="1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</row>
    <row r="795" ht="13.5" customHeight="1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</row>
    <row r="796" ht="13.5" customHeight="1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</row>
    <row r="797" ht="13.5" customHeight="1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</row>
    <row r="798" ht="13.5" customHeight="1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</row>
    <row r="799" ht="13.5" customHeight="1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</row>
    <row r="800" ht="13.5" customHeight="1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</row>
    <row r="801" ht="13.5" customHeight="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</row>
    <row r="802" ht="13.5" customHeight="1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</row>
    <row r="803" ht="13.5" customHeight="1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</row>
    <row r="804" ht="13.5" customHeight="1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</row>
    <row r="805" ht="13.5" customHeight="1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</row>
    <row r="806" ht="13.5" customHeight="1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</row>
    <row r="807" ht="13.5" customHeight="1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</row>
    <row r="808" ht="13.5" customHeight="1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</row>
    <row r="809" ht="13.5" customHeight="1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</row>
    <row r="810" ht="13.5" customHeight="1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</row>
    <row r="811" ht="13.5" customHeight="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</row>
    <row r="812" ht="13.5" customHeight="1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</row>
    <row r="813" ht="13.5" customHeight="1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</row>
    <row r="814" ht="13.5" customHeight="1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</row>
    <row r="815" ht="13.5" customHeight="1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</row>
    <row r="816" ht="13.5" customHeight="1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</row>
    <row r="817" ht="13.5" customHeight="1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</row>
    <row r="818" ht="13.5" customHeight="1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</row>
    <row r="819" ht="13.5" customHeight="1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</row>
    <row r="820" ht="13.5" customHeight="1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</row>
    <row r="821" ht="13.5" customHeight="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</row>
    <row r="822" ht="13.5" customHeight="1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</row>
    <row r="823" ht="13.5" customHeight="1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</row>
    <row r="824" ht="13.5" customHeight="1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</row>
    <row r="825" ht="13.5" customHeight="1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</row>
    <row r="826" ht="13.5" customHeight="1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</row>
    <row r="827" ht="13.5" customHeight="1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</row>
    <row r="828" ht="13.5" customHeight="1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</row>
    <row r="829" ht="13.5" customHeight="1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</row>
    <row r="830" ht="13.5" customHeight="1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</row>
    <row r="831" ht="13.5" customHeight="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</row>
    <row r="832" ht="13.5" customHeight="1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</row>
    <row r="833" ht="13.5" customHeight="1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</row>
    <row r="834" ht="13.5" customHeight="1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</row>
    <row r="835" ht="13.5" customHeight="1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</row>
    <row r="836" ht="13.5" customHeight="1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</row>
    <row r="837" ht="13.5" customHeight="1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</row>
    <row r="838" ht="13.5" customHeight="1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</row>
    <row r="839" ht="13.5" customHeight="1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</row>
    <row r="840" ht="13.5" customHeight="1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</row>
    <row r="841" ht="13.5" customHeight="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</row>
    <row r="842" ht="13.5" customHeight="1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</row>
    <row r="843" ht="13.5" customHeight="1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</row>
    <row r="844" ht="13.5" customHeight="1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</row>
    <row r="845" ht="13.5" customHeight="1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</row>
    <row r="846" ht="13.5" customHeight="1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</row>
    <row r="847" ht="13.5" customHeight="1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</row>
    <row r="848" ht="13.5" customHeight="1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</row>
    <row r="849" ht="13.5" customHeight="1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</row>
    <row r="850" ht="13.5" customHeight="1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</row>
    <row r="851" ht="13.5" customHeight="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</row>
    <row r="852" ht="13.5" customHeight="1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</row>
    <row r="853" ht="13.5" customHeight="1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</row>
    <row r="854" ht="13.5" customHeight="1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</row>
    <row r="855" ht="13.5" customHeight="1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</row>
    <row r="856" ht="13.5" customHeight="1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</row>
    <row r="857" ht="13.5" customHeight="1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</row>
    <row r="858" ht="13.5" customHeight="1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</row>
    <row r="859" ht="13.5" customHeight="1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</row>
    <row r="860" ht="13.5" customHeight="1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</row>
    <row r="861" ht="13.5" customHeight="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</row>
    <row r="862" ht="13.5" customHeight="1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</row>
    <row r="863" ht="13.5" customHeight="1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</row>
    <row r="864" ht="13.5" customHeight="1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</row>
    <row r="865" ht="13.5" customHeight="1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</row>
    <row r="866" ht="13.5" customHeight="1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</row>
    <row r="867" ht="13.5" customHeight="1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</row>
    <row r="868" ht="13.5" customHeight="1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</row>
    <row r="869" ht="13.5" customHeight="1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</row>
    <row r="870" ht="13.5" customHeight="1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</row>
    <row r="871" ht="13.5" customHeight="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</row>
    <row r="872" ht="13.5" customHeight="1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</row>
    <row r="873" ht="13.5" customHeight="1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</row>
    <row r="874" ht="13.5" customHeight="1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</row>
    <row r="875" ht="13.5" customHeight="1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</row>
    <row r="876" ht="13.5" customHeight="1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</row>
    <row r="877" ht="13.5" customHeight="1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</row>
    <row r="878" ht="13.5" customHeight="1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</row>
    <row r="879" ht="13.5" customHeight="1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</row>
    <row r="880" ht="13.5" customHeight="1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</row>
    <row r="881" ht="13.5" customHeight="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</row>
    <row r="882" ht="13.5" customHeight="1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</row>
    <row r="883" ht="13.5" customHeight="1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</row>
    <row r="884" ht="13.5" customHeight="1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</row>
    <row r="885" ht="13.5" customHeight="1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</row>
    <row r="886" ht="13.5" customHeight="1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</row>
    <row r="887" ht="13.5" customHeight="1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</row>
    <row r="888" ht="13.5" customHeight="1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</row>
    <row r="889" ht="13.5" customHeight="1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</row>
    <row r="890" ht="13.5" customHeight="1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</row>
    <row r="891" ht="13.5" customHeight="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</row>
    <row r="892" ht="13.5" customHeight="1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</row>
    <row r="893" ht="13.5" customHeight="1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</row>
    <row r="894" ht="13.5" customHeight="1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</row>
    <row r="895" ht="13.5" customHeight="1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</row>
    <row r="896" ht="13.5" customHeight="1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</row>
    <row r="897" ht="13.5" customHeight="1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</row>
    <row r="898" ht="13.5" customHeight="1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</row>
    <row r="899" ht="13.5" customHeight="1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</row>
    <row r="900" ht="13.5" customHeight="1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</row>
    <row r="901" ht="13.5" customHeight="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</row>
    <row r="902" ht="13.5" customHeight="1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</row>
    <row r="903" ht="13.5" customHeight="1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</row>
    <row r="904" ht="13.5" customHeight="1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</row>
    <row r="905" ht="13.5" customHeight="1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</row>
    <row r="906" ht="13.5" customHeight="1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</row>
    <row r="907" ht="13.5" customHeight="1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</row>
    <row r="908" ht="13.5" customHeight="1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</row>
    <row r="909" ht="13.5" customHeight="1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</row>
    <row r="910" ht="13.5" customHeight="1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</row>
    <row r="911" ht="13.5" customHeight="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</row>
    <row r="912" ht="13.5" customHeight="1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</row>
    <row r="913" ht="13.5" customHeight="1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</row>
    <row r="914" ht="13.5" customHeight="1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</row>
    <row r="915" ht="13.5" customHeight="1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</row>
    <row r="916" ht="13.5" customHeight="1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</row>
    <row r="917" ht="13.5" customHeight="1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</row>
    <row r="918" ht="13.5" customHeight="1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</row>
    <row r="919" ht="13.5" customHeight="1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</row>
    <row r="920" ht="13.5" customHeight="1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</row>
    <row r="921" ht="13.5" customHeight="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</row>
    <row r="922" ht="13.5" customHeight="1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</row>
    <row r="923" ht="13.5" customHeight="1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</row>
    <row r="924" ht="13.5" customHeight="1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</row>
    <row r="925" ht="13.5" customHeight="1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</row>
    <row r="926" ht="13.5" customHeight="1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</row>
    <row r="927" ht="13.5" customHeight="1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</row>
    <row r="928" ht="13.5" customHeight="1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</row>
    <row r="929" ht="13.5" customHeight="1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</row>
    <row r="930" ht="13.5" customHeight="1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</row>
    <row r="931" ht="13.5" customHeight="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</row>
    <row r="932" ht="13.5" customHeight="1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</row>
    <row r="933" ht="13.5" customHeight="1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</row>
    <row r="934" ht="13.5" customHeight="1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</row>
    <row r="935" ht="13.5" customHeight="1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</row>
    <row r="936" ht="13.5" customHeight="1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</row>
    <row r="937" ht="13.5" customHeight="1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</row>
    <row r="938" ht="13.5" customHeight="1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</row>
    <row r="939" ht="13.5" customHeight="1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</row>
    <row r="940" ht="13.5" customHeight="1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</row>
    <row r="941" ht="13.5" customHeight="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</row>
    <row r="942" ht="13.5" customHeight="1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</row>
    <row r="943" ht="13.5" customHeight="1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</row>
    <row r="944" ht="13.5" customHeight="1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</row>
    <row r="945" ht="13.5" customHeight="1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</row>
    <row r="946" ht="13.5" customHeight="1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</row>
    <row r="947" ht="13.5" customHeight="1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</row>
    <row r="948" ht="13.5" customHeight="1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</row>
    <row r="949" ht="13.5" customHeight="1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</row>
    <row r="950" ht="13.5" customHeight="1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</row>
    <row r="951" ht="13.5" customHeight="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</row>
    <row r="952" ht="13.5" customHeight="1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</row>
    <row r="953" ht="13.5" customHeight="1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</row>
    <row r="954" ht="13.5" customHeight="1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</row>
    <row r="955" ht="13.5" customHeight="1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</row>
    <row r="956" ht="13.5" customHeight="1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</row>
    <row r="957" ht="13.5" customHeight="1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</row>
    <row r="958" ht="13.5" customHeight="1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</row>
    <row r="959" ht="13.5" customHeight="1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</row>
    <row r="960" ht="13.5" customHeight="1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</row>
    <row r="961" ht="13.5" customHeight="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</row>
    <row r="962" ht="13.5" customHeight="1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</row>
    <row r="963" ht="13.5" customHeight="1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</row>
    <row r="964" ht="13.5" customHeight="1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</row>
    <row r="965" ht="13.5" customHeight="1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</row>
    <row r="966" ht="13.5" customHeight="1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</row>
    <row r="967" ht="13.5" customHeight="1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</row>
    <row r="968" ht="13.5" customHeight="1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</row>
    <row r="969" ht="13.5" customHeight="1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</row>
    <row r="970" ht="13.5" customHeight="1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</row>
    <row r="971" ht="13.5" customHeight="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</row>
    <row r="972" ht="13.5" customHeight="1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</row>
    <row r="973" ht="13.5" customHeight="1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</row>
    <row r="974" ht="13.5" customHeight="1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</row>
    <row r="975" ht="13.5" customHeight="1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</row>
    <row r="976" ht="13.5" customHeight="1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</row>
    <row r="977" ht="13.5" customHeight="1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</row>
    <row r="978" ht="13.5" customHeight="1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</row>
    <row r="979" ht="13.5" customHeight="1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</row>
    <row r="980" ht="13.5" customHeight="1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</row>
    <row r="981" ht="13.5" customHeight="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</row>
    <row r="982" ht="13.5" customHeight="1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</row>
    <row r="983" ht="13.5" customHeight="1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</row>
    <row r="984" ht="13.5" customHeight="1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</row>
    <row r="985" ht="13.5" customHeight="1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</row>
    <row r="986" ht="13.5" customHeight="1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</row>
    <row r="987" ht="13.5" customHeight="1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</row>
    <row r="988" ht="13.5" customHeight="1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</row>
    <row r="989" ht="13.5" customHeight="1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</row>
    <row r="990" ht="13.5" customHeight="1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</row>
    <row r="991" ht="13.5" customHeight="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</row>
    <row r="992" ht="13.5" customHeight="1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</row>
    <row r="993" ht="13.5" customHeight="1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</row>
    <row r="994" ht="13.5" customHeight="1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</row>
    <row r="995" ht="13.5" customHeight="1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</row>
    <row r="996" ht="13.5" customHeight="1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</row>
    <row r="997" ht="13.5" customHeight="1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</row>
    <row r="998" ht="13.5" customHeight="1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</row>
    <row r="999" ht="13.5" customHeight="1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</row>
    <row r="1000" ht="13.5" customHeight="1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9.0"/>
    <col customWidth="1" min="3" max="3" width="17.88"/>
    <col customWidth="1" min="4" max="8" width="8.88"/>
    <col customWidth="1" min="9" max="26" width="8.63"/>
  </cols>
  <sheetData>
    <row r="1" ht="12.75" customHeight="1">
      <c r="A1" s="164" t="s">
        <v>409</v>
      </c>
      <c r="B1" s="164" t="s">
        <v>410</v>
      </c>
      <c r="C1" s="164" t="s">
        <v>411</v>
      </c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ht="12.75" customHeight="1">
      <c r="A2" s="164" t="s">
        <v>100</v>
      </c>
      <c r="B2" s="165" t="s">
        <v>412</v>
      </c>
      <c r="C2" s="165" t="s">
        <v>413</v>
      </c>
      <c r="D2" s="142"/>
      <c r="E2" s="142"/>
      <c r="F2" s="142"/>
      <c r="G2" s="166" t="s">
        <v>1</v>
      </c>
      <c r="H2" s="167" t="s">
        <v>414</v>
      </c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ht="12.75" customHeight="1">
      <c r="A3" s="164" t="s">
        <v>101</v>
      </c>
      <c r="B3" s="164" t="s">
        <v>415</v>
      </c>
      <c r="C3" s="164" t="s">
        <v>416</v>
      </c>
      <c r="D3" s="142"/>
      <c r="E3" s="142"/>
      <c r="F3" s="142"/>
      <c r="G3" s="168">
        <v>21.0</v>
      </c>
      <c r="H3" s="169">
        <v>23.0</v>
      </c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ht="12.75" customHeight="1">
      <c r="A4" s="164" t="s">
        <v>102</v>
      </c>
      <c r="B4" s="164" t="s">
        <v>415</v>
      </c>
      <c r="C4" s="164" t="s">
        <v>416</v>
      </c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ht="12.75" customHeight="1">
      <c r="A5" s="164" t="s">
        <v>103</v>
      </c>
      <c r="B5" s="164" t="s">
        <v>415</v>
      </c>
      <c r="C5" s="164" t="s">
        <v>416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ht="12.75" customHeight="1">
      <c r="A6" s="164" t="s">
        <v>104</v>
      </c>
      <c r="B6" s="164" t="s">
        <v>415</v>
      </c>
      <c r="C6" s="164" t="s">
        <v>416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ht="12.75" customHeight="1">
      <c r="A7" s="164" t="s">
        <v>105</v>
      </c>
      <c r="B7" s="164" t="s">
        <v>415</v>
      </c>
      <c r="C7" s="164" t="s">
        <v>416</v>
      </c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ht="12.75" customHeight="1">
      <c r="A8" s="164" t="s">
        <v>0</v>
      </c>
      <c r="B8" s="164" t="s">
        <v>415</v>
      </c>
      <c r="C8" s="164" t="s">
        <v>416</v>
      </c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ht="12.7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ht="12.7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ht="12.75" customHeight="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ht="12.75" customHeight="1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ht="12.75" customHeight="1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ht="12.75" customHeight="1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ht="12.75" customHeight="1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ht="12.75" customHeight="1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ht="12.75" customHeight="1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ht="12.75" customHeight="1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ht="12.75" customHeight="1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ht="12.7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 ht="12.75" customHeight="1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 ht="12.75" customHeight="1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 ht="12.75" customHeight="1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 ht="12.75" customHeight="1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 ht="12.75" customHeight="1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 ht="12.75" customHeight="1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 ht="12.75" customHeight="1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 ht="12.75" customHeight="1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 ht="12.75" customHeight="1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 ht="12.75" customHeight="1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 ht="12.75" customHeight="1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 ht="12.75" customHeight="1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 ht="12.75" customHeight="1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 ht="12.7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 ht="12.75" customHeight="1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 ht="12.75" customHeight="1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 ht="12.75" customHeight="1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 ht="12.75" customHeight="1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 ht="12.75" customHeight="1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 ht="12.75" customHeight="1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 ht="12.75" customHeight="1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 ht="12.75" customHeight="1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 ht="12.75" customHeight="1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 ht="12.75" customHeight="1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 ht="12.75" customHeight="1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 ht="12.75" customHeight="1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 ht="12.75" customHeight="1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 ht="12.75" customHeight="1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 ht="12.75" customHeight="1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 ht="12.75" customHeight="1">
      <c r="A50" s="142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 ht="12.75" customHeight="1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 ht="12.75" customHeight="1">
      <c r="A52" s="142"/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 ht="12.75" customHeight="1">
      <c r="A53" s="142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 ht="12.75" customHeight="1">
      <c r="A54" s="142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 ht="12.75" customHeight="1">
      <c r="A55" s="142"/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 ht="12.75" customHeight="1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 ht="12.75" customHeight="1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 ht="12.75" customHeight="1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 ht="12.75" customHeight="1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 ht="12.75" customHeight="1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 ht="12.75" customHeight="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 ht="12.75" customHeight="1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 ht="12.75" customHeight="1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 ht="12.75" customHeight="1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 ht="12.75" customHeight="1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 ht="12.75" customHeight="1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 ht="12.75" customHeight="1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 ht="12.75" customHeight="1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 ht="12.75" customHeight="1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 ht="12.75" customHeight="1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 ht="12.75" customHeight="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 ht="12.75" customHeight="1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 ht="12.75" customHeight="1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 ht="12.75" customHeight="1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 ht="12.75" customHeight="1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 ht="12.75" customHeight="1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 ht="12.75" customHeight="1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 ht="12.75" customHeight="1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 ht="12.75" customHeight="1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 ht="12.75" customHeight="1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 ht="12.75" customHeight="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 ht="12.75" customHeight="1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 ht="12.75" customHeight="1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 ht="12.75" customHeight="1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 ht="12.75" customHeight="1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 ht="12.75" customHeight="1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 ht="12.75" customHeight="1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 ht="12.75" customHeight="1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 ht="12.75" customHeight="1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 ht="12.75" customHeight="1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 ht="12.75" customHeight="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 ht="12.75" customHeight="1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 ht="12.75" customHeight="1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 ht="12.75" customHeight="1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 ht="12.75" customHeight="1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 ht="12.75" customHeight="1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 ht="12.75" customHeight="1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 ht="12.75" customHeight="1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 ht="12.75" customHeight="1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 ht="12.75" customHeight="1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 ht="12.75" customHeight="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 ht="12.75" customHeight="1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 ht="12.75" customHeight="1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 ht="12.75" customHeight="1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 ht="12.75" customHeight="1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 ht="12.75" customHeight="1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 ht="12.75" customHeight="1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 ht="12.75" customHeight="1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 ht="12.75" customHeight="1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 ht="12.75" customHeight="1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 ht="12.75" customHeight="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 ht="12.75" customHeight="1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 ht="12.75" customHeight="1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 ht="12.75" customHeight="1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 ht="12.75" customHeight="1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 ht="12.75" customHeight="1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 ht="12.75" customHeight="1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 ht="12.75" customHeight="1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 ht="12.75" customHeight="1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 ht="12.75" customHeight="1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 ht="12.75" customHeight="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 ht="12.75" customHeight="1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 ht="12.75" customHeight="1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 ht="12.75" customHeight="1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 ht="12.75" customHeight="1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 ht="12.75" customHeight="1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 ht="12.75" customHeight="1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 ht="12.75" customHeight="1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 ht="12.75" customHeight="1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 ht="12.75" customHeight="1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 ht="12.75" customHeight="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 ht="12.75" customHeight="1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 ht="12.75" customHeight="1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 ht="12.75" customHeight="1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 ht="12.75" customHeight="1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 ht="12.75" customHeight="1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 ht="12.75" customHeight="1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 ht="12.75" customHeight="1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 ht="12.75" customHeight="1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 ht="12.75" customHeight="1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 ht="12.75" customHeight="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 ht="12.75" customHeight="1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 ht="12.75" customHeight="1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 ht="12.75" customHeight="1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 ht="12.75" customHeight="1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 ht="12.75" customHeight="1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 ht="12.75" customHeight="1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 ht="12.75" customHeight="1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 ht="12.75" customHeight="1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 ht="12.75" customHeight="1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 ht="12.75" customHeight="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 ht="12.75" customHeight="1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 ht="12.75" customHeight="1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 ht="12.75" customHeight="1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 ht="12.75" customHeight="1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 ht="12.75" customHeight="1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 ht="12.75" customHeight="1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 ht="12.75" customHeight="1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 ht="12.75" customHeight="1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 ht="12.75" customHeight="1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 ht="12.75" customHeight="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 ht="12.75" customHeight="1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 ht="12.75" customHeight="1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 ht="12.75" customHeight="1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 ht="12.75" customHeight="1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 ht="12.75" customHeight="1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 ht="12.75" customHeight="1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 ht="12.75" customHeight="1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 ht="12.75" customHeight="1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 ht="12.75" customHeight="1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 ht="12.75" customHeight="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 ht="12.75" customHeight="1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 ht="12.75" customHeight="1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 ht="12.75" customHeight="1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 ht="12.75" customHeight="1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 ht="12.75" customHeight="1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 ht="12.75" customHeight="1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 ht="12.75" customHeight="1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 ht="12.75" customHeight="1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 ht="12.75" customHeight="1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 ht="12.75" customHeight="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 ht="12.75" customHeight="1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 ht="12.75" customHeight="1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 ht="12.75" customHeight="1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 ht="12.75" customHeight="1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 ht="12.75" customHeight="1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 ht="12.75" customHeight="1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 ht="12.75" customHeight="1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 ht="12.75" customHeight="1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 ht="12.75" customHeight="1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 ht="12.75" customHeight="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 ht="12.75" customHeight="1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 ht="12.75" customHeight="1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 ht="12.75" customHeight="1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 ht="12.75" customHeight="1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 ht="12.75" customHeight="1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 ht="12.75" customHeight="1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 ht="12.75" customHeight="1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 ht="12.75" customHeight="1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 ht="12.75" customHeight="1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 ht="12.75" customHeight="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 ht="12.75" customHeight="1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 ht="12.75" customHeight="1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 ht="12.75" customHeight="1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 ht="12.75" customHeight="1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 ht="12.75" customHeight="1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 ht="12.75" customHeight="1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 ht="12.75" customHeight="1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 ht="12.75" customHeight="1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 ht="12.75" customHeight="1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 ht="12.75" customHeight="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 ht="12.75" customHeight="1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 ht="12.75" customHeight="1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 ht="12.75" customHeight="1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 ht="12.75" customHeight="1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 ht="12.75" customHeight="1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 ht="12.75" customHeight="1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 ht="12.75" customHeight="1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 ht="12.75" customHeight="1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 ht="12.75" customHeight="1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 ht="12.75" customHeight="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 ht="12.75" customHeight="1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 ht="12.75" customHeight="1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 ht="12.75" customHeight="1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 ht="12.75" customHeight="1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 ht="12.75" customHeight="1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 ht="12.75" customHeight="1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 ht="12.75" customHeight="1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 ht="12.75" customHeight="1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 ht="12.75" customHeight="1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 ht="12.75" customHeight="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 ht="12.75" customHeight="1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 ht="12.75" customHeight="1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 ht="12.75" customHeight="1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 ht="12.75" customHeight="1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 ht="12.75" customHeight="1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 ht="12.75" customHeight="1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 ht="12.75" customHeight="1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 ht="12.75" customHeight="1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 ht="12.75" customHeight="1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 ht="12.75" customHeight="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 ht="12.75" customHeight="1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 ht="12.75" customHeight="1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 ht="12.75" customHeight="1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 ht="12.75" customHeight="1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 ht="12.75" customHeight="1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 ht="12.75" customHeight="1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 ht="12.75" customHeight="1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 ht="12.75" customHeight="1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 ht="12.75" customHeight="1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 ht="12.75" customHeight="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 ht="12.75" customHeight="1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 ht="12.75" customHeight="1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 ht="12.75" customHeight="1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 ht="12.75" customHeight="1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 ht="12.75" customHeight="1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 ht="12.75" customHeight="1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 ht="12.75" customHeight="1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 ht="12.75" customHeight="1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 ht="12.75" customHeight="1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 ht="12.75" customHeight="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 ht="12.75" customHeight="1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 ht="12.75" customHeight="1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 ht="12.75" customHeight="1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 ht="12.75" customHeight="1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 ht="12.75" customHeight="1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 ht="12.75" customHeight="1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 ht="12.75" customHeight="1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 ht="12.75" customHeight="1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 ht="12.75" customHeight="1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 ht="12.75" customHeight="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 ht="12.75" customHeight="1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 ht="12.75" customHeight="1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 ht="12.75" customHeight="1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 ht="12.75" customHeight="1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 ht="12.75" customHeight="1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 ht="12.75" customHeight="1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 ht="12.75" customHeight="1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 ht="12.75" customHeight="1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 ht="12.75" customHeight="1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 ht="12.75" customHeight="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 ht="12.75" customHeight="1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 ht="12.75" customHeight="1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 ht="12.75" customHeight="1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 ht="12.75" customHeight="1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 ht="12.75" customHeight="1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 ht="12.75" customHeight="1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 ht="12.75" customHeight="1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 ht="12.75" customHeight="1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 ht="12.75" customHeight="1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 ht="12.75" customHeight="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 ht="12.75" customHeight="1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 ht="12.75" customHeight="1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 ht="12.75" customHeight="1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 ht="12.75" customHeight="1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 ht="12.75" customHeight="1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 ht="12.75" customHeight="1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 ht="12.75" customHeight="1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 ht="12.75" customHeight="1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 ht="12.75" customHeight="1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 ht="12.75" customHeight="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 ht="12.75" customHeight="1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 ht="12.75" customHeight="1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 ht="12.75" customHeight="1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 ht="12.75" customHeight="1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 ht="12.75" customHeight="1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 ht="12.75" customHeight="1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 ht="12.75" customHeight="1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 ht="12.75" customHeight="1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 ht="12.75" customHeight="1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 ht="12.75" customHeight="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 ht="12.75" customHeight="1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 ht="12.75" customHeight="1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 ht="12.75" customHeight="1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 ht="12.75" customHeight="1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 ht="12.75" customHeight="1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 ht="12.75" customHeight="1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 ht="12.75" customHeight="1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 ht="12.75" customHeight="1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 ht="12.75" customHeight="1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 ht="12.75" customHeight="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 ht="12.75" customHeight="1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 ht="12.75" customHeight="1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 ht="12.75" customHeight="1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 ht="12.75" customHeight="1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 ht="12.75" customHeight="1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 ht="12.75" customHeight="1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 ht="12.75" customHeight="1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 ht="12.75" customHeight="1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 ht="12.75" customHeight="1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 ht="12.75" customHeight="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 ht="12.75" customHeight="1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 ht="12.75" customHeight="1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 ht="12.75" customHeight="1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 ht="12.75" customHeight="1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 ht="12.75" customHeight="1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 ht="12.75" customHeight="1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 ht="12.75" customHeight="1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 ht="12.75" customHeight="1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 ht="12.75" customHeight="1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 ht="12.75" customHeight="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 ht="12.75" customHeight="1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 ht="12.75" customHeight="1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 ht="12.75" customHeight="1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 ht="12.75" customHeight="1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 ht="12.75" customHeight="1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 ht="12.75" customHeight="1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 ht="12.75" customHeight="1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 ht="12.75" customHeight="1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 ht="12.75" customHeight="1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 ht="12.75" customHeight="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 ht="12.75" customHeight="1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 ht="12.75" customHeight="1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 ht="12.75" customHeight="1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 ht="12.75" customHeight="1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 ht="12.75" customHeight="1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 ht="12.75" customHeight="1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 ht="12.75" customHeight="1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 ht="12.75" customHeight="1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 ht="12.75" customHeight="1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 ht="12.75" customHeight="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 ht="12.75" customHeight="1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 ht="12.75" customHeight="1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 ht="12.75" customHeight="1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 ht="12.75" customHeight="1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 ht="12.75" customHeight="1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 ht="12.75" customHeight="1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 ht="12.75" customHeight="1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 ht="12.75" customHeight="1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 ht="12.75" customHeight="1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 ht="12.75" customHeight="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 ht="12.75" customHeight="1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 ht="12.75" customHeight="1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 ht="12.75" customHeight="1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 ht="12.75" customHeight="1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 ht="12.75" customHeight="1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 ht="12.75" customHeight="1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 ht="12.75" customHeight="1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 ht="12.75" customHeight="1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 ht="12.75" customHeight="1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 ht="12.75" customHeight="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 ht="12.75" customHeight="1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 ht="12.75" customHeight="1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 ht="12.75" customHeight="1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 ht="12.75" customHeight="1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 ht="12.75" customHeight="1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 ht="12.75" customHeight="1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 ht="12.75" customHeight="1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 ht="12.75" customHeight="1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 ht="12.75" customHeight="1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 ht="12.75" customHeight="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 ht="12.75" customHeight="1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 ht="12.75" customHeight="1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 ht="12.75" customHeight="1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 ht="12.75" customHeight="1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 ht="12.75" customHeight="1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 ht="12.75" customHeight="1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 ht="12.75" customHeight="1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 ht="12.75" customHeight="1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 ht="12.75" customHeight="1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 ht="12.75" customHeight="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 ht="12.75" customHeight="1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 ht="12.75" customHeight="1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 ht="12.75" customHeight="1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 ht="12.75" customHeight="1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 ht="12.75" customHeight="1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 ht="12.75" customHeight="1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 ht="12.75" customHeight="1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 ht="12.75" customHeight="1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 ht="12.75" customHeight="1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 ht="12.75" customHeight="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 ht="12.75" customHeight="1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 ht="12.75" customHeight="1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 ht="12.75" customHeight="1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 ht="12.75" customHeight="1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 ht="12.75" customHeight="1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 ht="12.75" customHeight="1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 ht="12.75" customHeight="1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 ht="12.75" customHeight="1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 ht="12.75" customHeight="1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 ht="12.75" customHeight="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 ht="12.75" customHeight="1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 ht="12.75" customHeight="1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 ht="12.75" customHeight="1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 ht="12.75" customHeight="1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 ht="12.75" customHeight="1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 ht="12.75" customHeight="1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 ht="12.75" customHeight="1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 ht="12.75" customHeight="1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 ht="12.75" customHeight="1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 ht="12.75" customHeight="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 ht="12.75" customHeight="1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 ht="12.75" customHeight="1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 ht="12.75" customHeight="1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 ht="12.75" customHeight="1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 ht="12.75" customHeight="1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 ht="12.75" customHeight="1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 ht="12.75" customHeight="1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 ht="12.75" customHeight="1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 ht="12.75" customHeight="1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 ht="12.75" customHeight="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 ht="12.75" customHeight="1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 ht="12.75" customHeight="1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 ht="12.75" customHeight="1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 ht="12.75" customHeight="1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 ht="12.75" customHeight="1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 ht="12.75" customHeight="1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 ht="12.75" customHeight="1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 ht="12.75" customHeight="1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 ht="12.75" customHeight="1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 ht="12.75" customHeight="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 ht="12.75" customHeight="1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 ht="12.75" customHeight="1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 ht="12.75" customHeight="1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 ht="12.75" customHeight="1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 ht="12.75" customHeight="1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 ht="12.75" customHeight="1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 ht="12.75" customHeight="1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 ht="12.75" customHeight="1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 ht="12.75" customHeight="1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 ht="12.75" customHeight="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 ht="12.75" customHeight="1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 ht="12.75" customHeight="1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 ht="12.75" customHeight="1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 ht="12.75" customHeight="1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 ht="12.75" customHeight="1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 ht="12.75" customHeight="1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 ht="12.75" customHeight="1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 ht="12.75" customHeight="1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 ht="12.75" customHeight="1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 ht="12.75" customHeight="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 ht="12.75" customHeight="1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 ht="12.75" customHeight="1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 ht="12.75" customHeight="1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 ht="12.75" customHeight="1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 ht="12.75" customHeight="1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 ht="12.75" customHeight="1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 ht="12.75" customHeight="1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 ht="12.75" customHeight="1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 ht="12.75" customHeight="1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 ht="12.75" customHeight="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 ht="12.75" customHeight="1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 ht="12.75" customHeight="1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 ht="12.75" customHeight="1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 ht="12.75" customHeight="1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 ht="12.75" customHeight="1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 ht="12.75" customHeight="1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 ht="12.75" customHeight="1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 ht="12.75" customHeight="1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 ht="12.75" customHeight="1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 ht="12.75" customHeight="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 ht="12.75" customHeight="1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 ht="12.75" customHeight="1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 ht="12.75" customHeight="1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 ht="12.75" customHeight="1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 ht="12.75" customHeight="1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 ht="12.75" customHeight="1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 ht="12.75" customHeight="1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 ht="12.75" customHeight="1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 ht="12.75" customHeight="1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 ht="12.75" customHeight="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 ht="12.75" customHeight="1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 ht="12.75" customHeight="1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 ht="12.75" customHeight="1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 ht="12.75" customHeight="1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 ht="12.75" customHeight="1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 ht="12.75" customHeight="1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 ht="12.75" customHeight="1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 ht="12.75" customHeight="1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 ht="12.75" customHeight="1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 ht="12.75" customHeight="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 ht="12.75" customHeight="1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 ht="12.75" customHeight="1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 ht="12.75" customHeight="1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 ht="12.75" customHeight="1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 ht="12.75" customHeight="1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 ht="12.75" customHeight="1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 ht="12.75" customHeight="1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 ht="12.75" customHeight="1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 ht="12.75" customHeight="1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 ht="12.75" customHeight="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 ht="12.75" customHeight="1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 ht="12.75" customHeight="1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 ht="12.75" customHeight="1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 ht="12.75" customHeight="1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 ht="12.75" customHeight="1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 ht="12.75" customHeight="1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 ht="12.75" customHeight="1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 ht="12.75" customHeight="1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 ht="12.75" customHeight="1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 ht="12.75" customHeight="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 ht="12.75" customHeight="1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 ht="12.75" customHeight="1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 ht="12.75" customHeight="1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 ht="12.75" customHeight="1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 ht="12.75" customHeight="1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 ht="12.75" customHeight="1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 ht="12.75" customHeight="1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 ht="12.75" customHeight="1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 ht="12.75" customHeight="1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 ht="12.75" customHeight="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 ht="12.75" customHeight="1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 ht="12.75" customHeight="1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 ht="12.75" customHeight="1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 ht="12.75" customHeight="1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 ht="12.75" customHeight="1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 ht="12.75" customHeight="1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 ht="12.75" customHeight="1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 ht="12.75" customHeight="1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 ht="12.75" customHeight="1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 ht="12.75" customHeight="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 ht="12.75" customHeight="1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 ht="12.75" customHeight="1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 ht="12.75" customHeight="1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 ht="12.75" customHeight="1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 ht="12.75" customHeight="1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 ht="12.75" customHeight="1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 ht="12.75" customHeight="1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 ht="12.75" customHeight="1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 ht="12.75" customHeight="1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 ht="12.75" customHeight="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 ht="12.75" customHeight="1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 ht="12.75" customHeight="1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 ht="12.75" customHeight="1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 ht="12.75" customHeight="1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 ht="12.75" customHeight="1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 ht="12.75" customHeight="1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 ht="12.75" customHeight="1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 ht="12.75" customHeight="1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 ht="12.75" customHeight="1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 ht="12.75" customHeight="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 ht="12.75" customHeight="1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 ht="12.75" customHeight="1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 ht="12.75" customHeight="1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 ht="12.75" customHeight="1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 ht="12.75" customHeight="1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 ht="12.75" customHeight="1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 ht="12.75" customHeight="1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 ht="12.75" customHeight="1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 ht="12.75" customHeight="1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 ht="12.75" customHeight="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 ht="12.75" customHeight="1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 ht="12.75" customHeight="1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 ht="12.75" customHeight="1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 ht="12.75" customHeight="1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 ht="12.75" customHeight="1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 ht="12.75" customHeight="1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 ht="12.75" customHeight="1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 ht="12.75" customHeight="1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 ht="12.75" customHeight="1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 ht="12.75" customHeight="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 ht="12.75" customHeight="1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 ht="12.75" customHeight="1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 ht="12.75" customHeight="1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 ht="12.75" customHeight="1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 ht="12.75" customHeight="1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 ht="12.75" customHeight="1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 ht="12.75" customHeight="1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 ht="12.75" customHeight="1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 ht="12.75" customHeight="1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 ht="12.75" customHeight="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 ht="12.75" customHeight="1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 ht="12.75" customHeight="1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 ht="12.75" customHeight="1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 ht="12.75" customHeight="1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 ht="12.75" customHeight="1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 ht="12.75" customHeight="1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 ht="12.75" customHeight="1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 ht="12.75" customHeight="1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 ht="12.75" customHeight="1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 ht="12.75" customHeight="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 ht="12.75" customHeight="1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 ht="12.75" customHeight="1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 ht="12.75" customHeight="1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 ht="12.75" customHeight="1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 ht="12.75" customHeight="1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 ht="12.75" customHeight="1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 ht="12.75" customHeight="1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 ht="12.75" customHeight="1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 ht="12.75" customHeight="1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 ht="12.75" customHeight="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 ht="12.75" customHeight="1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 ht="12.75" customHeight="1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 ht="12.75" customHeight="1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 ht="12.75" customHeight="1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 ht="12.75" customHeight="1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 ht="12.75" customHeight="1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 ht="12.75" customHeight="1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 ht="12.75" customHeight="1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 ht="12.75" customHeight="1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 ht="12.75" customHeight="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 ht="12.75" customHeight="1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 ht="12.75" customHeight="1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 ht="12.75" customHeight="1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 ht="12.75" customHeight="1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 ht="12.75" customHeight="1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 ht="12.75" customHeight="1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 ht="12.75" customHeight="1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 ht="12.75" customHeight="1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 ht="12.75" customHeight="1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 ht="12.75" customHeight="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 ht="12.75" customHeight="1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 ht="12.75" customHeight="1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 ht="12.75" customHeight="1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 ht="12.75" customHeight="1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 ht="12.75" customHeight="1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 ht="12.75" customHeight="1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 ht="12.75" customHeight="1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 ht="12.75" customHeight="1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 ht="12.75" customHeight="1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 ht="12.75" customHeight="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 ht="12.75" customHeight="1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 ht="12.75" customHeight="1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 ht="12.75" customHeight="1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 ht="12.75" customHeight="1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 ht="12.75" customHeight="1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 ht="12.75" customHeight="1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 ht="12.75" customHeight="1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 ht="12.75" customHeight="1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 ht="12.75" customHeight="1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 ht="12.75" customHeight="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 ht="12.75" customHeight="1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 ht="12.75" customHeight="1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 ht="12.75" customHeight="1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 ht="12.75" customHeight="1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 ht="12.75" customHeight="1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 ht="12.75" customHeight="1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 ht="12.75" customHeight="1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 ht="12.75" customHeight="1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 ht="12.75" customHeight="1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 ht="12.75" customHeight="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 ht="12.75" customHeight="1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 ht="12.75" customHeight="1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 ht="12.75" customHeight="1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 ht="12.75" customHeight="1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 ht="12.75" customHeight="1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 ht="12.75" customHeight="1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 ht="12.75" customHeight="1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 ht="12.75" customHeight="1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 ht="12.75" customHeight="1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 ht="12.75" customHeight="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 ht="12.75" customHeight="1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 ht="12.75" customHeight="1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 ht="12.75" customHeight="1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 ht="12.75" customHeight="1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 ht="12.75" customHeight="1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 ht="12.75" customHeight="1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 ht="12.75" customHeight="1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 ht="12.75" customHeight="1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 ht="12.75" customHeight="1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 ht="12.75" customHeight="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 ht="12.75" customHeight="1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 ht="12.75" customHeight="1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 ht="12.75" customHeight="1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 ht="12.75" customHeight="1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 ht="12.75" customHeight="1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 ht="12.75" customHeight="1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 ht="12.75" customHeight="1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 ht="12.75" customHeight="1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 ht="12.75" customHeight="1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 ht="12.75" customHeight="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 ht="12.75" customHeight="1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 ht="12.75" customHeight="1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 ht="12.75" customHeight="1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 ht="12.75" customHeight="1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 ht="12.75" customHeight="1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 ht="12.75" customHeight="1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 ht="12.75" customHeight="1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 ht="12.75" customHeight="1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 ht="12.75" customHeight="1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 ht="12.75" customHeight="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 ht="12.75" customHeight="1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 ht="12.75" customHeight="1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 ht="12.75" customHeight="1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 ht="12.75" customHeight="1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 ht="12.75" customHeight="1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 ht="12.75" customHeight="1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 ht="12.75" customHeight="1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 ht="12.75" customHeight="1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 ht="12.75" customHeight="1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 ht="12.75" customHeight="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 ht="12.75" customHeight="1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 ht="12.75" customHeight="1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 ht="12.75" customHeight="1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 ht="12.75" customHeight="1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 ht="12.75" customHeight="1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 ht="12.75" customHeight="1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 ht="12.75" customHeight="1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 ht="12.75" customHeight="1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 ht="12.75" customHeight="1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 ht="12.75" customHeight="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 ht="12.75" customHeight="1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 ht="12.75" customHeight="1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 ht="12.75" customHeight="1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 ht="12.75" customHeight="1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 ht="12.75" customHeight="1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 ht="12.75" customHeight="1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 ht="12.75" customHeight="1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 ht="12.75" customHeight="1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 ht="12.75" customHeight="1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 ht="12.75" customHeight="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 ht="12.75" customHeight="1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 ht="12.75" customHeight="1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 ht="12.75" customHeight="1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 ht="12.75" customHeight="1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 ht="12.75" customHeight="1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 ht="12.75" customHeight="1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 ht="12.75" customHeight="1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 ht="12.75" customHeight="1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 ht="12.75" customHeight="1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 ht="12.75" customHeight="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 ht="12.75" customHeight="1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 ht="12.75" customHeight="1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 ht="12.75" customHeight="1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 ht="12.75" customHeight="1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 ht="12.75" customHeight="1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 ht="12.75" customHeight="1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 ht="12.75" customHeight="1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 ht="12.75" customHeight="1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 ht="12.75" customHeight="1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 ht="12.75" customHeight="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 ht="12.75" customHeight="1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 ht="12.75" customHeight="1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 ht="12.75" customHeight="1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 ht="12.75" customHeight="1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 ht="12.75" customHeight="1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 ht="12.75" customHeight="1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 ht="12.75" customHeight="1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 ht="12.75" customHeight="1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 ht="12.75" customHeight="1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 ht="12.75" customHeight="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 ht="12.75" customHeight="1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 ht="12.75" customHeight="1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 ht="12.75" customHeight="1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 ht="12.75" customHeight="1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 ht="12.75" customHeight="1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 ht="12.75" customHeight="1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 ht="12.75" customHeight="1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 ht="12.75" customHeight="1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 ht="12.75" customHeight="1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 ht="12.75" customHeight="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 ht="12.75" customHeight="1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 ht="12.75" customHeight="1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 ht="12.75" customHeight="1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 ht="12.75" customHeight="1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 ht="12.75" customHeight="1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 ht="12.75" customHeight="1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 ht="12.75" customHeight="1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 ht="12.75" customHeight="1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 ht="12.75" customHeight="1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 ht="12.75" customHeight="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 ht="12.75" customHeight="1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 ht="12.75" customHeight="1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 ht="12.75" customHeight="1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 ht="12.75" customHeight="1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 ht="12.75" customHeight="1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 ht="12.75" customHeight="1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 ht="12.75" customHeight="1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 ht="12.75" customHeight="1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 ht="12.75" customHeight="1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 ht="12.75" customHeight="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 ht="12.75" customHeight="1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 ht="12.75" customHeight="1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 ht="12.75" customHeight="1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 ht="12.75" customHeight="1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 ht="12.75" customHeight="1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 ht="12.75" customHeight="1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 ht="12.75" customHeight="1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 ht="12.75" customHeight="1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 ht="12.75" customHeight="1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 ht="12.75" customHeight="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 ht="12.75" customHeight="1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 ht="12.75" customHeight="1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 ht="12.75" customHeight="1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 ht="12.75" customHeight="1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 ht="12.75" customHeight="1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 ht="12.75" customHeight="1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 ht="12.75" customHeight="1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 ht="12.75" customHeight="1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 ht="12.75" customHeight="1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 ht="12.75" customHeight="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 ht="12.75" customHeight="1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 ht="12.75" customHeight="1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 ht="12.75" customHeight="1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 ht="12.75" customHeight="1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 ht="12.75" customHeight="1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 ht="12.75" customHeight="1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 ht="12.75" customHeight="1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 ht="12.75" customHeight="1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 ht="12.75" customHeight="1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 ht="12.75" customHeight="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 ht="12.75" customHeight="1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 ht="12.75" customHeight="1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 ht="12.75" customHeight="1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 ht="12.75" customHeight="1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 ht="12.75" customHeight="1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 ht="12.75" customHeight="1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 ht="12.75" customHeight="1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 ht="12.75" customHeight="1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 ht="12.75" customHeight="1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 ht="12.75" customHeight="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 ht="12.75" customHeight="1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 ht="12.75" customHeight="1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 ht="12.75" customHeight="1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 ht="12.75" customHeight="1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 ht="12.75" customHeight="1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 ht="12.75" customHeight="1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 ht="12.75" customHeight="1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 ht="12.75" customHeight="1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 ht="12.75" customHeight="1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 ht="12.75" customHeight="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 ht="12.75" customHeight="1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 ht="12.75" customHeight="1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 ht="12.75" customHeight="1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 ht="12.75" customHeight="1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 ht="12.75" customHeight="1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 ht="12.75" customHeight="1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 ht="12.75" customHeight="1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 ht="12.75" customHeight="1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 ht="12.75" customHeight="1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 ht="12.75" customHeight="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 ht="12.75" customHeight="1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 ht="12.75" customHeight="1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 ht="12.75" customHeight="1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 ht="12.75" customHeight="1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 ht="12.75" customHeight="1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 ht="12.75" customHeight="1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 ht="12.75" customHeight="1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 ht="12.75" customHeight="1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 ht="12.75" customHeight="1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 ht="12.75" customHeight="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 ht="12.75" customHeight="1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 ht="12.75" customHeight="1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 ht="12.75" customHeight="1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 ht="12.75" customHeight="1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 ht="12.75" customHeight="1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 ht="12.75" customHeight="1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 ht="12.75" customHeight="1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 ht="12.75" customHeight="1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 ht="12.75" customHeight="1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 ht="12.75" customHeight="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 ht="12.75" customHeight="1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 ht="12.75" customHeight="1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 ht="12.75" customHeight="1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 ht="12.75" customHeight="1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 ht="12.75" customHeight="1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 ht="12.75" customHeight="1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 ht="12.75" customHeight="1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 ht="12.75" customHeight="1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 ht="12.75" customHeight="1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 ht="12.75" customHeight="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 ht="12.75" customHeight="1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 ht="12.75" customHeight="1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 ht="12.75" customHeight="1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 ht="12.75" customHeight="1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 ht="12.75" customHeight="1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 ht="12.75" customHeight="1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 ht="12.75" customHeight="1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 ht="12.75" customHeight="1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 ht="12.75" customHeight="1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 ht="12.75" customHeight="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 ht="12.75" customHeight="1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 ht="12.75" customHeight="1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 ht="12.75" customHeight="1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 ht="12.75" customHeight="1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 ht="12.75" customHeight="1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 ht="12.75" customHeight="1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 ht="12.75" customHeight="1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 ht="12.75" customHeight="1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 ht="12.75" customHeight="1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 ht="12.75" customHeight="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 ht="12.75" customHeight="1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 ht="12.75" customHeight="1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 ht="12.75" customHeight="1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 ht="12.75" customHeight="1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 ht="12.75" customHeight="1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 ht="12.75" customHeight="1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 ht="12.75" customHeight="1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 ht="12.75" customHeight="1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 ht="12.75" customHeight="1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 ht="12.75" customHeight="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 ht="12.75" customHeight="1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 ht="12.75" customHeight="1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 ht="12.75" customHeight="1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 ht="12.75" customHeight="1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 ht="12.75" customHeight="1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 ht="12.75" customHeight="1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 ht="12.75" customHeight="1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 ht="12.75" customHeight="1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 ht="12.75" customHeight="1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 ht="12.75" customHeight="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 ht="12.75" customHeight="1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 ht="12.75" customHeight="1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 ht="12.75" customHeight="1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 ht="12.75" customHeight="1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 ht="12.75" customHeight="1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 ht="12.75" customHeight="1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 ht="12.75" customHeight="1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 ht="12.75" customHeight="1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 ht="12.75" customHeight="1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 ht="12.75" customHeight="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 ht="12.75" customHeight="1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 ht="12.75" customHeight="1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 ht="12.75" customHeight="1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 ht="12.75" customHeigh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 ht="12.75" customHeight="1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 ht="12.75" customHeight="1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 ht="12.75" customHeight="1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 ht="12.75" customHeight="1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 ht="12.75" customHeight="1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 ht="12.75" customHeight="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 ht="12.75" customHeight="1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 ht="12.75" customHeight="1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 ht="12.75" customHeight="1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 ht="12.75" customHeight="1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 ht="12.75" customHeight="1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 ht="12.75" customHeight="1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 ht="12.75" customHeight="1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 ht="12.75" customHeight="1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 ht="12.75" customHeight="1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 ht="12.75" customHeight="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 ht="12.75" customHeight="1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 ht="12.75" customHeight="1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 ht="12.75" customHeight="1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 ht="12.75" customHeight="1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 ht="12.75" customHeight="1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 ht="12.75" customHeight="1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 ht="12.75" customHeight="1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 ht="12.75" customHeight="1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 ht="12.75" customHeight="1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 ht="12.75" customHeight="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 ht="12.75" customHeight="1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 ht="12.75" customHeight="1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 ht="12.75" customHeight="1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 ht="12.75" customHeight="1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 ht="12.75" customHeight="1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 ht="12.75" customHeight="1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 ht="12.75" customHeight="1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 ht="12.75" customHeight="1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 ht="12.75" customHeight="1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 ht="12.75" customHeight="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 ht="12.75" customHeight="1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 ht="12.75" customHeight="1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 ht="12.75" customHeight="1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 ht="12.75" customHeight="1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 ht="12.75" customHeight="1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 ht="12.75" customHeight="1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 ht="12.75" customHeight="1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 ht="12.75" customHeight="1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 ht="12.75" customHeight="1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 ht="12.75" customHeight="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  <row r="992" ht="12.75" customHeight="1">
      <c r="A992" s="142"/>
      <c r="B992" s="142"/>
      <c r="C992" s="142"/>
      <c r="D992" s="142"/>
      <c r="E992" s="142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</row>
    <row r="993" ht="12.75" customHeight="1">
      <c r="A993" s="142"/>
      <c r="B993" s="142"/>
      <c r="C993" s="142"/>
      <c r="D993" s="142"/>
      <c r="E993" s="142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</row>
    <row r="994" ht="12.75" customHeight="1">
      <c r="A994" s="142"/>
      <c r="B994" s="142"/>
      <c r="C994" s="142"/>
      <c r="D994" s="142"/>
      <c r="E994" s="142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</row>
    <row r="995" ht="12.75" customHeight="1">
      <c r="A995" s="142"/>
      <c r="B995" s="142"/>
      <c r="C995" s="142"/>
      <c r="D995" s="142"/>
      <c r="E995" s="142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</row>
    <row r="996" ht="12.75" customHeight="1">
      <c r="A996" s="142"/>
      <c r="B996" s="142"/>
      <c r="C996" s="142"/>
      <c r="D996" s="142"/>
      <c r="E996" s="142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</row>
    <row r="997" ht="12.75" customHeight="1">
      <c r="A997" s="142"/>
      <c r="B997" s="142"/>
      <c r="C997" s="142"/>
      <c r="D997" s="142"/>
      <c r="E997" s="142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</row>
    <row r="998" ht="12.75" customHeight="1">
      <c r="A998" s="142"/>
      <c r="B998" s="142"/>
      <c r="C998" s="142"/>
      <c r="D998" s="142"/>
      <c r="E998" s="142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</row>
    <row r="999" ht="12.75" customHeight="1">
      <c r="A999" s="142"/>
      <c r="B999" s="142"/>
      <c r="C999" s="142"/>
      <c r="D999" s="142"/>
      <c r="E999" s="142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</row>
    <row r="1000" ht="12.75" customHeight="1">
      <c r="A1000" s="142"/>
      <c r="B1000" s="142"/>
      <c r="C1000" s="142"/>
      <c r="D1000" s="142"/>
      <c r="E1000" s="142"/>
      <c r="F1000" s="142"/>
      <c r="G1000" s="142"/>
      <c r="H1000" s="142"/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2"/>
      <c r="S1000" s="142"/>
      <c r="T1000" s="142"/>
      <c r="U1000" s="142"/>
      <c r="V1000" s="142"/>
      <c r="W1000" s="142"/>
      <c r="X1000" s="142"/>
      <c r="Y1000" s="142"/>
      <c r="Z1000" s="14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4" width="12.75"/>
    <col customWidth="1" min="5" max="5" width="11.25"/>
    <col customWidth="1" min="6" max="6" width="12.25"/>
    <col customWidth="1" min="7" max="9" width="12.5"/>
    <col customWidth="1" min="10" max="26" width="8.63"/>
  </cols>
  <sheetData>
    <row r="1">
      <c r="A1" s="170" t="s">
        <v>79</v>
      </c>
      <c r="B1" s="170"/>
      <c r="C1" s="170"/>
      <c r="D1" s="170"/>
      <c r="E1" s="170"/>
      <c r="F1" s="170"/>
      <c r="G1" s="170"/>
      <c r="H1" s="170"/>
      <c r="I1" s="170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>
      <c r="A2" s="75" t="str">
        <f>EUR!B25</f>
        <v>#REF!</v>
      </c>
      <c r="B2" s="75">
        <v>1.0</v>
      </c>
      <c r="C2" s="75">
        <v>2.0</v>
      </c>
      <c r="D2" s="75">
        <v>3.0</v>
      </c>
      <c r="E2" s="75">
        <v>4.0</v>
      </c>
      <c r="F2" s="75">
        <v>5.0</v>
      </c>
      <c r="G2" s="75">
        <v>6.0</v>
      </c>
      <c r="H2" s="75">
        <v>7.0</v>
      </c>
      <c r="I2" s="75">
        <v>8.0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>
      <c r="A3" s="75" t="str">
        <f t="shared" ref="A3:A7" si="2">EUR!B29</f>
        <v>#REF!</v>
      </c>
      <c r="B3" s="76" t="str">
        <f t="shared" ref="B3:I3" si="1">EUR!$D$27*EUR!$D$26*EUR!$D$6*B2</f>
        <v>#REF!</v>
      </c>
      <c r="C3" s="76" t="str">
        <f t="shared" si="1"/>
        <v>#REF!</v>
      </c>
      <c r="D3" s="76" t="str">
        <f t="shared" si="1"/>
        <v>#REF!</v>
      </c>
      <c r="E3" s="76" t="str">
        <f t="shared" si="1"/>
        <v>#REF!</v>
      </c>
      <c r="F3" s="76" t="str">
        <f t="shared" si="1"/>
        <v>#REF!</v>
      </c>
      <c r="G3" s="76" t="str">
        <f t="shared" si="1"/>
        <v>#REF!</v>
      </c>
      <c r="H3" s="76" t="str">
        <f t="shared" si="1"/>
        <v>#REF!</v>
      </c>
      <c r="I3" s="76" t="str">
        <f t="shared" si="1"/>
        <v>#REF!</v>
      </c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>
      <c r="A4" s="75" t="str">
        <f t="shared" si="2"/>
        <v>#REF!</v>
      </c>
      <c r="B4" s="76" t="str">
        <f>EUR!$D$26*EUR!$D$27*EUR!$D$5*Help!B2</f>
        <v>#REF!</v>
      </c>
      <c r="C4" s="76" t="str">
        <f>EUR!$D$26*EUR!$D$27*EUR!$D$5*Help!C2</f>
        <v>#REF!</v>
      </c>
      <c r="D4" s="76" t="str">
        <f>EUR!$D$26*EUR!$D$27*EUR!$D$5*Help!D2</f>
        <v>#REF!</v>
      </c>
      <c r="E4" s="76" t="str">
        <f>EUR!$D$26*EUR!$D$27*EUR!$D$5*Help!E2</f>
        <v>#REF!</v>
      </c>
      <c r="F4" s="76" t="str">
        <f>EUR!$D$26*EUR!$D$27*EUR!$D$5*Help!F2</f>
        <v>#REF!</v>
      </c>
      <c r="G4" s="76" t="str">
        <f>EUR!$D$26*EUR!$D$27*EUR!$D$5*Help!G2</f>
        <v>#REF!</v>
      </c>
      <c r="H4" s="76" t="str">
        <f>EUR!$D$26*EUR!$D$27*EUR!$D$5*Help!H2</f>
        <v>#REF!</v>
      </c>
      <c r="I4" s="76" t="str">
        <f>EUR!$D$26*EUR!$D$27*EUR!$D$5*Help!I2</f>
        <v>#REF!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>
      <c r="A5" s="75" t="str">
        <f t="shared" si="2"/>
        <v>#REF!</v>
      </c>
      <c r="B5" s="76" t="str">
        <f t="shared" ref="B5:I5" si="3">SUM(EUR!$D$12:$D$14)*B2</f>
        <v>#REF!</v>
      </c>
      <c r="C5" s="76" t="str">
        <f t="shared" si="3"/>
        <v>#REF!</v>
      </c>
      <c r="D5" s="76" t="str">
        <f t="shared" si="3"/>
        <v>#REF!</v>
      </c>
      <c r="E5" s="76" t="str">
        <f t="shared" si="3"/>
        <v>#REF!</v>
      </c>
      <c r="F5" s="76" t="str">
        <f t="shared" si="3"/>
        <v>#REF!</v>
      </c>
      <c r="G5" s="76" t="str">
        <f t="shared" si="3"/>
        <v>#REF!</v>
      </c>
      <c r="H5" s="76" t="str">
        <f t="shared" si="3"/>
        <v>#REF!</v>
      </c>
      <c r="I5" s="76" t="str">
        <f t="shared" si="3"/>
        <v>#REF!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>
      <c r="A6" s="75" t="str">
        <f t="shared" si="2"/>
        <v>#REF!</v>
      </c>
      <c r="B6" s="76" t="str">
        <f t="shared" ref="B6:I6" si="4">(((EUR!$D$27*EUR!$D$26*EUR!$D$6)*EUR!$C$19)+((EUR!$D$27*EUR!$D$26*EUR!$D$6)*EUR!$C$20))*B2</f>
        <v>#REF!</v>
      </c>
      <c r="C6" s="76" t="str">
        <f t="shared" si="4"/>
        <v>#REF!</v>
      </c>
      <c r="D6" s="76" t="str">
        <f t="shared" si="4"/>
        <v>#REF!</v>
      </c>
      <c r="E6" s="76" t="str">
        <f t="shared" si="4"/>
        <v>#REF!</v>
      </c>
      <c r="F6" s="76" t="str">
        <f t="shared" si="4"/>
        <v>#REF!</v>
      </c>
      <c r="G6" s="76" t="str">
        <f t="shared" si="4"/>
        <v>#REF!</v>
      </c>
      <c r="H6" s="76" t="str">
        <f t="shared" si="4"/>
        <v>#REF!</v>
      </c>
      <c r="I6" s="76" t="str">
        <f t="shared" si="4"/>
        <v>#REF!</v>
      </c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>
      <c r="A7" s="75" t="str">
        <f t="shared" si="2"/>
        <v>#REF!</v>
      </c>
      <c r="B7" s="76" t="str">
        <f t="shared" ref="B7:I7" si="5">B3-B4-B5-B6</f>
        <v>#REF!</v>
      </c>
      <c r="C7" s="76" t="str">
        <f t="shared" si="5"/>
        <v>#REF!</v>
      </c>
      <c r="D7" s="76" t="str">
        <f t="shared" si="5"/>
        <v>#REF!</v>
      </c>
      <c r="E7" s="76" t="str">
        <f t="shared" si="5"/>
        <v>#REF!</v>
      </c>
      <c r="F7" s="76" t="str">
        <f t="shared" si="5"/>
        <v>#REF!</v>
      </c>
      <c r="G7" s="76" t="str">
        <f t="shared" si="5"/>
        <v>#REF!</v>
      </c>
      <c r="H7" s="76" t="str">
        <f t="shared" si="5"/>
        <v>#REF!</v>
      </c>
      <c r="I7" s="76" t="str">
        <f t="shared" si="5"/>
        <v>#REF!</v>
      </c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>
      <c r="A8" s="75"/>
      <c r="B8" s="75"/>
      <c r="C8" s="76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>
      <c r="A11" s="75" t="str">
        <f>EUR!$F$3</f>
        <v>#REF!</v>
      </c>
      <c r="B11" s="78" t="str">
        <f t="shared" ref="B11:B18" si="6">C11</f>
        <v>#REF!</v>
      </c>
      <c r="C11" s="171" t="str">
        <f>EUR!$J$3/EUR!$D$4</f>
        <v>#REF!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>
      <c r="A12" s="75" t="str">
        <f>EUR!$F$4</f>
        <v>#REF!</v>
      </c>
      <c r="B12" s="78" t="str">
        <f t="shared" si="6"/>
        <v>#REF!</v>
      </c>
      <c r="C12" s="171" t="str">
        <f>EUR!$J$4/EUR!$D$4</f>
        <v>#REF!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>
      <c r="A13" s="75" t="str">
        <f>EUR!$F$6</f>
        <v>#REF!</v>
      </c>
      <c r="B13" s="78" t="str">
        <f t="shared" si="6"/>
        <v>#REF!</v>
      </c>
      <c r="C13" s="171" t="str">
        <f>EUR!$J$6/EUR!$D$4</f>
        <v>#REF!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>
      <c r="A14" s="75" t="str">
        <f>EUR!$F$7</f>
        <v>#REF!</v>
      </c>
      <c r="B14" s="78" t="str">
        <f t="shared" si="6"/>
        <v>#REF!</v>
      </c>
      <c r="C14" s="171" t="str">
        <f>EUR!$J$7/EUR!$D$4</f>
        <v>#REF!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>
      <c r="A15" s="75" t="str">
        <f>EUR!$F$12</f>
        <v>#REF!</v>
      </c>
      <c r="B15" s="78" t="str">
        <f t="shared" si="6"/>
        <v>#REF!</v>
      </c>
      <c r="C15" s="171" t="str">
        <f>EUR!$J$12/EUR!$D$4</f>
        <v>#REF!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>
      <c r="A16" s="75" t="str">
        <f>EUR!$F$5</f>
        <v>#REF!</v>
      </c>
      <c r="B16" s="78" t="str">
        <f t="shared" si="6"/>
        <v>#REF!</v>
      </c>
      <c r="C16" s="171" t="str">
        <f>EUR!$J$5/EUR!$D$4</f>
        <v>#REF!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>
      <c r="A17" s="75" t="str">
        <f>EUR!$F$14</f>
        <v>#REF!</v>
      </c>
      <c r="B17" s="78" t="str">
        <f t="shared" si="6"/>
        <v>#REF!</v>
      </c>
      <c r="C17" s="171" t="str">
        <f>EUR!$J$14/EUR!$D$4</f>
        <v>#REF!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>
      <c r="A18" s="172" t="str">
        <f>EUR!$F$15</f>
        <v>#REF!</v>
      </c>
      <c r="B18" s="173" t="str">
        <f t="shared" si="6"/>
        <v>#REF!</v>
      </c>
      <c r="C18" s="174" t="str">
        <f>SUM(C19:C23)</f>
        <v>#REF!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>
      <c r="A19" s="75" t="str">
        <f>EUR!$F$10</f>
        <v>#REF!</v>
      </c>
      <c r="B19" s="78"/>
      <c r="C19" s="171" t="str">
        <f>EUR!$J$10/EUR!$D$4</f>
        <v>#REF!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>
      <c r="A20" s="75" t="str">
        <f>EUR!$F$11</f>
        <v>#REF!</v>
      </c>
      <c r="B20" s="78"/>
      <c r="C20" s="171" t="str">
        <f>EUR!$J$11/EUR!$D$4</f>
        <v>#REF!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 t="str">
        <f>EUR!$F$13</f>
        <v>#REF!</v>
      </c>
      <c r="B21" s="78"/>
      <c r="C21" s="171" t="str">
        <f>EUR!$J$13/EUR!$D$4</f>
        <v>#REF!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 t="str">
        <f>EUR!$F$8</f>
        <v>#REF!</v>
      </c>
      <c r="B22" s="78"/>
      <c r="C22" s="171" t="str">
        <f>EUR!$J$8/EUR!$D$4</f>
        <v>#REF!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 t="str">
        <f>EUR!$F$9</f>
        <v>#REF!</v>
      </c>
      <c r="B23" s="78"/>
      <c r="C23" s="171" t="str">
        <f>EUR!$J$9/EUR!$D$4</f>
        <v>#REF!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175" t="s">
        <v>417</v>
      </c>
      <c r="B24" s="175"/>
      <c r="C24" s="176" t="str">
        <f>SUM(C11:C17,C19:C23)*EUR!D4-EUR!J15</f>
        <v>#REF!</v>
      </c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</row>
    <row r="25" ht="15.75" customHeight="1">
      <c r="A25" s="75"/>
      <c r="B25" s="75"/>
      <c r="C25" s="177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 t="str">
        <f>EUR!$B$12</f>
        <v>#REF!</v>
      </c>
      <c r="B26" s="78" t="str">
        <f>EUR!$D$12</f>
        <v>#REF!</v>
      </c>
      <c r="C26" s="177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 t="str">
        <f>EUR!$B$13</f>
        <v>#REF!</v>
      </c>
      <c r="B27" s="78" t="str">
        <f>EUR!$D$13</f>
        <v>#REF!</v>
      </c>
      <c r="C27" s="177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 t="str">
        <f>EUR!$B$14</f>
        <v>#REF!</v>
      </c>
      <c r="B28" s="78" t="str">
        <f>EUR!$D$14</f>
        <v>#REF!</v>
      </c>
      <c r="C28" s="177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 t="str">
        <f>EUR!$B$19</f>
        <v>#REF!</v>
      </c>
      <c r="B29" s="78" t="str">
        <f>EUR!$D$19</f>
        <v>#REF!</v>
      </c>
      <c r="C29" s="177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 t="str">
        <f>EUR!$B$20</f>
        <v>#REF!</v>
      </c>
      <c r="B30" s="78" t="str">
        <f>EUR!$D$20</f>
        <v>#REF!</v>
      </c>
      <c r="C30" s="177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1" t="str">
        <f t="array" ref="A32">INDEX(Names!$B$47:$H$47,,MATCH(EUR!$C$1,Names!$B$1:$H$1,))</f>
        <v>#REF!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1" t="str">
        <f t="array" ref="A33">INDEX(Names!$B$48:$H$48,,MATCH(EUR!$C$1,Names!$B$1:$H$1,))</f>
        <v>#REF!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178" t="s">
        <v>105</v>
      </c>
      <c r="B35" s="178"/>
      <c r="C35" s="178"/>
      <c r="D35" s="178"/>
      <c r="E35" s="178"/>
      <c r="F35" s="178"/>
      <c r="G35" s="178"/>
      <c r="H35" s="178"/>
      <c r="I35" s="178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 t="str">
        <f>PLN!$B$25</f>
        <v>#REF!</v>
      </c>
      <c r="B36" s="75">
        <v>1.0</v>
      </c>
      <c r="C36" s="75">
        <v>2.0</v>
      </c>
      <c r="D36" s="75">
        <v>3.0</v>
      </c>
      <c r="E36" s="75">
        <v>4.0</v>
      </c>
      <c r="F36" s="75">
        <v>5.0</v>
      </c>
      <c r="G36" s="75">
        <v>6.0</v>
      </c>
      <c r="H36" s="75">
        <v>7.0</v>
      </c>
      <c r="I36" s="75">
        <v>8.0</v>
      </c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 t="str">
        <f>PLN!$B$29</f>
        <v>#REF!</v>
      </c>
      <c r="B37" s="76" t="str">
        <f t="shared" ref="B37:I37" si="7">PLN!$D$27*PLN!$D$26*PLN!$D$6*B36</f>
        <v>#REF!</v>
      </c>
      <c r="C37" s="76" t="str">
        <f t="shared" si="7"/>
        <v>#REF!</v>
      </c>
      <c r="D37" s="76" t="str">
        <f t="shared" si="7"/>
        <v>#REF!</v>
      </c>
      <c r="E37" s="76" t="str">
        <f t="shared" si="7"/>
        <v>#REF!</v>
      </c>
      <c r="F37" s="76" t="str">
        <f t="shared" si="7"/>
        <v>#REF!</v>
      </c>
      <c r="G37" s="76" t="str">
        <f t="shared" si="7"/>
        <v>#REF!</v>
      </c>
      <c r="H37" s="76" t="str">
        <f t="shared" si="7"/>
        <v>#REF!</v>
      </c>
      <c r="I37" s="76" t="str">
        <f t="shared" si="7"/>
        <v>#REF!</v>
      </c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 t="str">
        <f>PLN!$B$30</f>
        <v>#REF!</v>
      </c>
      <c r="B38" s="76" t="str">
        <f>PLN!$D$26*PLN!$D$27*PLN!$D$5*Help!B36</f>
        <v>#REF!</v>
      </c>
      <c r="C38" s="76" t="str">
        <f>PLN!$D$26*PLN!$D$27*PLN!$D$5*Help!C36</f>
        <v>#REF!</v>
      </c>
      <c r="D38" s="76" t="str">
        <f>PLN!$D$26*PLN!$D$27*PLN!$D$5*Help!D36</f>
        <v>#REF!</v>
      </c>
      <c r="E38" s="76" t="str">
        <f>PLN!$D$26*PLN!$D$27*PLN!$D$5*Help!E36</f>
        <v>#REF!</v>
      </c>
      <c r="F38" s="76" t="str">
        <f>PLN!$D$26*PLN!$D$27*PLN!$D$5*Help!F36</f>
        <v>#REF!</v>
      </c>
      <c r="G38" s="76" t="str">
        <f>PLN!$D$26*PLN!$D$27*PLN!$D$5*Help!G36</f>
        <v>#REF!</v>
      </c>
      <c r="H38" s="76" t="str">
        <f>PLN!$D$26*PLN!$D$27*PLN!$D$5*Help!H36</f>
        <v>#REF!</v>
      </c>
      <c r="I38" s="76" t="str">
        <f>PLN!$D$26*PLN!$D$27*PLN!$D$5*Help!I36</f>
        <v>#REF!</v>
      </c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 t="str">
        <f>PLN!$B$31</f>
        <v>#REF!</v>
      </c>
      <c r="B39" s="76" t="str">
        <f t="shared" ref="B39:I39" si="8">SUM(PLN!$D$12:$D$14)*B36</f>
        <v>#REF!</v>
      </c>
      <c r="C39" s="76" t="str">
        <f t="shared" si="8"/>
        <v>#REF!</v>
      </c>
      <c r="D39" s="76" t="str">
        <f t="shared" si="8"/>
        <v>#REF!</v>
      </c>
      <c r="E39" s="76" t="str">
        <f t="shared" si="8"/>
        <v>#REF!</v>
      </c>
      <c r="F39" s="76" t="str">
        <f t="shared" si="8"/>
        <v>#REF!</v>
      </c>
      <c r="G39" s="76" t="str">
        <f t="shared" si="8"/>
        <v>#REF!</v>
      </c>
      <c r="H39" s="76" t="str">
        <f t="shared" si="8"/>
        <v>#REF!</v>
      </c>
      <c r="I39" s="76" t="str">
        <f t="shared" si="8"/>
        <v>#REF!</v>
      </c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 t="str">
        <f>PLN!$B$32</f>
        <v>#REF!</v>
      </c>
      <c r="B40" s="76" t="str">
        <f t="shared" ref="B40:I40" si="9">(((PLN!$D$27*PLN!$D$26*PLN!$D$6)*PLN!$C$19)+((PLN!$D$27*PLN!$D$26*PLN!$D$6)*PLN!$C$20))*B36</f>
        <v>#REF!</v>
      </c>
      <c r="C40" s="76" t="str">
        <f t="shared" si="9"/>
        <v>#REF!</v>
      </c>
      <c r="D40" s="76" t="str">
        <f t="shared" si="9"/>
        <v>#REF!</v>
      </c>
      <c r="E40" s="76" t="str">
        <f t="shared" si="9"/>
        <v>#REF!</v>
      </c>
      <c r="F40" s="76" t="str">
        <f t="shared" si="9"/>
        <v>#REF!</v>
      </c>
      <c r="G40" s="76" t="str">
        <f t="shared" si="9"/>
        <v>#REF!</v>
      </c>
      <c r="H40" s="76" t="str">
        <f t="shared" si="9"/>
        <v>#REF!</v>
      </c>
      <c r="I40" s="76" t="str">
        <f t="shared" si="9"/>
        <v>#REF!</v>
      </c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 t="str">
        <f>PLN!$B$33</f>
        <v>#REF!</v>
      </c>
      <c r="B41" s="76" t="str">
        <f t="shared" ref="B41:I41" si="10">B37-B38-B39-B40</f>
        <v>#REF!</v>
      </c>
      <c r="C41" s="76" t="str">
        <f t="shared" si="10"/>
        <v>#REF!</v>
      </c>
      <c r="D41" s="76" t="str">
        <f t="shared" si="10"/>
        <v>#REF!</v>
      </c>
      <c r="E41" s="76" t="str">
        <f t="shared" si="10"/>
        <v>#REF!</v>
      </c>
      <c r="F41" s="76" t="str">
        <f t="shared" si="10"/>
        <v>#REF!</v>
      </c>
      <c r="G41" s="76" t="str">
        <f t="shared" si="10"/>
        <v>#REF!</v>
      </c>
      <c r="H41" s="76" t="str">
        <f t="shared" si="10"/>
        <v>#REF!</v>
      </c>
      <c r="I41" s="76" t="str">
        <f t="shared" si="10"/>
        <v>#REF!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6"/>
      <c r="C42" s="76"/>
      <c r="D42" s="76"/>
      <c r="E42" s="76"/>
      <c r="F42" s="76"/>
      <c r="G42" s="76"/>
      <c r="H42" s="76"/>
      <c r="I42" s="76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6"/>
      <c r="C43" s="76"/>
      <c r="D43" s="76"/>
      <c r="E43" s="76"/>
      <c r="F43" s="76"/>
      <c r="G43" s="76"/>
      <c r="H43" s="76"/>
      <c r="I43" s="76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 t="str">
        <f>PLN!$F$3</f>
        <v>#REF!</v>
      </c>
      <c r="B45" s="179" t="str">
        <f t="shared" ref="B45:B52" si="11">C45</f>
        <v>#REF!</v>
      </c>
      <c r="C45" s="180" t="str">
        <f>PLN!$J$3/PLN!$D$4</f>
        <v>#REF!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 t="str">
        <f>PLN!$F$4</f>
        <v>#REF!</v>
      </c>
      <c r="B46" s="179" t="str">
        <f t="shared" si="11"/>
        <v>#REF!</v>
      </c>
      <c r="C46" s="180" t="str">
        <f>PLN!$J$4/PLN!$D$4</f>
        <v>#REF!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 t="str">
        <f>PLN!$F$6</f>
        <v>#REF!</v>
      </c>
      <c r="B47" s="179" t="str">
        <f t="shared" si="11"/>
        <v>#REF!</v>
      </c>
      <c r="C47" s="180" t="str">
        <f>PLN!$J$6/PLN!$D$4</f>
        <v>#REF!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 t="str">
        <f>PLN!$F$7</f>
        <v>#REF!</v>
      </c>
      <c r="B48" s="179" t="str">
        <f t="shared" si="11"/>
        <v>#REF!</v>
      </c>
      <c r="C48" s="180" t="str">
        <f>PLN!$J$7/PLN!$D$4</f>
        <v>#REF!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 t="str">
        <f>PLN!$F$12</f>
        <v>#REF!</v>
      </c>
      <c r="B49" s="179" t="str">
        <f t="shared" si="11"/>
        <v>#REF!</v>
      </c>
      <c r="C49" s="180" t="str">
        <f>PLN!$J$12/PLN!$D$4</f>
        <v>#REF!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 t="str">
        <f>PLN!$F$5</f>
        <v>#REF!</v>
      </c>
      <c r="B50" s="179" t="str">
        <f t="shared" si="11"/>
        <v>#REF!</v>
      </c>
      <c r="C50" s="180" t="str">
        <f>PLN!$J$5/PLN!$D$4</f>
        <v>#REF!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 t="str">
        <f>PLN!$F$14</f>
        <v>#REF!</v>
      </c>
      <c r="B51" s="179" t="str">
        <f t="shared" si="11"/>
        <v>#REF!</v>
      </c>
      <c r="C51" s="180" t="str">
        <f>PLN!$J$14/PLN!$D$4</f>
        <v>#REF!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172" t="str">
        <f>PLN!$F$15</f>
        <v>#REF!</v>
      </c>
      <c r="B52" s="181" t="str">
        <f t="shared" si="11"/>
        <v>#REF!</v>
      </c>
      <c r="C52" s="182" t="str">
        <f>SUM(C53:C57)</f>
        <v>#REF!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 t="str">
        <f>PLN!$F$10</f>
        <v>#REF!</v>
      </c>
      <c r="B53" s="78"/>
      <c r="C53" s="180" t="str">
        <f>PLN!$J$10/PLN!$D$4</f>
        <v>#REF!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 t="str">
        <f>PLN!$F$11</f>
        <v>#REF!</v>
      </c>
      <c r="B54" s="78"/>
      <c r="C54" s="180" t="str">
        <f>PLN!$J$11/PLN!$D$4</f>
        <v>#REF!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 t="str">
        <f>PLN!$F$13</f>
        <v>#REF!</v>
      </c>
      <c r="B55" s="78"/>
      <c r="C55" s="180" t="str">
        <f>PLN!$J$13/PLN!$D$4</f>
        <v>#REF!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 t="str">
        <f>PLN!$F$8</f>
        <v>#REF!</v>
      </c>
      <c r="B56" s="78"/>
      <c r="C56" s="180" t="str">
        <f>PLN!$J$8/PLN!$D$4</f>
        <v>#REF!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 t="str">
        <f>PLN!$F$9</f>
        <v>#REF!</v>
      </c>
      <c r="B57" s="78"/>
      <c r="C57" s="180" t="str">
        <f>PLN!$J$9/PLN!$D$4</f>
        <v>#REF!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175" t="s">
        <v>418</v>
      </c>
      <c r="B58" s="175"/>
      <c r="C58" s="176" t="str">
        <f>SUM(C45:C51,C53:C57)*PLN!$D$4-PLN!$J$15</f>
        <v>#REF!</v>
      </c>
      <c r="D58" s="175"/>
      <c r="E58" s="175"/>
      <c r="F58" s="175"/>
      <c r="G58" s="175"/>
      <c r="H58" s="175"/>
      <c r="I58" s="1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177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 t="str">
        <f>PLN!$B$12</f>
        <v>#REF!</v>
      </c>
      <c r="B60" s="179" t="str">
        <f>PLN!$D$12</f>
        <v>#REF!</v>
      </c>
      <c r="C60" s="177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 t="str">
        <f>PLN!$B$13</f>
        <v>#REF!</v>
      </c>
      <c r="B61" s="179" t="str">
        <f>PLN!$D$13</f>
        <v>#REF!</v>
      </c>
      <c r="C61" s="177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 t="str">
        <f>PLN!$B$14</f>
        <v>#REF!</v>
      </c>
      <c r="B62" s="179" t="str">
        <f>PLN!$D$14</f>
        <v>#REF!</v>
      </c>
      <c r="C62" s="177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 t="str">
        <f>PLN!$B$19</f>
        <v>#REF!</v>
      </c>
      <c r="B63" s="179" t="str">
        <f>PLN!$D$19</f>
        <v>#REF!</v>
      </c>
      <c r="C63" s="177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 t="str">
        <f>PLN!$B$20</f>
        <v>#REF!</v>
      </c>
      <c r="B64" s="179" t="str">
        <f>PLN!$D$20</f>
        <v>#REF!</v>
      </c>
      <c r="C64" s="177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1" t="str">
        <f t="array" ref="A66">INDEX(Names!$B$47:$H$47,,MATCH(PLN!$C$1,Names!$B$1:$H$1,))</f>
        <v>#REF!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1" t="str">
        <f t="array" ref="A67">INDEX(Names!$B$48:$H$48,,MATCH(PLN!$C$1,Names!$B$1:$H$1,))</f>
        <v>#REF!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183" t="s">
        <v>105</v>
      </c>
      <c r="B69" s="183"/>
      <c r="C69" s="183"/>
      <c r="D69" s="183"/>
      <c r="E69" s="183"/>
      <c r="F69" s="183"/>
      <c r="G69" s="183"/>
      <c r="H69" s="183"/>
      <c r="I69" s="183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 t="str">
        <f>'Byznys model'!$B$29</f>
        <v>Počet kaváren</v>
      </c>
      <c r="B70" s="75">
        <v>1.0</v>
      </c>
      <c r="C70" s="75">
        <v>2.0</v>
      </c>
      <c r="D70" s="75">
        <v>3.0</v>
      </c>
      <c r="E70" s="75">
        <v>4.0</v>
      </c>
      <c r="F70" s="75">
        <v>5.0</v>
      </c>
      <c r="G70" s="75">
        <v>6.0</v>
      </c>
      <c r="H70" s="75">
        <v>7.0</v>
      </c>
      <c r="I70" s="75">
        <v>8.0</v>
      </c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 t="str">
        <f>'Byznys model'!$B$33</f>
        <v>Obrat</v>
      </c>
      <c r="B71" s="184">
        <f>'Byznys model'!$D$31*'Byznys model'!$D$30*'Byznys model'!$D$6*B70</f>
        <v>42833.07692</v>
      </c>
      <c r="C71" s="184">
        <f>'Byznys model'!$D$31*'Byznys model'!$D$30*'Byznys model'!$D$6*C70</f>
        <v>85666.15385</v>
      </c>
      <c r="D71" s="184">
        <f>'Byznys model'!$D$31*'Byznys model'!$D$30*'Byznys model'!$D$6*D70</f>
        <v>128499.2308</v>
      </c>
      <c r="E71" s="184">
        <f>'Byznys model'!$D$31*'Byznys model'!$D$30*'Byznys model'!$D$6*E70</f>
        <v>171332.3077</v>
      </c>
      <c r="F71" s="184">
        <f>'Byznys model'!$D$31*'Byznys model'!$D$30*'Byznys model'!$D$6*F70</f>
        <v>214165.3846</v>
      </c>
      <c r="G71" s="184">
        <f>'Byznys model'!$D$31*'Byznys model'!$D$30*'Byznys model'!$D$6*G70</f>
        <v>256998.4615</v>
      </c>
      <c r="H71" s="184">
        <f>'Byznys model'!$D$31*'Byznys model'!$D$30*'Byznys model'!$D$6*H70</f>
        <v>299831.5385</v>
      </c>
      <c r="I71" s="184">
        <f>'Byznys model'!$D$31*'Byznys model'!$D$30*'Byznys model'!$D$6*I70</f>
        <v>342664.6154</v>
      </c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 t="str">
        <f>'Byznys model'!$B$34</f>
        <v>Cena produktu</v>
      </c>
      <c r="B72" s="184">
        <f>'Byznys model'!$D$30*'Byznys model'!$D$31*'Byznys model'!$D$5*Help!B70</f>
        <v>12734.43231</v>
      </c>
      <c r="C72" s="184">
        <f>'Byznys model'!$D$30*'Byznys model'!$D$31*'Byznys model'!$D$5*Help!C70</f>
        <v>25468.86462</v>
      </c>
      <c r="D72" s="184">
        <f>'Byznys model'!$D$30*'Byznys model'!$D$31*'Byznys model'!$D$5*Help!D70</f>
        <v>38203.29692</v>
      </c>
      <c r="E72" s="184">
        <f>'Byznys model'!$D$30*'Byznys model'!$D$31*'Byznys model'!$D$5*Help!E70</f>
        <v>50937.72923</v>
      </c>
      <c r="F72" s="184">
        <f>'Byznys model'!$D$30*'Byznys model'!$D$31*'Byznys model'!$D$5*Help!F70</f>
        <v>63672.16154</v>
      </c>
      <c r="G72" s="184">
        <f>'Byznys model'!$D$30*'Byznys model'!$D$31*'Byznys model'!$D$5*Help!G70</f>
        <v>76406.59385</v>
      </c>
      <c r="H72" s="184">
        <f>'Byznys model'!$D$30*'Byznys model'!$D$31*'Byznys model'!$D$5*Help!H70</f>
        <v>89141.02615</v>
      </c>
      <c r="I72" s="184">
        <f>'Byznys model'!$D$30*'Byznys model'!$D$31*'Byznys model'!$D$5*Help!I70</f>
        <v>101875.4585</v>
      </c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 t="str">
        <f>'Byznys model'!$B$35</f>
        <v>Fixní náklady</v>
      </c>
      <c r="B73" s="184">
        <f>SUM('Byznys model'!$D$12:$D$14)*B70</f>
        <v>1250</v>
      </c>
      <c r="C73" s="184">
        <f>SUM('Byznys model'!$D$12:$D$14)*C70</f>
        <v>2500</v>
      </c>
      <c r="D73" s="184">
        <f>SUM('Byznys model'!$D$12:$D$14)*D70</f>
        <v>3750</v>
      </c>
      <c r="E73" s="184">
        <f>SUM('Byznys model'!$D$12:$D$14)*E70</f>
        <v>5000</v>
      </c>
      <c r="F73" s="184">
        <f>SUM('Byznys model'!$D$12:$D$14)*F70</f>
        <v>6250</v>
      </c>
      <c r="G73" s="184">
        <f>SUM('Byznys model'!$D$12:$D$14)*G70</f>
        <v>7500</v>
      </c>
      <c r="H73" s="184">
        <f>SUM('Byznys model'!$D$12:$D$14)*H70</f>
        <v>8750</v>
      </c>
      <c r="I73" s="184">
        <f>SUM('Byznys model'!$D$12:$D$14)*I70</f>
        <v>10000</v>
      </c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 t="str">
        <f>'Byznys model'!$B$36</f>
        <v>Variabilní náklady</v>
      </c>
      <c r="B74" s="184">
        <f>((('Byznys model'!$D$31*'Byznys model'!$D$30*'Byznys model'!$D$6)*'Byznys model'!$C$20)+(('Byznys model'!$D$31*'Byznys model'!$D$30*'Byznys model'!$D$6)*'Byznys model'!$C$21))*B70</f>
        <v>2784.15</v>
      </c>
      <c r="C74" s="184">
        <f>((('Byznys model'!$D$31*'Byznys model'!$D$30*'Byznys model'!$D$6)*'Byznys model'!$C$20)+(('Byznys model'!$D$31*'Byznys model'!$D$30*'Byznys model'!$D$6)*'Byznys model'!$C$21))*C70</f>
        <v>5568.3</v>
      </c>
      <c r="D74" s="184">
        <f>((('Byznys model'!$D$31*'Byznys model'!$D$30*'Byznys model'!$D$6)*'Byznys model'!$C$20)+(('Byznys model'!$D$31*'Byznys model'!$D$30*'Byznys model'!$D$6)*'Byznys model'!$C$21))*D70</f>
        <v>8352.45</v>
      </c>
      <c r="E74" s="184">
        <f>((('Byznys model'!$D$31*'Byznys model'!$D$30*'Byznys model'!$D$6)*'Byznys model'!$C$20)+(('Byznys model'!$D$31*'Byznys model'!$D$30*'Byznys model'!$D$6)*'Byznys model'!$C$21))*E70</f>
        <v>11136.6</v>
      </c>
      <c r="F74" s="184">
        <f>((('Byznys model'!$D$31*'Byznys model'!$D$30*'Byznys model'!$D$6)*'Byznys model'!$C$20)+(('Byznys model'!$D$31*'Byznys model'!$D$30*'Byznys model'!$D$6)*'Byznys model'!$C$21))*F70</f>
        <v>13920.75</v>
      </c>
      <c r="G74" s="184">
        <f>((('Byznys model'!$D$31*'Byznys model'!$D$30*'Byznys model'!$D$6)*'Byznys model'!$C$20)+(('Byznys model'!$D$31*'Byznys model'!$D$30*'Byznys model'!$D$6)*'Byznys model'!$C$21))*G70</f>
        <v>16704.9</v>
      </c>
      <c r="H74" s="184">
        <f>((('Byznys model'!$D$31*'Byznys model'!$D$30*'Byznys model'!$D$6)*'Byznys model'!$C$20)+(('Byznys model'!$D$31*'Byznys model'!$D$30*'Byznys model'!$D$6)*'Byznys model'!$C$21))*H70</f>
        <v>19489.05</v>
      </c>
      <c r="I74" s="184">
        <f>((('Byznys model'!$D$31*'Byznys model'!$D$30*'Byznys model'!$D$6)*'Byznys model'!$C$20)+(('Byznys model'!$D$31*'Byznys model'!$D$30*'Byznys model'!$D$6)*'Byznys model'!$C$21))*I70</f>
        <v>22273.2</v>
      </c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 t="str">
        <f>'Byznys model'!$B$37</f>
        <v>Měsíční čistý zisk ze všech kaváren</v>
      </c>
      <c r="B75" s="184">
        <f t="shared" ref="B75:I75" si="12">B71-B72-B73-B74</f>
        <v>26064.49462</v>
      </c>
      <c r="C75" s="184">
        <f t="shared" si="12"/>
        <v>52128.98923</v>
      </c>
      <c r="D75" s="184">
        <f t="shared" si="12"/>
        <v>78193.48385</v>
      </c>
      <c r="E75" s="184">
        <f t="shared" si="12"/>
        <v>104257.9785</v>
      </c>
      <c r="F75" s="184">
        <f t="shared" si="12"/>
        <v>130322.4731</v>
      </c>
      <c r="G75" s="184">
        <f t="shared" si="12"/>
        <v>156386.9677</v>
      </c>
      <c r="H75" s="184">
        <f t="shared" si="12"/>
        <v>182451.4623</v>
      </c>
      <c r="I75" s="184">
        <f t="shared" si="12"/>
        <v>208515.9569</v>
      </c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6"/>
      <c r="C76" s="76"/>
      <c r="D76" s="76"/>
      <c r="E76" s="76"/>
      <c r="F76" s="76"/>
      <c r="G76" s="76"/>
      <c r="H76" s="76"/>
      <c r="I76" s="76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6"/>
      <c r="C77" s="76"/>
      <c r="D77" s="76"/>
      <c r="E77" s="76"/>
      <c r="F77" s="76"/>
      <c r="G77" s="76"/>
      <c r="H77" s="76"/>
      <c r="I77" s="76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 t="str">
        <f>'Byznys model'!$F$3</f>
        <v/>
      </c>
      <c r="B79" s="185">
        <f t="shared" ref="B79:B86" si="13">C79</f>
        <v>0</v>
      </c>
      <c r="C79" s="186">
        <f>'Byznys model'!$J$3/'Byznys model'!$D$4</f>
        <v>0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 t="str">
        <f>'Byznys model'!$F$4</f>
        <v/>
      </c>
      <c r="B80" s="185">
        <f t="shared" si="13"/>
        <v>0</v>
      </c>
      <c r="C80" s="186">
        <f>'Byznys model'!$J$4/'Byznys model'!$D$4</f>
        <v>0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 t="str">
        <f>'Byznys model'!$F$6</f>
        <v/>
      </c>
      <c r="B81" s="185">
        <f t="shared" si="13"/>
        <v>0</v>
      </c>
      <c r="C81" s="186">
        <f>'Byznys model'!$J$6/'Byznys model'!$D$4</f>
        <v>0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 t="str">
        <f>'Byznys model'!$F$7</f>
        <v/>
      </c>
      <c r="B82" s="185">
        <f t="shared" si="13"/>
        <v>0</v>
      </c>
      <c r="C82" s="186">
        <f>'Byznys model'!$J$7/'Byznys model'!$D$4</f>
        <v>0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 t="str">
        <f>'Byznys model'!$F$12</f>
        <v/>
      </c>
      <c r="B83" s="185">
        <f t="shared" si="13"/>
        <v>0</v>
      </c>
      <c r="C83" s="186">
        <f>'Byznys model'!$J$12/'Byznys model'!$D$4</f>
        <v>0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 t="str">
        <f>'Byznys model'!$F$5</f>
        <v/>
      </c>
      <c r="B84" s="185">
        <f t="shared" si="13"/>
        <v>0</v>
      </c>
      <c r="C84" s="186">
        <f>'Byznys model'!$J$5/'Byznys model'!$D$4</f>
        <v>0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 t="str">
        <f>'Byznys model'!$F$14</f>
        <v/>
      </c>
      <c r="B85" s="185">
        <f t="shared" si="13"/>
        <v>0</v>
      </c>
      <c r="C85" s="186">
        <f>'Byznys model'!$J$14/'Byznys model'!$D$4</f>
        <v>0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172" t="str">
        <f>'Byznys model'!$F$16</f>
        <v/>
      </c>
      <c r="B86" s="187">
        <f t="shared" si="13"/>
        <v>0</v>
      </c>
      <c r="C86" s="188">
        <f>SUM(C87:C91)</f>
        <v>0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 t="str">
        <f>'Byznys model'!$F$10</f>
        <v/>
      </c>
      <c r="B87" s="185"/>
      <c r="C87" s="186">
        <f>'Byznys model'!$J$10/'Byznys model'!$D$4</f>
        <v>0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 t="str">
        <f>'Byznys model'!$F$11</f>
        <v/>
      </c>
      <c r="B88" s="185"/>
      <c r="C88" s="186">
        <f>'Byznys model'!$J$11/'Byznys model'!$D$4</f>
        <v>0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 t="str">
        <f>'Byznys model'!$F$13</f>
        <v/>
      </c>
      <c r="B89" s="185"/>
      <c r="C89" s="186">
        <f>'Byznys model'!$J$13/'Byznys model'!$D$4</f>
        <v>0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 t="str">
        <f>'Byznys model'!$F$8</f>
        <v/>
      </c>
      <c r="B90" s="185"/>
      <c r="C90" s="186">
        <f>'Byznys model'!$J$8/'Byznys model'!$D$4</f>
        <v>0</v>
      </c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 t="str">
        <f>'Byznys model'!$F$9</f>
        <v/>
      </c>
      <c r="B91" s="185"/>
      <c r="C91" s="186">
        <f>'Byznys model'!$J$9/'Byznys model'!$D$4</f>
        <v>0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175" t="s">
        <v>418</v>
      </c>
      <c r="B92" s="175"/>
      <c r="C92" s="176" t="str">
        <f>SUM(C79:C85,C87:C91)*PLN!$D$4-PLN!$J$15</f>
        <v>#REF!</v>
      </c>
      <c r="D92" s="175"/>
      <c r="E92" s="175"/>
      <c r="F92" s="175"/>
      <c r="G92" s="175"/>
      <c r="H92" s="175"/>
      <c r="I92" s="1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177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 t="str">
        <f>'Byznys model'!$B$12</f>
        <v>Pujčka</v>
      </c>
      <c r="B94" s="185">
        <f>'Byznys model'!$D$12</f>
        <v>0</v>
      </c>
      <c r="C94" s="177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 t="str">
        <f>'Byznys model'!$B$13</f>
        <v>Pronájem prostoru</v>
      </c>
      <c r="B95" s="185">
        <f>'Byznys model'!$D$13</f>
        <v>1000</v>
      </c>
      <c r="C95" s="177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 t="str">
        <f>'Byznys model'!$B$14</f>
        <v>Poplatek za platební terminál</v>
      </c>
      <c r="B96" s="185">
        <f>'Byznys model'!$D$14</f>
        <v>250</v>
      </c>
      <c r="C96" s="177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 t="str">
        <f>'Byznys model'!$B$20</f>
        <v>Transakce % z obratu</v>
      </c>
      <c r="B97" s="185">
        <f>'Byznys model'!$D$20</f>
        <v>1499.157692</v>
      </c>
      <c r="C97" s="177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 t="str">
        <f>'Byznys model'!$B$21</f>
        <v>% krádeže</v>
      </c>
      <c r="B98" s="185">
        <f>'Byznys model'!$D$21</f>
        <v>1284.992308</v>
      </c>
      <c r="C98" s="177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1" t="str">
        <f t="array" ref="A100">INDEX(Names!$B$47:$H$47,,MATCH('Byznys model'!$C$1,Names!$B$1:$H$1,))</f>
        <v>Cena 1 šálku kávy</v>
      </c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1" t="str">
        <f t="array" ref="A101">INDEX(Names!$B$48:$H$48,,MATCH('Byznys model'!$C$1,Names!$B$1:$H$1,))</f>
        <v>Ziskovost podle počtu zastávek</v>
      </c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rintOptions/>
  <pageMargins bottom="0.41" footer="0.0" header="0.0" left="0.61" right="0.31" top="0.67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2024-07-03T11:43:32Z</dcterms:created>
  <dc:creator>Tomas Kušlevič</dc:creator>
</cp:coreProperties>
</file>