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7795" windowHeight="12600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N14" i="1" l="1"/>
  <c r="M14" i="1"/>
  <c r="D20" i="1" l="1"/>
  <c r="F15" i="1" l="1"/>
  <c r="F16" i="1"/>
  <c r="F17" i="1"/>
  <c r="F14" i="1"/>
  <c r="D21" i="1"/>
  <c r="D22" i="1"/>
  <c r="D23" i="1"/>
  <c r="E15" i="1"/>
  <c r="E16" i="1"/>
  <c r="E17" i="1"/>
  <c r="E14" i="1"/>
  <c r="C14" i="1"/>
  <c r="D17" i="1"/>
  <c r="D16" i="1"/>
  <c r="D15" i="1"/>
  <c r="D14" i="1"/>
  <c r="B14" i="1"/>
  <c r="H20" i="1" l="1"/>
  <c r="H23" i="1"/>
  <c r="F20" i="1"/>
  <c r="C8" i="1"/>
  <c r="B20" i="1"/>
  <c r="B8" i="1"/>
  <c r="F3" i="1"/>
  <c r="D9" i="1" s="1"/>
  <c r="F4" i="1"/>
  <c r="F5" i="1"/>
  <c r="F2" i="1"/>
  <c r="D8" i="1" s="1"/>
  <c r="I15" i="1"/>
  <c r="H21" i="1" s="1"/>
  <c r="I16" i="1"/>
  <c r="H22" i="1" s="1"/>
  <c r="I17" i="1"/>
  <c r="I14" i="1"/>
  <c r="C3" i="1"/>
  <c r="C4" i="1"/>
  <c r="C5" i="1"/>
  <c r="C2" i="1"/>
  <c r="G5" i="1" l="1"/>
  <c r="D11" i="1"/>
  <c r="G4" i="1"/>
  <c r="D10" i="1"/>
  <c r="G3" i="1"/>
  <c r="F9" i="1" s="1"/>
  <c r="G2" i="1"/>
  <c r="F11" i="1"/>
  <c r="F10" i="1"/>
  <c r="H2" i="1"/>
  <c r="J16" i="1" l="1"/>
  <c r="J14" i="1"/>
  <c r="K14" i="1" s="1"/>
  <c r="J15" i="1"/>
  <c r="K15" i="1" s="1"/>
  <c r="J17" i="1"/>
  <c r="F8" i="1"/>
  <c r="E8" i="1"/>
  <c r="E21" i="1" s="1"/>
  <c r="K16" i="1"/>
  <c r="K17" i="1"/>
  <c r="E23" i="1" l="1"/>
  <c r="I23" i="1" s="1"/>
  <c r="E20" i="1"/>
  <c r="I20" i="1" s="1"/>
  <c r="E22" i="1"/>
  <c r="I22" i="1" s="1"/>
  <c r="I21" i="1"/>
  <c r="G20" i="1" l="1"/>
</calcChain>
</file>

<file path=xl/sharedStrings.xml><?xml version="1.0" encoding="utf-8"?>
<sst xmlns="http://schemas.openxmlformats.org/spreadsheetml/2006/main" count="36" uniqueCount="31">
  <si>
    <t>Lp.</t>
  </si>
  <si>
    <t>mc [kg]</t>
  </si>
  <si>
    <t>Q [N]</t>
  </si>
  <si>
    <t>x0 [m]</t>
  </si>
  <si>
    <t>xn [m]</t>
  </si>
  <si>
    <t>k [N/m]</t>
  </si>
  <si>
    <t>kśr [N/m]</t>
  </si>
  <si>
    <t>n</t>
  </si>
  <si>
    <t>ms [kg]</t>
  </si>
  <si>
    <t>mb [kg]</t>
  </si>
  <si>
    <t>m [kg]</t>
  </si>
  <si>
    <t>t [s]</t>
  </si>
  <si>
    <t>Td [s]</t>
  </si>
  <si>
    <t>T [s]</t>
  </si>
  <si>
    <t>T-Td [s]</t>
  </si>
  <si>
    <t>∆m [kg]</t>
  </si>
  <si>
    <t>∆x [m]</t>
  </si>
  <si>
    <t>∆k [N/m]</t>
  </si>
  <si>
    <t>∆kśr [N/m]</t>
  </si>
  <si>
    <t>∆k%</t>
  </si>
  <si>
    <t>∆t [s]</t>
  </si>
  <si>
    <t>∆Td [s]</t>
  </si>
  <si>
    <t>∆T [s]</t>
  </si>
  <si>
    <t>∆Tdśr [s]</t>
  </si>
  <si>
    <t>∆Tśr [s]</t>
  </si>
  <si>
    <t>∆Td%</t>
  </si>
  <si>
    <t>∆T%</t>
  </si>
  <si>
    <t>x [m]</t>
  </si>
  <si>
    <t>M [kg]</t>
  </si>
  <si>
    <t>Tdśr</t>
  </si>
  <si>
    <t>Tśr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</si>
</sst>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1" fillId="0" borderId="5" xfId="0" applyFont="1" applyBorder="1"/>
    <xf numFmtId="0" fontId="1" fillId="0" borderId="6" xfId="0" applyFont="1" applyBorder="1"/>
    <xf numFmtId="0" fontId="1" fillId="4" borderId="7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1" fillId="0" borderId="7" xfId="0" applyFont="1" applyFill="1" applyBorder="1"/>
    <xf numFmtId="0" fontId="2" fillId="5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3" borderId="10" xfId="0" applyFont="1" applyFill="1" applyBorder="1"/>
    <xf numFmtId="0" fontId="1" fillId="2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3" borderId="12" xfId="0" applyFont="1" applyFill="1" applyBorder="1"/>
    <xf numFmtId="0" fontId="1" fillId="0" borderId="13" xfId="0" applyFont="1" applyFill="1" applyBorder="1"/>
    <xf numFmtId="0" fontId="1" fillId="0" borderId="11" xfId="0" applyFont="1" applyFill="1" applyBorder="1"/>
    <xf numFmtId="0" fontId="1" fillId="0" borderId="7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145" zoomScaleNormal="145" workbookViewId="0">
      <selection activeCell="J7" sqref="J7"/>
    </sheetView>
  </sheetViews>
  <sheetFormatPr defaultColWidth="10" defaultRowHeight="12.75" x14ac:dyDescent="0.2"/>
  <cols>
    <col min="1" max="1" width="3.5703125" style="1" customWidth="1"/>
    <col min="2" max="11" width="8.28515625" style="1" customWidth="1"/>
    <col min="12" max="12" width="10" style="1"/>
    <col min="13" max="13" width="11.42578125" style="1" bestFit="1" customWidth="1"/>
    <col min="14" max="16384" width="10" style="1"/>
  </cols>
  <sheetData>
    <row r="1" spans="1:14" s="2" customFormat="1" ht="22.5" customHeight="1" x14ac:dyDescent="0.2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27</v>
      </c>
      <c r="G1" s="19" t="s">
        <v>5</v>
      </c>
      <c r="H1" s="19" t="s">
        <v>6</v>
      </c>
      <c r="I1" s="3"/>
      <c r="J1" s="3"/>
      <c r="K1" s="4"/>
    </row>
    <row r="2" spans="1:14" x14ac:dyDescent="0.2">
      <c r="A2" s="20">
        <v>1</v>
      </c>
      <c r="B2" s="14">
        <v>0.02</v>
      </c>
      <c r="C2" s="15">
        <f>B2*9.81</f>
        <v>0.19620000000000001</v>
      </c>
      <c r="D2" s="26">
        <v>0</v>
      </c>
      <c r="E2" s="15">
        <v>6.3E-2</v>
      </c>
      <c r="F2" s="15">
        <f>E2-$D$2</f>
        <v>6.3E-2</v>
      </c>
      <c r="G2" s="15">
        <f>C2/F2</f>
        <v>3.1142857142857143</v>
      </c>
      <c r="H2" s="26">
        <f>AVERAGE(G2:G5)</f>
        <v>3.1692042268906362</v>
      </c>
      <c r="I2" s="5"/>
      <c r="J2" s="5"/>
      <c r="K2" s="6"/>
    </row>
    <row r="3" spans="1:14" x14ac:dyDescent="0.2">
      <c r="A3" s="20">
        <v>2</v>
      </c>
      <c r="B3" s="14">
        <v>0.04</v>
      </c>
      <c r="C3" s="14">
        <f t="shared" ref="C3:C5" si="0">B3*9.81</f>
        <v>0.39240000000000003</v>
      </c>
      <c r="D3" s="26"/>
      <c r="E3" s="14">
        <v>0.122</v>
      </c>
      <c r="F3" s="15">
        <f t="shared" ref="F3:F5" si="1">E3-$D$2</f>
        <v>0.122</v>
      </c>
      <c r="G3" s="14">
        <f t="shared" ref="G3:G5" si="2">C3/F3</f>
        <v>3.2163934426229512</v>
      </c>
      <c r="H3" s="26"/>
      <c r="I3" s="5"/>
      <c r="J3" s="5"/>
      <c r="K3" s="6"/>
    </row>
    <row r="4" spans="1:14" x14ac:dyDescent="0.2">
      <c r="A4" s="20">
        <v>3</v>
      </c>
      <c r="B4" s="14">
        <v>0.06</v>
      </c>
      <c r="C4" s="14">
        <f t="shared" si="0"/>
        <v>0.58860000000000001</v>
      </c>
      <c r="D4" s="26"/>
      <c r="E4" s="14">
        <v>0.185</v>
      </c>
      <c r="F4" s="15">
        <f t="shared" si="1"/>
        <v>0.185</v>
      </c>
      <c r="G4" s="14">
        <f t="shared" si="2"/>
        <v>3.1816216216216215</v>
      </c>
      <c r="H4" s="26"/>
      <c r="I4" s="5"/>
      <c r="J4" s="5"/>
      <c r="K4" s="6"/>
    </row>
    <row r="5" spans="1:14" x14ac:dyDescent="0.2">
      <c r="A5" s="20">
        <v>4</v>
      </c>
      <c r="B5" s="14">
        <v>0.08</v>
      </c>
      <c r="C5" s="14">
        <f t="shared" si="0"/>
        <v>0.78480000000000005</v>
      </c>
      <c r="D5" s="26"/>
      <c r="E5" s="14">
        <v>0.248</v>
      </c>
      <c r="F5" s="15">
        <f t="shared" si="1"/>
        <v>0.248</v>
      </c>
      <c r="G5" s="14">
        <f t="shared" si="2"/>
        <v>3.1645161290322581</v>
      </c>
      <c r="H5" s="26"/>
      <c r="I5" s="5"/>
      <c r="J5" s="5"/>
      <c r="K5" s="6"/>
    </row>
    <row r="6" spans="1:14" x14ac:dyDescent="0.2">
      <c r="A6" s="7"/>
      <c r="B6" s="5"/>
      <c r="C6" s="5"/>
      <c r="D6" s="5"/>
      <c r="E6" s="5"/>
      <c r="F6" s="5"/>
      <c r="G6" s="5"/>
      <c r="H6" s="5"/>
      <c r="I6" s="5"/>
      <c r="J6" s="5"/>
      <c r="K6" s="6"/>
    </row>
    <row r="7" spans="1:14" s="2" customFormat="1" ht="22.5" customHeight="1" x14ac:dyDescent="0.25">
      <c r="A7" s="21" t="s">
        <v>0</v>
      </c>
      <c r="B7" s="16" t="s">
        <v>15</v>
      </c>
      <c r="C7" s="16" t="s">
        <v>16</v>
      </c>
      <c r="D7" s="16" t="s">
        <v>17</v>
      </c>
      <c r="E7" s="16" t="s">
        <v>18</v>
      </c>
      <c r="F7" s="16" t="s">
        <v>19</v>
      </c>
      <c r="G7" s="8"/>
      <c r="H7" s="8"/>
      <c r="I7" s="8"/>
      <c r="J7" s="8"/>
      <c r="K7" s="9"/>
    </row>
    <row r="8" spans="1:14" x14ac:dyDescent="0.2">
      <c r="A8" s="20">
        <v>1</v>
      </c>
      <c r="B8" s="26">
        <f>0.01/1000</f>
        <v>1.0000000000000001E-5</v>
      </c>
      <c r="C8" s="26">
        <f>1/1000</f>
        <v>1E-3</v>
      </c>
      <c r="D8" s="15">
        <f>(9.81/F2)*$B$8+((B2*9.81)/(F2*F2))*$C$8</f>
        <v>5.0990249433106573E-2</v>
      </c>
      <c r="E8" s="27">
        <f>AVERAGE(D8:D11)</f>
        <v>2.7260540912612208E-2</v>
      </c>
      <c r="F8" s="15">
        <f>(D8/G2)*100</f>
        <v>1.6373015873015873</v>
      </c>
      <c r="G8" s="5"/>
      <c r="H8" s="5"/>
      <c r="I8" s="5"/>
      <c r="J8" s="5"/>
      <c r="K8" s="6"/>
    </row>
    <row r="9" spans="1:14" x14ac:dyDescent="0.2">
      <c r="A9" s="20">
        <v>2</v>
      </c>
      <c r="B9" s="26"/>
      <c r="C9" s="26"/>
      <c r="D9" s="15">
        <f t="shared" ref="D9:D11" si="3">(9.81/F3)*$B$8+((B3*9.81)/(F3*F3))*$C$8</f>
        <v>2.7167979037893041E-2</v>
      </c>
      <c r="E9" s="27"/>
      <c r="F9" s="15">
        <f>(D9/G3)*100</f>
        <v>0.84467213114754092</v>
      </c>
      <c r="G9" s="5"/>
      <c r="H9" s="5"/>
      <c r="I9" s="5"/>
      <c r="J9" s="5"/>
      <c r="K9" s="6"/>
    </row>
    <row r="10" spans="1:14" x14ac:dyDescent="0.2">
      <c r="A10" s="20">
        <v>3</v>
      </c>
      <c r="B10" s="26"/>
      <c r="C10" s="26"/>
      <c r="D10" s="15">
        <f t="shared" si="3"/>
        <v>1.77282249817385E-2</v>
      </c>
      <c r="E10" s="27"/>
      <c r="F10" s="15">
        <f>(D10/G4)*100</f>
        <v>0.5572072072072074</v>
      </c>
      <c r="G10" s="5"/>
      <c r="H10" s="5"/>
      <c r="I10" s="5"/>
      <c r="J10" s="5"/>
      <c r="K10" s="6"/>
    </row>
    <row r="11" spans="1:14" x14ac:dyDescent="0.2">
      <c r="A11" s="20">
        <v>4</v>
      </c>
      <c r="B11" s="26"/>
      <c r="C11" s="26"/>
      <c r="D11" s="15">
        <f t="shared" si="3"/>
        <v>1.315571019771072E-2</v>
      </c>
      <c r="E11" s="27"/>
      <c r="F11" s="15">
        <f>(D11/G5)*100</f>
        <v>0.415725806451613</v>
      </c>
      <c r="G11" s="5"/>
      <c r="H11" s="5"/>
      <c r="I11" s="5"/>
      <c r="J11" s="5"/>
      <c r="K11" s="6"/>
    </row>
    <row r="12" spans="1:14" x14ac:dyDescent="0.2">
      <c r="A12" s="7"/>
      <c r="B12" s="5"/>
      <c r="C12" s="5"/>
      <c r="D12" s="5"/>
      <c r="E12" s="5"/>
      <c r="F12" s="5"/>
      <c r="G12" s="5"/>
      <c r="H12" s="5"/>
      <c r="I12" s="5"/>
      <c r="J12" s="5"/>
      <c r="K12" s="6"/>
    </row>
    <row r="13" spans="1:14" s="2" customFormat="1" ht="22.5" customHeight="1" x14ac:dyDescent="0.25">
      <c r="A13" s="21" t="s">
        <v>0</v>
      </c>
      <c r="B13" s="13" t="s">
        <v>8</v>
      </c>
      <c r="C13" s="13" t="s">
        <v>9</v>
      </c>
      <c r="D13" s="13" t="s">
        <v>1</v>
      </c>
      <c r="E13" s="13" t="s">
        <v>10</v>
      </c>
      <c r="F13" s="13" t="s">
        <v>28</v>
      </c>
      <c r="G13" s="13" t="s">
        <v>7</v>
      </c>
      <c r="H13" s="13" t="s">
        <v>11</v>
      </c>
      <c r="I13" s="13" t="s">
        <v>12</v>
      </c>
      <c r="J13" s="13" t="s">
        <v>13</v>
      </c>
      <c r="K13" s="22" t="s">
        <v>14</v>
      </c>
      <c r="M13" s="2" t="s">
        <v>29</v>
      </c>
      <c r="N13" s="2" t="s">
        <v>30</v>
      </c>
    </row>
    <row r="14" spans="1:14" x14ac:dyDescent="0.2">
      <c r="A14" s="20">
        <v>1</v>
      </c>
      <c r="B14" s="26">
        <f>26/1000</f>
        <v>2.5999999999999999E-2</v>
      </c>
      <c r="C14" s="26">
        <f>30.51/1000</f>
        <v>3.0510000000000002E-2</v>
      </c>
      <c r="D14" s="14">
        <f>20/1000</f>
        <v>0.02</v>
      </c>
      <c r="E14" s="15">
        <f>D14+$C$14</f>
        <v>5.0509999999999999E-2</v>
      </c>
      <c r="F14" s="15">
        <f>E14+(1/3)*$B$14</f>
        <v>5.9176666666666669E-2</v>
      </c>
      <c r="G14" s="27">
        <v>20</v>
      </c>
      <c r="H14" s="15">
        <v>13.29</v>
      </c>
      <c r="I14" s="15">
        <f>H14/$G$14</f>
        <v>0.66449999999999998</v>
      </c>
      <c r="J14" s="15">
        <f>2*3.14*SQRT(F14/$H$2)</f>
        <v>0.85814322809862109</v>
      </c>
      <c r="K14" s="25">
        <f>J14-I14</f>
        <v>0.19364322809862111</v>
      </c>
      <c r="M14" s="1">
        <f>AVERAGE(I14:I17)</f>
        <v>0.85275000000000001</v>
      </c>
      <c r="N14" s="1">
        <f>AVERAGE(J14:J17)</f>
        <v>1.0448779581245702</v>
      </c>
    </row>
    <row r="15" spans="1:14" x14ac:dyDescent="0.2">
      <c r="A15" s="20">
        <v>2</v>
      </c>
      <c r="B15" s="26"/>
      <c r="C15" s="26"/>
      <c r="D15" s="14">
        <f>40/1000</f>
        <v>0.04</v>
      </c>
      <c r="E15" s="15">
        <f t="shared" ref="E15:E17" si="4">D15+$C$14</f>
        <v>7.0510000000000003E-2</v>
      </c>
      <c r="F15" s="15">
        <f t="shared" ref="F15:F17" si="5">E15+(1/3)*$B$14</f>
        <v>7.9176666666666673E-2</v>
      </c>
      <c r="G15" s="27"/>
      <c r="H15" s="15">
        <v>15.67</v>
      </c>
      <c r="I15" s="15">
        <f>H15/$G$14</f>
        <v>0.78349999999999997</v>
      </c>
      <c r="J15" s="15">
        <f t="shared" ref="J15:J17" si="6">2*3.14*SQRT(F15/$H$2)</f>
        <v>0.99262026532993086</v>
      </c>
      <c r="K15" s="25">
        <f t="shared" ref="K15:K17" si="7">J15-I15</f>
        <v>0.20912026532993089</v>
      </c>
    </row>
    <row r="16" spans="1:14" x14ac:dyDescent="0.2">
      <c r="A16" s="20">
        <v>3</v>
      </c>
      <c r="B16" s="26"/>
      <c r="C16" s="26"/>
      <c r="D16" s="14">
        <f>60/1000</f>
        <v>0.06</v>
      </c>
      <c r="E16" s="15">
        <f t="shared" si="4"/>
        <v>9.0510000000000007E-2</v>
      </c>
      <c r="F16" s="15">
        <f t="shared" si="5"/>
        <v>9.9176666666666677E-2</v>
      </c>
      <c r="G16" s="27"/>
      <c r="H16" s="15">
        <v>18.64</v>
      </c>
      <c r="I16" s="15">
        <f>H16/$G$14</f>
        <v>0.93200000000000005</v>
      </c>
      <c r="J16" s="15">
        <f t="shared" si="6"/>
        <v>1.1109366239150653</v>
      </c>
      <c r="K16" s="25">
        <f t="shared" si="7"/>
        <v>0.17893662391506526</v>
      </c>
    </row>
    <row r="17" spans="1:11" x14ac:dyDescent="0.2">
      <c r="A17" s="20">
        <v>4</v>
      </c>
      <c r="B17" s="26"/>
      <c r="C17" s="26"/>
      <c r="D17" s="14">
        <f>80/1000</f>
        <v>0.08</v>
      </c>
      <c r="E17" s="15">
        <f t="shared" si="4"/>
        <v>0.11051</v>
      </c>
      <c r="F17" s="15">
        <f t="shared" si="5"/>
        <v>0.11917666666666667</v>
      </c>
      <c r="G17" s="27"/>
      <c r="H17" s="15">
        <v>20.62</v>
      </c>
      <c r="I17" s="15">
        <f>H17/$G$14</f>
        <v>1.0310000000000001</v>
      </c>
      <c r="J17" s="15">
        <f t="shared" si="6"/>
        <v>1.2178117151546637</v>
      </c>
      <c r="K17" s="25">
        <f t="shared" si="7"/>
        <v>0.18681171515466355</v>
      </c>
    </row>
    <row r="18" spans="1:11" x14ac:dyDescent="0.2">
      <c r="A18" s="7"/>
      <c r="B18" s="10"/>
      <c r="C18" s="5"/>
      <c r="D18" s="5"/>
      <c r="E18" s="5"/>
      <c r="F18" s="5"/>
      <c r="G18" s="5"/>
      <c r="H18" s="5"/>
      <c r="I18" s="5"/>
      <c r="J18" s="5"/>
      <c r="K18" s="6"/>
    </row>
    <row r="19" spans="1:11" s="2" customFormat="1" ht="22.5" customHeight="1" x14ac:dyDescent="0.25">
      <c r="A19" s="21" t="s">
        <v>0</v>
      </c>
      <c r="B19" s="17" t="s">
        <v>15</v>
      </c>
      <c r="C19" s="17" t="s">
        <v>20</v>
      </c>
      <c r="D19" s="17" t="s">
        <v>21</v>
      </c>
      <c r="E19" s="17" t="s">
        <v>22</v>
      </c>
      <c r="F19" s="17" t="s">
        <v>23</v>
      </c>
      <c r="G19" s="17" t="s">
        <v>24</v>
      </c>
      <c r="H19" s="17" t="s">
        <v>25</v>
      </c>
      <c r="I19" s="17" t="s">
        <v>26</v>
      </c>
      <c r="J19" s="8"/>
      <c r="K19" s="9"/>
    </row>
    <row r="20" spans="1:11" x14ac:dyDescent="0.2">
      <c r="A20" s="20">
        <v>1</v>
      </c>
      <c r="B20" s="26">
        <f>0.01/1000</f>
        <v>1.0000000000000001E-5</v>
      </c>
      <c r="C20" s="26">
        <v>0.3</v>
      </c>
      <c r="D20" s="15">
        <f>$C$20/$G$14</f>
        <v>1.4999999999999999E-2</v>
      </c>
      <c r="E20" s="15">
        <f>((3.14/SQRT($H$2*F14))*$B$20) + (((3.14*SQRT(F14))/SQRT($H$2^3))*$E$8)</f>
        <v>3.7632517761344323E-3</v>
      </c>
      <c r="F20" s="27">
        <f>AVERAGE(D20:D23)</f>
        <v>1.4999999999999999E-2</v>
      </c>
      <c r="G20" s="27">
        <f>AVERAGE(E20:E23)</f>
        <v>4.5544357201513829E-3</v>
      </c>
      <c r="H20" s="15">
        <f t="shared" ref="H20:I23" si="8">(D20/I14)*100</f>
        <v>2.2573363431151243</v>
      </c>
      <c r="I20" s="15">
        <f t="shared" si="8"/>
        <v>0.43853422749400817</v>
      </c>
      <c r="J20" s="5"/>
      <c r="K20" s="6"/>
    </row>
    <row r="21" spans="1:11" x14ac:dyDescent="0.2">
      <c r="A21" s="20">
        <v>2</v>
      </c>
      <c r="B21" s="26"/>
      <c r="C21" s="26"/>
      <c r="D21" s="15">
        <f>$C$20/$G$14</f>
        <v>1.4999999999999999E-2</v>
      </c>
      <c r="E21" s="15">
        <f t="shared" ref="E21:E23" si="9">((3.14/SQRT($H$2*F15))*$B$20) + (((3.14*SQRT(F15))/SQRT($H$2^3))*$E$8)</f>
        <v>4.331794273156905E-3</v>
      </c>
      <c r="F21" s="27"/>
      <c r="G21" s="27"/>
      <c r="H21" s="15">
        <f t="shared" si="8"/>
        <v>1.9144862795149968</v>
      </c>
      <c r="I21" s="15">
        <f t="shared" si="8"/>
        <v>0.4363999431058449</v>
      </c>
      <c r="J21" s="5"/>
      <c r="K21" s="6"/>
    </row>
    <row r="22" spans="1:11" x14ac:dyDescent="0.2">
      <c r="A22" s="20">
        <v>3</v>
      </c>
      <c r="B22" s="26"/>
      <c r="C22" s="26"/>
      <c r="D22" s="15">
        <f>$C$20/$G$14</f>
        <v>1.4999999999999999E-2</v>
      </c>
      <c r="E22" s="15">
        <f t="shared" si="9"/>
        <v>4.833979201537302E-3</v>
      </c>
      <c r="F22" s="27"/>
      <c r="G22" s="27"/>
      <c r="H22" s="15">
        <f t="shared" si="8"/>
        <v>1.6094420600858368</v>
      </c>
      <c r="I22" s="15">
        <f t="shared" si="8"/>
        <v>0.43512645973465319</v>
      </c>
      <c r="J22" s="5"/>
      <c r="K22" s="6"/>
    </row>
    <row r="23" spans="1:11" ht="13.5" thickBot="1" x14ac:dyDescent="0.25">
      <c r="A23" s="23">
        <v>4</v>
      </c>
      <c r="B23" s="29"/>
      <c r="C23" s="29"/>
      <c r="D23" s="24">
        <f>$C$20/$G$14</f>
        <v>1.4999999999999999E-2</v>
      </c>
      <c r="E23" s="24">
        <f t="shared" si="9"/>
        <v>5.2887176297768913E-3</v>
      </c>
      <c r="F23" s="28"/>
      <c r="G23" s="28"/>
      <c r="H23" s="24">
        <f t="shared" si="8"/>
        <v>1.4548981571290007</v>
      </c>
      <c r="I23" s="24">
        <f t="shared" si="8"/>
        <v>0.43428040344522534</v>
      </c>
      <c r="J23" s="11"/>
      <c r="K23" s="12"/>
    </row>
  </sheetData>
  <mergeCells count="12">
    <mergeCell ref="G20:G23"/>
    <mergeCell ref="F20:F23"/>
    <mergeCell ref="B20:B23"/>
    <mergeCell ref="B8:B11"/>
    <mergeCell ref="C8:C11"/>
    <mergeCell ref="E8:E11"/>
    <mergeCell ref="C20:C23"/>
    <mergeCell ref="H2:H5"/>
    <mergeCell ref="D2:D5"/>
    <mergeCell ref="B14:B17"/>
    <mergeCell ref="C14:C17"/>
    <mergeCell ref="G14:G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Uzytkownik</dc:creator>
  <cp:lastModifiedBy>Uzytkownik</cp:lastModifiedBy>
  <cp:lastPrinted>2020-04-29T19:19:13Z</cp:lastPrinted>
  <dcterms:created xsi:type="dcterms:W3CDTF">2020-04-28T19:32:09Z</dcterms:created>
  <dcterms:modified xsi:type="dcterms:W3CDTF">2020-04-29T21:31:45Z</dcterms:modified>
</cp:coreProperties>
</file>