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44525"/>
  <fileRecoveryPr repairLoad="1"/>
</workbook>
</file>

<file path=xl/calcChain.xml><?xml version="1.0" encoding="utf-8"?>
<calcChain xmlns="http://schemas.openxmlformats.org/spreadsheetml/2006/main">
  <c r="E24" i="1" l="1"/>
  <c r="D24" i="1"/>
  <c r="D21" i="1"/>
  <c r="B21" i="1"/>
  <c r="C24" i="1"/>
  <c r="B24" i="1"/>
  <c r="C18" i="1" l="1"/>
  <c r="C10" i="1"/>
  <c r="C11" i="1"/>
  <c r="C12" i="1"/>
  <c r="C13" i="1"/>
  <c r="C14" i="1"/>
  <c r="C15" i="1"/>
  <c r="C16" i="1"/>
  <c r="C17" i="1"/>
  <c r="C9" i="1"/>
  <c r="C8" i="1"/>
  <c r="C7" i="1"/>
  <c r="C2" i="1" l="1"/>
  <c r="E13" i="1" l="1"/>
  <c r="F13" i="1" s="1"/>
  <c r="E18" i="1"/>
  <c r="F18" i="1" s="1"/>
  <c r="E7" i="1"/>
  <c r="F7" i="1" s="1"/>
  <c r="E15" i="1"/>
  <c r="F15" i="1" s="1"/>
  <c r="E12" i="1"/>
  <c r="F12" i="1" s="1"/>
  <c r="E11" i="1"/>
  <c r="F11" i="1" s="1"/>
  <c r="E10" i="1"/>
  <c r="F10" i="1" s="1"/>
  <c r="E9" i="1"/>
  <c r="F9" i="1" s="1"/>
  <c r="E8" i="1"/>
  <c r="F8" i="1" s="1"/>
  <c r="E17" i="1"/>
  <c r="F17" i="1" s="1"/>
  <c r="E16" i="1"/>
  <c r="F16" i="1" s="1"/>
  <c r="E14" i="1"/>
  <c r="F14" i="1" s="1"/>
  <c r="G14" i="1" l="1"/>
  <c r="G9" i="1"/>
  <c r="G10" i="1"/>
  <c r="G11" i="1"/>
  <c r="G12" i="1"/>
  <c r="G13" i="1"/>
  <c r="G15" i="1"/>
  <c r="G16" i="1"/>
  <c r="G17" i="1"/>
  <c r="G18" i="1"/>
  <c r="G8" i="1"/>
  <c r="H8" i="1" s="1"/>
  <c r="I8" i="1" s="1"/>
  <c r="B31" i="1" a="1"/>
  <c r="B31" i="1" l="1"/>
  <c r="C31" i="1"/>
  <c r="C33" i="1"/>
  <c r="B32" i="1"/>
  <c r="B33" i="1"/>
  <c r="C32" i="1"/>
</calcChain>
</file>

<file path=xl/sharedStrings.xml><?xml version="1.0" encoding="utf-8"?>
<sst xmlns="http://schemas.openxmlformats.org/spreadsheetml/2006/main" count="22" uniqueCount="22">
  <si>
    <t>Tło</t>
  </si>
  <si>
    <t>N</t>
  </si>
  <si>
    <t>Lp.</t>
  </si>
  <si>
    <t>x [mm]</t>
  </si>
  <si>
    <t>x [cm]</t>
  </si>
  <si>
    <t>Ntł</t>
  </si>
  <si>
    <t>Ntłśr</t>
  </si>
  <si>
    <t>µ [1/cm]</t>
  </si>
  <si>
    <t>t [s]</t>
  </si>
  <si>
    <t>µśr [1/cm]</t>
  </si>
  <si>
    <t>Nc</t>
  </si>
  <si>
    <t>ln(N)</t>
  </si>
  <si>
    <t>µm [cm^2/g]</t>
  </si>
  <si>
    <t>ρ [g/cm^3]</t>
  </si>
  <si>
    <t>∆µ</t>
  </si>
  <si>
    <r>
      <rPr>
        <b/>
        <sz val="11"/>
        <color theme="1"/>
        <rFont val="Calibri"/>
        <family val="2"/>
        <charset val="238"/>
      </rPr>
      <t>∆µ</t>
    </r>
    <r>
      <rPr>
        <b/>
        <sz val="11"/>
        <color theme="1"/>
        <rFont val="Arial"/>
        <family val="2"/>
        <charset val="238"/>
      </rPr>
      <t>%</t>
    </r>
  </si>
  <si>
    <t>∆µm</t>
  </si>
  <si>
    <r>
      <rPr>
        <b/>
        <sz val="11"/>
        <color theme="1"/>
        <rFont val="Calibri"/>
        <family val="2"/>
        <charset val="238"/>
      </rPr>
      <t>∆µm</t>
    </r>
    <r>
      <rPr>
        <b/>
        <sz val="11"/>
        <color theme="1"/>
        <rFont val="Arial"/>
        <family val="2"/>
        <charset val="238"/>
      </rPr>
      <t>%</t>
    </r>
  </si>
  <si>
    <t>REGLINP</t>
  </si>
  <si>
    <t>+</t>
  </si>
  <si>
    <t>Równanie prostej</t>
  </si>
  <si>
    <t>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</si>
</sst>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3" borderId="1" xfId="0" applyFont="1" applyFill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" fontId="1" fillId="0" borderId="1" xfId="1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165" fontId="1" fillId="0" borderId="1" xfId="1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3" fillId="7" borderId="1" xfId="0" applyNumberFormat="1" applyFont="1" applyFill="1" applyBorder="1" applyAlignment="1">
      <alignment vertical="center"/>
    </xf>
    <xf numFmtId="165" fontId="3" fillId="0" borderId="1" xfId="0" applyNumberFormat="1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64" fontId="1" fillId="0" borderId="0" xfId="1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3" xfId="0" applyFont="1" applyBorder="1" applyAlignment="1">
      <alignment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Arkusz1!$E$6</c:f>
              <c:strCache>
                <c:ptCount val="1"/>
                <c:pt idx="0">
                  <c:v>N</c:v>
                </c:pt>
              </c:strCache>
            </c:strRef>
          </c:tx>
          <c:xVal>
            <c:numRef>
              <c:f>Arkusz1!$C$7:$C$18</c:f>
              <c:numCache>
                <c:formatCode>0.0000</c:formatCode>
                <c:ptCount val="12"/>
                <c:pt idx="0">
                  <c:v>0</c:v>
                </c:pt>
                <c:pt idx="1">
                  <c:v>0.11550000000000001</c:v>
                </c:pt>
                <c:pt idx="2">
                  <c:v>0.23500000000000001</c:v>
                </c:pt>
                <c:pt idx="3">
                  <c:v>0.34799999999999998</c:v>
                </c:pt>
                <c:pt idx="4">
                  <c:v>0.46200000000000002</c:v>
                </c:pt>
                <c:pt idx="5">
                  <c:v>0.57850000000000001</c:v>
                </c:pt>
                <c:pt idx="6">
                  <c:v>0.69699999999999995</c:v>
                </c:pt>
                <c:pt idx="7">
                  <c:v>0.81750000000000012</c:v>
                </c:pt>
                <c:pt idx="8">
                  <c:v>0.93800000000000006</c:v>
                </c:pt>
                <c:pt idx="9">
                  <c:v>1.0539999999999998</c:v>
                </c:pt>
                <c:pt idx="10">
                  <c:v>1.1720000000000002</c:v>
                </c:pt>
                <c:pt idx="11">
                  <c:v>1.2909999999999999</c:v>
                </c:pt>
              </c:numCache>
            </c:numRef>
          </c:xVal>
          <c:yVal>
            <c:numRef>
              <c:f>Arkusz1!$E$7:$E$18</c:f>
              <c:numCache>
                <c:formatCode>0.0000</c:formatCode>
                <c:ptCount val="12"/>
                <c:pt idx="0">
                  <c:v>50492.333333333336</c:v>
                </c:pt>
                <c:pt idx="1">
                  <c:v>39824.333333333336</c:v>
                </c:pt>
                <c:pt idx="2">
                  <c:v>31120.333333333332</c:v>
                </c:pt>
                <c:pt idx="3">
                  <c:v>24578.333333333332</c:v>
                </c:pt>
                <c:pt idx="4">
                  <c:v>19384.333333333332</c:v>
                </c:pt>
                <c:pt idx="5">
                  <c:v>15492.333333333334</c:v>
                </c:pt>
                <c:pt idx="6">
                  <c:v>12047.333333333334</c:v>
                </c:pt>
                <c:pt idx="7">
                  <c:v>9628.3333333333339</c:v>
                </c:pt>
                <c:pt idx="8">
                  <c:v>7501.333333333333</c:v>
                </c:pt>
                <c:pt idx="9">
                  <c:v>5973.333333333333</c:v>
                </c:pt>
                <c:pt idx="10">
                  <c:v>4685.333333333333</c:v>
                </c:pt>
                <c:pt idx="11">
                  <c:v>3690.333333333333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320896"/>
        <c:axId val="220322816"/>
      </c:scatterChart>
      <c:valAx>
        <c:axId val="220320896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x[cm]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220322816"/>
        <c:crosses val="autoZero"/>
        <c:crossBetween val="midCat"/>
      </c:valAx>
      <c:valAx>
        <c:axId val="220322816"/>
        <c:scaling>
          <c:orientation val="minMax"/>
        </c:scaling>
        <c:delete val="0"/>
        <c:axPos val="l"/>
        <c:min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pl-PL"/>
                  <a:t>N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220320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Arkusz1!$F$6</c:f>
              <c:strCache>
                <c:ptCount val="1"/>
                <c:pt idx="0">
                  <c:v>ln(N)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38479352580927384"/>
                  <c:y val="-0.11756707494896471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stdErr"/>
            <c:noEndCap val="0"/>
          </c:errBars>
          <c:xVal>
            <c:numRef>
              <c:f>Arkusz1!$C$7:$C$18</c:f>
              <c:numCache>
                <c:formatCode>0.0000</c:formatCode>
                <c:ptCount val="12"/>
                <c:pt idx="0">
                  <c:v>0</c:v>
                </c:pt>
                <c:pt idx="1">
                  <c:v>0.11550000000000001</c:v>
                </c:pt>
                <c:pt idx="2">
                  <c:v>0.23500000000000001</c:v>
                </c:pt>
                <c:pt idx="3">
                  <c:v>0.34799999999999998</c:v>
                </c:pt>
                <c:pt idx="4">
                  <c:v>0.46200000000000002</c:v>
                </c:pt>
                <c:pt idx="5">
                  <c:v>0.57850000000000001</c:v>
                </c:pt>
                <c:pt idx="6">
                  <c:v>0.69699999999999995</c:v>
                </c:pt>
                <c:pt idx="7">
                  <c:v>0.81750000000000012</c:v>
                </c:pt>
                <c:pt idx="8">
                  <c:v>0.93800000000000006</c:v>
                </c:pt>
                <c:pt idx="9">
                  <c:v>1.0539999999999998</c:v>
                </c:pt>
                <c:pt idx="10">
                  <c:v>1.1720000000000002</c:v>
                </c:pt>
                <c:pt idx="11">
                  <c:v>1.2909999999999999</c:v>
                </c:pt>
              </c:numCache>
            </c:numRef>
          </c:xVal>
          <c:yVal>
            <c:numRef>
              <c:f>Arkusz1!$F$7:$F$18</c:f>
              <c:numCache>
                <c:formatCode>0.0000</c:formatCode>
                <c:ptCount val="12"/>
                <c:pt idx="0">
                  <c:v>10.829576788556842</c:v>
                </c:pt>
                <c:pt idx="1">
                  <c:v>10.592233394734389</c:v>
                </c:pt>
                <c:pt idx="2">
                  <c:v>10.345616689460327</c:v>
                </c:pt>
                <c:pt idx="3">
                  <c:v>10.109620575016931</c:v>
                </c:pt>
                <c:pt idx="4">
                  <c:v>9.8722204586616176</c:v>
                </c:pt>
                <c:pt idx="5">
                  <c:v>9.648100556884792</c:v>
                </c:pt>
                <c:pt idx="6">
                  <c:v>9.3965986142899993</c:v>
                </c:pt>
                <c:pt idx="7">
                  <c:v>9.1724654195472564</c:v>
                </c:pt>
                <c:pt idx="8">
                  <c:v>8.9228360615015827</c:v>
                </c:pt>
                <c:pt idx="9">
                  <c:v>8.6950603978608125</c:v>
                </c:pt>
                <c:pt idx="10">
                  <c:v>8.452192341198824</c:v>
                </c:pt>
                <c:pt idx="11">
                  <c:v>8.2134720671913577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97120"/>
        <c:axId val="193856256"/>
      </c:scatterChart>
      <c:valAx>
        <c:axId val="193797120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 sz="1000" b="1" i="0" baseline="0">
                    <a:effectLst/>
                  </a:rPr>
                  <a:t>x[cm]</a:t>
                </a:r>
                <a:endParaRPr lang="pl-PL" sz="400">
                  <a:effectLst/>
                </a:endParaRP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93856256"/>
        <c:crosses val="autoZero"/>
        <c:crossBetween val="midCat"/>
      </c:valAx>
      <c:valAx>
        <c:axId val="193856256"/>
        <c:scaling>
          <c:orientation val="minMax"/>
        </c:scaling>
        <c:delete val="0"/>
        <c:axPos val="l"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ln(N)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93797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8</xdr:col>
      <xdr:colOff>588066</xdr:colOff>
      <xdr:row>12</xdr:row>
      <xdr:rowOff>8283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8282</xdr:colOff>
      <xdr:row>12</xdr:row>
      <xdr:rowOff>19879</xdr:rowOff>
    </xdr:from>
    <xdr:to>
      <xdr:col>8</xdr:col>
      <xdr:colOff>579782</xdr:colOff>
      <xdr:row>24</xdr:row>
      <xdr:rowOff>8283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N4" sqref="N4"/>
    </sheetView>
  </sheetViews>
  <sheetFormatPr defaultRowHeight="12.75" x14ac:dyDescent="0.25"/>
  <cols>
    <col min="1" max="1" width="4.85546875" style="3" customWidth="1"/>
    <col min="2" max="9" width="11.7109375" style="3" customWidth="1"/>
    <col min="10" max="16384" width="9.140625" style="3"/>
  </cols>
  <sheetData>
    <row r="1" spans="1:9" s="8" customFormat="1" ht="22.5" customHeight="1" x14ac:dyDescent="0.25">
      <c r="A1" s="5" t="s">
        <v>0</v>
      </c>
      <c r="B1" s="9" t="s">
        <v>5</v>
      </c>
      <c r="C1" s="9" t="s">
        <v>6</v>
      </c>
      <c r="D1" s="40"/>
      <c r="E1" s="9" t="s">
        <v>8</v>
      </c>
      <c r="F1" s="10" t="s">
        <v>13</v>
      </c>
      <c r="G1" s="40"/>
      <c r="H1" s="40"/>
      <c r="I1" s="41"/>
    </row>
    <row r="2" spans="1:9" x14ac:dyDescent="0.25">
      <c r="A2" s="1">
        <v>1</v>
      </c>
      <c r="B2" s="2">
        <v>1889</v>
      </c>
      <c r="C2" s="19">
        <f>AVERAGE(B2:B4)</f>
        <v>1941.6666666666667</v>
      </c>
      <c r="D2" s="26"/>
      <c r="E2" s="22">
        <v>60</v>
      </c>
      <c r="F2" s="25">
        <v>2.7</v>
      </c>
      <c r="G2" s="26"/>
      <c r="H2" s="26"/>
      <c r="I2" s="42"/>
    </row>
    <row r="3" spans="1:9" x14ac:dyDescent="0.25">
      <c r="A3" s="1">
        <v>2</v>
      </c>
      <c r="B3" s="2">
        <v>1929</v>
      </c>
      <c r="C3" s="20"/>
      <c r="D3" s="26"/>
      <c r="E3" s="22"/>
      <c r="F3" s="23"/>
      <c r="G3" s="26"/>
      <c r="H3" s="26"/>
      <c r="I3" s="42"/>
    </row>
    <row r="4" spans="1:9" x14ac:dyDescent="0.25">
      <c r="A4" s="1">
        <v>3</v>
      </c>
      <c r="B4" s="2">
        <v>2007</v>
      </c>
      <c r="C4" s="21"/>
      <c r="D4" s="26"/>
      <c r="E4" s="22"/>
      <c r="F4" s="24"/>
      <c r="G4" s="26"/>
      <c r="H4" s="26"/>
      <c r="I4" s="42"/>
    </row>
    <row r="5" spans="1:9" x14ac:dyDescent="0.25">
      <c r="A5" s="43"/>
      <c r="B5" s="26"/>
      <c r="C5" s="26"/>
      <c r="D5" s="26"/>
      <c r="E5" s="26"/>
      <c r="F5" s="26"/>
      <c r="G5" s="26"/>
      <c r="H5" s="26"/>
      <c r="I5" s="42"/>
    </row>
    <row r="6" spans="1:9" s="8" customFormat="1" ht="22.5" customHeight="1" x14ac:dyDescent="0.25">
      <c r="A6" s="5" t="s">
        <v>2</v>
      </c>
      <c r="B6" s="6" t="s">
        <v>3</v>
      </c>
      <c r="C6" s="6" t="s">
        <v>4</v>
      </c>
      <c r="D6" s="6" t="s">
        <v>10</v>
      </c>
      <c r="E6" s="6" t="s">
        <v>1</v>
      </c>
      <c r="F6" s="6" t="s">
        <v>11</v>
      </c>
      <c r="G6" s="6" t="s">
        <v>7</v>
      </c>
      <c r="H6" s="6" t="s">
        <v>9</v>
      </c>
      <c r="I6" s="7" t="s">
        <v>12</v>
      </c>
    </row>
    <row r="7" spans="1:9" x14ac:dyDescent="0.25">
      <c r="A7" s="1">
        <v>1</v>
      </c>
      <c r="B7" s="13">
        <v>0</v>
      </c>
      <c r="C7" s="13">
        <f>B7/10</f>
        <v>0</v>
      </c>
      <c r="D7" s="4">
        <v>52434</v>
      </c>
      <c r="E7" s="14">
        <f>D7-$C$2</f>
        <v>50492.333333333336</v>
      </c>
      <c r="F7" s="12">
        <f>LN(E7)</f>
        <v>10.829576788556842</v>
      </c>
      <c r="G7" s="15"/>
      <c r="H7" s="15"/>
      <c r="I7" s="15"/>
    </row>
    <row r="8" spans="1:9" x14ac:dyDescent="0.25">
      <c r="A8" s="1">
        <v>2</v>
      </c>
      <c r="B8" s="13">
        <v>1.155</v>
      </c>
      <c r="C8" s="13">
        <f>B8/10</f>
        <v>0.11550000000000001</v>
      </c>
      <c r="D8" s="4">
        <v>41766</v>
      </c>
      <c r="E8" s="14">
        <f t="shared" ref="E8:E18" si="0">D8-$C$2</f>
        <v>39824.333333333336</v>
      </c>
      <c r="F8" s="12">
        <f t="shared" ref="F8:F18" si="1">LN(E8)</f>
        <v>10.592233394734389</v>
      </c>
      <c r="G8" s="16">
        <f>($F$7-F8)/C8</f>
        <v>2.0549211586359561</v>
      </c>
      <c r="H8" s="19">
        <f>AVERAGE(G8:G18)</f>
        <v>2.0448616663700352</v>
      </c>
      <c r="I8" s="19">
        <f>H8/F2</f>
        <v>0.75735617272964262</v>
      </c>
    </row>
    <row r="9" spans="1:9" x14ac:dyDescent="0.25">
      <c r="A9" s="1">
        <v>3</v>
      </c>
      <c r="B9" s="13">
        <v>2.35</v>
      </c>
      <c r="C9" s="13">
        <f>B9/10</f>
        <v>0.23500000000000001</v>
      </c>
      <c r="D9" s="4">
        <v>33062</v>
      </c>
      <c r="E9" s="14">
        <f t="shared" si="0"/>
        <v>31120.333333333332</v>
      </c>
      <c r="F9" s="12">
        <f t="shared" si="1"/>
        <v>10.345616689460327</v>
      </c>
      <c r="G9" s="16">
        <f t="shared" ref="G9:G18" si="2">($F$7-F9)/C9</f>
        <v>2.0594046770064494</v>
      </c>
      <c r="H9" s="20"/>
      <c r="I9" s="20"/>
    </row>
    <row r="10" spans="1:9" x14ac:dyDescent="0.25">
      <c r="A10" s="1">
        <v>4</v>
      </c>
      <c r="B10" s="13">
        <v>3.48</v>
      </c>
      <c r="C10" s="13">
        <f t="shared" ref="C10:C18" si="3">B10/10</f>
        <v>0.34799999999999998</v>
      </c>
      <c r="D10" s="4">
        <v>26520</v>
      </c>
      <c r="E10" s="14">
        <f t="shared" si="0"/>
        <v>24578.333333333332</v>
      </c>
      <c r="F10" s="12">
        <f t="shared" si="1"/>
        <v>10.109620575016931</v>
      </c>
      <c r="G10" s="16">
        <f t="shared" si="2"/>
        <v>2.0688396940802041</v>
      </c>
      <c r="H10" s="20"/>
      <c r="I10" s="20"/>
    </row>
    <row r="11" spans="1:9" x14ac:dyDescent="0.25">
      <c r="A11" s="1">
        <v>5</v>
      </c>
      <c r="B11" s="13">
        <v>4.62</v>
      </c>
      <c r="C11" s="13">
        <f t="shared" si="3"/>
        <v>0.46200000000000002</v>
      </c>
      <c r="D11" s="4">
        <v>21326</v>
      </c>
      <c r="E11" s="14">
        <f t="shared" si="0"/>
        <v>19384.333333333332</v>
      </c>
      <c r="F11" s="12">
        <f t="shared" si="1"/>
        <v>9.8722204586616176</v>
      </c>
      <c r="G11" s="16">
        <f t="shared" si="2"/>
        <v>2.0721998482580624</v>
      </c>
      <c r="H11" s="20"/>
      <c r="I11" s="20"/>
    </row>
    <row r="12" spans="1:9" x14ac:dyDescent="0.25">
      <c r="A12" s="1">
        <v>6</v>
      </c>
      <c r="B12" s="13">
        <v>5.7850000000000001</v>
      </c>
      <c r="C12" s="13">
        <f t="shared" si="3"/>
        <v>0.57850000000000001</v>
      </c>
      <c r="D12" s="4">
        <v>17434</v>
      </c>
      <c r="E12" s="14">
        <f t="shared" si="0"/>
        <v>15492.333333333334</v>
      </c>
      <c r="F12" s="12">
        <f t="shared" si="1"/>
        <v>9.648100556884792</v>
      </c>
      <c r="G12" s="16">
        <f t="shared" si="2"/>
        <v>2.0423098213864312</v>
      </c>
      <c r="H12" s="20"/>
      <c r="I12" s="20"/>
    </row>
    <row r="13" spans="1:9" x14ac:dyDescent="0.25">
      <c r="A13" s="1">
        <v>7</v>
      </c>
      <c r="B13" s="13">
        <v>6.97</v>
      </c>
      <c r="C13" s="13">
        <f t="shared" si="3"/>
        <v>0.69699999999999995</v>
      </c>
      <c r="D13" s="4">
        <v>13989</v>
      </c>
      <c r="E13" s="14">
        <f t="shared" si="0"/>
        <v>12047.333333333334</v>
      </c>
      <c r="F13" s="12">
        <f t="shared" si="1"/>
        <v>9.3965986142899993</v>
      </c>
      <c r="G13" s="16">
        <f t="shared" si="2"/>
        <v>2.0559227751317692</v>
      </c>
      <c r="H13" s="20"/>
      <c r="I13" s="20"/>
    </row>
    <row r="14" spans="1:9" x14ac:dyDescent="0.25">
      <c r="A14" s="1">
        <v>8</v>
      </c>
      <c r="B14" s="13">
        <v>8.1750000000000007</v>
      </c>
      <c r="C14" s="13">
        <f t="shared" si="3"/>
        <v>0.81750000000000012</v>
      </c>
      <c r="D14" s="4">
        <v>11570</v>
      </c>
      <c r="E14" s="14">
        <f t="shared" si="0"/>
        <v>9628.3333333333339</v>
      </c>
      <c r="F14" s="12">
        <f t="shared" si="1"/>
        <v>9.1724654195472564</v>
      </c>
      <c r="G14" s="16">
        <f t="shared" si="2"/>
        <v>2.0270475461890958</v>
      </c>
      <c r="H14" s="20"/>
      <c r="I14" s="20"/>
    </row>
    <row r="15" spans="1:9" x14ac:dyDescent="0.25">
      <c r="A15" s="1">
        <v>9</v>
      </c>
      <c r="B15" s="13">
        <v>9.3800000000000008</v>
      </c>
      <c r="C15" s="13">
        <f t="shared" si="3"/>
        <v>0.93800000000000006</v>
      </c>
      <c r="D15" s="4">
        <v>9443</v>
      </c>
      <c r="E15" s="14">
        <f t="shared" si="0"/>
        <v>7501.333333333333</v>
      </c>
      <c r="F15" s="12">
        <f t="shared" si="1"/>
        <v>8.9228360615015827</v>
      </c>
      <c r="G15" s="16">
        <f t="shared" si="2"/>
        <v>2.0327726301228779</v>
      </c>
      <c r="H15" s="20"/>
      <c r="I15" s="20"/>
    </row>
    <row r="16" spans="1:9" x14ac:dyDescent="0.25">
      <c r="A16" s="1">
        <v>10</v>
      </c>
      <c r="B16" s="13">
        <v>10.54</v>
      </c>
      <c r="C16" s="13">
        <f t="shared" si="3"/>
        <v>1.0539999999999998</v>
      </c>
      <c r="D16" s="4">
        <v>7915</v>
      </c>
      <c r="E16" s="14">
        <f t="shared" si="0"/>
        <v>5973.333333333333</v>
      </c>
      <c r="F16" s="12">
        <f t="shared" si="1"/>
        <v>8.6950603978608125</v>
      </c>
      <c r="G16" s="16">
        <f t="shared" si="2"/>
        <v>2.0251578659355127</v>
      </c>
      <c r="H16" s="20"/>
      <c r="I16" s="20"/>
    </row>
    <row r="17" spans="1:9" x14ac:dyDescent="0.25">
      <c r="A17" s="1">
        <v>11</v>
      </c>
      <c r="B17" s="13">
        <v>11.72</v>
      </c>
      <c r="C17" s="13">
        <f t="shared" si="3"/>
        <v>1.1720000000000002</v>
      </c>
      <c r="D17" s="4">
        <v>6627</v>
      </c>
      <c r="E17" s="14">
        <f t="shared" si="0"/>
        <v>4685.333333333333</v>
      </c>
      <c r="F17" s="12">
        <f t="shared" si="1"/>
        <v>8.452192341198824</v>
      </c>
      <c r="G17" s="16">
        <f t="shared" si="2"/>
        <v>2.0284850233430189</v>
      </c>
      <c r="H17" s="20"/>
      <c r="I17" s="20"/>
    </row>
    <row r="18" spans="1:9" x14ac:dyDescent="0.25">
      <c r="A18" s="1">
        <v>12</v>
      </c>
      <c r="B18" s="12">
        <v>12.91</v>
      </c>
      <c r="C18" s="12">
        <f t="shared" si="3"/>
        <v>1.2909999999999999</v>
      </c>
      <c r="D18" s="2">
        <v>5632</v>
      </c>
      <c r="E18" s="12">
        <f t="shared" si="0"/>
        <v>3690.333333333333</v>
      </c>
      <c r="F18" s="12">
        <f t="shared" si="1"/>
        <v>8.2134720671913577</v>
      </c>
      <c r="G18" s="16">
        <f t="shared" si="2"/>
        <v>2.0264172899810107</v>
      </c>
      <c r="H18" s="21"/>
      <c r="I18" s="21"/>
    </row>
    <row r="19" spans="1:9" x14ac:dyDescent="0.25">
      <c r="A19" s="43"/>
      <c r="B19" s="26"/>
      <c r="C19" s="26"/>
      <c r="D19" s="26"/>
      <c r="E19" s="26"/>
      <c r="F19" s="26"/>
      <c r="G19" s="26"/>
      <c r="H19" s="26"/>
      <c r="I19" s="42"/>
    </row>
    <row r="20" spans="1:9" s="8" customFormat="1" ht="22.5" customHeight="1" x14ac:dyDescent="0.25">
      <c r="A20" s="5"/>
      <c r="B20" s="36" t="s">
        <v>20</v>
      </c>
      <c r="C20" s="37"/>
      <c r="D20" s="38"/>
      <c r="E20" s="39"/>
      <c r="F20" s="39"/>
      <c r="G20" s="39"/>
      <c r="H20" s="39"/>
      <c r="I20" s="44"/>
    </row>
    <row r="21" spans="1:9" ht="15" x14ac:dyDescent="0.25">
      <c r="A21" s="31" t="s">
        <v>21</v>
      </c>
      <c r="B21" s="32">
        <f>B31</f>
        <v>-2.0213807427175738</v>
      </c>
      <c r="C21" s="33" t="s">
        <v>19</v>
      </c>
      <c r="D21" s="32">
        <f>C31</f>
        <v>10.819317235011928</v>
      </c>
      <c r="E21" s="26"/>
      <c r="F21" s="26"/>
      <c r="G21" s="26"/>
      <c r="H21" s="26"/>
      <c r="I21" s="42"/>
    </row>
    <row r="22" spans="1:9" ht="12.75" customHeight="1" x14ac:dyDescent="0.25">
      <c r="A22" s="43"/>
      <c r="B22" s="26"/>
      <c r="C22" s="26"/>
      <c r="D22" s="26"/>
      <c r="E22" s="26"/>
      <c r="F22" s="26"/>
      <c r="G22" s="26"/>
      <c r="H22" s="26"/>
      <c r="I22" s="42"/>
    </row>
    <row r="23" spans="1:9" ht="22.5" customHeight="1" x14ac:dyDescent="0.25">
      <c r="A23" s="5"/>
      <c r="B23" s="34" t="s">
        <v>14</v>
      </c>
      <c r="C23" s="35" t="s">
        <v>15</v>
      </c>
      <c r="D23" s="34" t="s">
        <v>16</v>
      </c>
      <c r="E23" s="35" t="s">
        <v>17</v>
      </c>
      <c r="F23" s="26"/>
      <c r="G23" s="26"/>
      <c r="H23" s="26"/>
      <c r="I23" s="42"/>
    </row>
    <row r="24" spans="1:9" x14ac:dyDescent="0.25">
      <c r="A24" s="1"/>
      <c r="B24" s="13">
        <f>B32</f>
        <v>5.7206793177051601E-3</v>
      </c>
      <c r="C24" s="12">
        <f>B24/H8*100</f>
        <v>0.2797587441628902</v>
      </c>
      <c r="D24" s="13">
        <f>B24/F2</f>
        <v>2.1187701176685779E-3</v>
      </c>
      <c r="E24" s="12">
        <f>D24/I8*100</f>
        <v>0.2797587441628902</v>
      </c>
      <c r="F24" s="45"/>
      <c r="G24" s="45"/>
      <c r="H24" s="45"/>
      <c r="I24" s="46"/>
    </row>
    <row r="25" spans="1:9" x14ac:dyDescent="0.25">
      <c r="F25" s="30"/>
      <c r="G25" s="27"/>
    </row>
    <row r="26" spans="1:9" x14ac:dyDescent="0.25">
      <c r="F26" s="30"/>
      <c r="G26" s="27"/>
    </row>
    <row r="27" spans="1:9" x14ac:dyDescent="0.25">
      <c r="A27" s="27"/>
      <c r="B27" s="28"/>
      <c r="C27" s="29"/>
      <c r="D27" s="27"/>
      <c r="E27" s="28"/>
      <c r="F27" s="30"/>
      <c r="G27" s="27"/>
    </row>
    <row r="28" spans="1:9" x14ac:dyDescent="0.25">
      <c r="A28" s="27"/>
      <c r="B28" s="28"/>
      <c r="C28" s="29"/>
      <c r="D28" s="27"/>
      <c r="E28" s="28"/>
      <c r="F28" s="30"/>
      <c r="G28" s="27"/>
    </row>
    <row r="29" spans="1:9" x14ac:dyDescent="0.25">
      <c r="A29" s="27"/>
      <c r="B29" s="28"/>
      <c r="C29" s="29"/>
      <c r="D29" s="27"/>
      <c r="E29" s="28"/>
      <c r="F29" s="30"/>
      <c r="G29" s="27"/>
    </row>
    <row r="30" spans="1:9" ht="22.5" customHeight="1" x14ac:dyDescent="0.25">
      <c r="A30" s="27"/>
      <c r="B30" s="17" t="s">
        <v>18</v>
      </c>
      <c r="C30" s="18"/>
      <c r="D30" s="27"/>
      <c r="E30" s="28"/>
      <c r="F30" s="30"/>
      <c r="G30" s="27"/>
    </row>
    <row r="31" spans="1:9" x14ac:dyDescent="0.25">
      <c r="A31" s="27"/>
      <c r="B31" s="11">
        <f t="array" ref="B31:C33">LINEST(F7:F18,C7:C18,1,1)</f>
        <v>-2.0213807427175738</v>
      </c>
      <c r="C31" s="11">
        <v>10.819317235011928</v>
      </c>
      <c r="D31" s="27"/>
      <c r="E31" s="28"/>
      <c r="F31" s="30"/>
      <c r="G31" s="27"/>
    </row>
    <row r="32" spans="1:9" x14ac:dyDescent="0.25">
      <c r="A32" s="27"/>
      <c r="B32" s="12">
        <v>5.7206793177051601E-3</v>
      </c>
      <c r="C32" s="12">
        <v>4.3451172843707057E-3</v>
      </c>
      <c r="D32" s="27"/>
      <c r="E32" s="28"/>
      <c r="F32" s="30"/>
      <c r="G32" s="27"/>
    </row>
    <row r="33" spans="1:7" x14ac:dyDescent="0.25">
      <c r="A33" s="27"/>
      <c r="B33" s="11">
        <v>0.9999199126034759</v>
      </c>
      <c r="C33" s="12">
        <v>8.03173609940417E-3</v>
      </c>
      <c r="D33" s="27"/>
      <c r="E33" s="28"/>
      <c r="F33" s="30"/>
      <c r="G33" s="27"/>
    </row>
  </sheetData>
  <mergeCells count="7">
    <mergeCell ref="B20:D20"/>
    <mergeCell ref="B30:C30"/>
    <mergeCell ref="C2:C4"/>
    <mergeCell ref="E2:E4"/>
    <mergeCell ref="H8:H18"/>
    <mergeCell ref="I8:I18"/>
    <mergeCell ref="F2:F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O24" sqref="O24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2020-05-07T18:07:57Z</dcterms:modified>
</cp:coreProperties>
</file>