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C59B2B1C-06FA-46E8-89D8-DD7407859C0C}" xr6:coauthVersionLast="36" xr6:coauthVersionMax="36" xr10:uidLastSave="{00000000-0000-0000-0000-000000000000}"/>
  <bookViews>
    <workbookView xWindow="0" yWindow="0" windowWidth="21600" windowHeight="9525" activeTab="1" xr2:uid="{00000000-000D-0000-FFFF-FFFF00000000}"/>
  </bookViews>
  <sheets>
    <sheet name="Arkusz1" sheetId="1" r:id="rId1"/>
    <sheet name="Arkusz1 (2)" sheetId="4" r:id="rId2"/>
    <sheet name="Arkusz2" sheetId="2" r:id="rId3"/>
    <sheet name="Arkusz3" sheetId="3" r:id="rId4"/>
  </sheets>
  <calcPr calcId="191029"/>
</workbook>
</file>

<file path=xl/calcChain.xml><?xml version="1.0" encoding="utf-8"?>
<calcChain xmlns="http://schemas.openxmlformats.org/spreadsheetml/2006/main">
  <c r="F27" i="4" l="1"/>
  <c r="F26" i="4"/>
  <c r="H6" i="4"/>
  <c r="F6" i="4"/>
  <c r="H5" i="4"/>
  <c r="F5" i="4"/>
  <c r="F4" i="4"/>
  <c r="G4" i="4" s="1"/>
  <c r="H4" i="4" s="1"/>
  <c r="G3" i="4"/>
  <c r="H3" i="4" s="1"/>
  <c r="F3" i="4"/>
  <c r="F2" i="4"/>
  <c r="F8" i="4" s="1"/>
  <c r="G2" i="4" l="1"/>
  <c r="G2" i="1"/>
  <c r="F25" i="4" l="1"/>
  <c r="H2" i="4"/>
  <c r="F22" i="4"/>
  <c r="F21" i="4"/>
  <c r="G8" i="4"/>
  <c r="F24" i="4" s="1"/>
  <c r="F2" i="1"/>
  <c r="F3" i="1"/>
  <c r="F4" i="1"/>
  <c r="F5" i="1"/>
  <c r="F6" i="1"/>
  <c r="F27" i="1"/>
  <c r="F23" i="4" l="1"/>
  <c r="H8" i="4"/>
  <c r="F26" i="1"/>
  <c r="H5" i="1"/>
  <c r="H6" i="1"/>
  <c r="H2" i="1"/>
  <c r="G3" i="1"/>
  <c r="H3" i="1" s="1"/>
  <c r="G4" i="1"/>
  <c r="H4" i="1" s="1"/>
  <c r="F23" i="1" l="1"/>
  <c r="H8" i="1"/>
  <c r="G8" i="1"/>
  <c r="F24" i="1" s="1"/>
  <c r="F25" i="1"/>
  <c r="F21" i="1"/>
  <c r="F22" i="1"/>
  <c r="F8" i="1"/>
</calcChain>
</file>

<file path=xl/sharedStrings.xml><?xml version="1.0" encoding="utf-8"?>
<sst xmlns="http://schemas.openxmlformats.org/spreadsheetml/2006/main" count="130" uniqueCount="52">
  <si>
    <t xml:space="preserve">Lp. </t>
  </si>
  <si>
    <t>Nazwa Rachunku</t>
  </si>
  <si>
    <t>Waluta</t>
  </si>
  <si>
    <t>Kwota waluty</t>
  </si>
  <si>
    <t>Skrót waluty</t>
  </si>
  <si>
    <t>Kwota w zł</t>
  </si>
  <si>
    <t xml:space="preserve">Podatek </t>
  </si>
  <si>
    <t>1.</t>
  </si>
  <si>
    <t>2.</t>
  </si>
  <si>
    <t>3.</t>
  </si>
  <si>
    <t>4.</t>
  </si>
  <si>
    <t>5.</t>
  </si>
  <si>
    <t>Rachunek 1</t>
  </si>
  <si>
    <t>Rachunek 2</t>
  </si>
  <si>
    <t>Rachunek 3</t>
  </si>
  <si>
    <t>Rachunek 4</t>
  </si>
  <si>
    <t>Rachunek 5</t>
  </si>
  <si>
    <t>USD</t>
  </si>
  <si>
    <t>EUR</t>
  </si>
  <si>
    <t>GBP</t>
  </si>
  <si>
    <t>JPY</t>
  </si>
  <si>
    <t>CHF</t>
  </si>
  <si>
    <t>Lp.</t>
  </si>
  <si>
    <t>Kurs waluty w zł</t>
  </si>
  <si>
    <t>dolar amerykański</t>
  </si>
  <si>
    <t>euro</t>
  </si>
  <si>
    <t>funt brytyjski</t>
  </si>
  <si>
    <t>jen japoński</t>
  </si>
  <si>
    <t>frank szwajcarski</t>
  </si>
  <si>
    <t>Zysk z oprocentowania</t>
  </si>
  <si>
    <t>Podsumowanie</t>
  </si>
  <si>
    <t>Najwieksza wartość zysku</t>
  </si>
  <si>
    <t>Najmniejsza wartość zysku</t>
  </si>
  <si>
    <t>Liczba zysków z podatek większym od 0</t>
  </si>
  <si>
    <t>Liczba zysków z wartością większą od średniej wartości zysków</t>
  </si>
  <si>
    <t>Inne dane:</t>
  </si>
  <si>
    <t>USD, EUR, GBP</t>
  </si>
  <si>
    <t>Podatek roczny od zysku</t>
  </si>
  <si>
    <t>Oprocentowanie roczne &lt;= 100 tys. zł na każdym rachunku</t>
  </si>
  <si>
    <t>Oprocentowanie roczne &gt; 100 tys. zł na każdym rachunku</t>
  </si>
  <si>
    <t>6.</t>
  </si>
  <si>
    <t>7.</t>
  </si>
  <si>
    <t>1 USD</t>
  </si>
  <si>
    <t>1 EUR</t>
  </si>
  <si>
    <t>1 GBP</t>
  </si>
  <si>
    <t>100 JPY</t>
  </si>
  <si>
    <t>1 CHF</t>
  </si>
  <si>
    <t>Suma:</t>
  </si>
  <si>
    <t>Średnia:</t>
  </si>
  <si>
    <t xml:space="preserve">Trzecia największa wartość zysków </t>
  </si>
  <si>
    <t>Wartość zysku na rachunku nr 4</t>
  </si>
  <si>
    <t>Nazwa rachunku z wartością &gt; 250 000 zł (bez oprocentowania)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</si>
</sst>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6">
    <font>
      <sz val="11"/>
      <color theme="1"/>
      <name val="Czcionka tekstu podstawowego"/>
      <family val="2"/>
      <charset val="238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9"/>
      <color theme="1"/>
      <name val="Times New Roman"/>
      <family val="1"/>
      <charset val="238"/>
    </font>
    <font>
      <b/>
      <sz val="11"/>
      <color theme="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 style="thin">
        <color indexed="64"/>
      </bottom>
      <diagonal/>
    </border>
  </borders>
  <cellStyleXfs count="2">
    <xf numFmtId="0" fontId="0" fillId="0" borderId="0"/>
    <xf numFmtId="0" fontId="1" fillId="2" borderId="27" applyNumberFormat="0" applyAlignment="0" applyProtection="0"/>
  </cellStyleXfs>
  <cellXfs count="58">
    <xf numFmtId="0" fontId="0" fillId="0" borderId="0" xfId="0"/>
    <xf numFmtId="0" fontId="5" fillId="2" borderId="27" xfId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2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2" fontId="3" fillId="0" borderId="18" xfId="0" applyNumberFormat="1" applyFont="1" applyBorder="1" applyAlignment="1">
      <alignment horizontal="center" vertical="top"/>
    </xf>
    <xf numFmtId="164" fontId="3" fillId="0" borderId="22" xfId="0" applyNumberFormat="1" applyFont="1" applyBorder="1" applyAlignment="1">
      <alignment horizontal="center" vertical="top"/>
    </xf>
    <xf numFmtId="164" fontId="3" fillId="0" borderId="21" xfId="0" applyNumberFormat="1" applyFont="1" applyBorder="1" applyAlignment="1">
      <alignment horizontal="center" vertical="top"/>
    </xf>
    <xf numFmtId="2" fontId="3" fillId="0" borderId="11" xfId="0" applyNumberFormat="1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/>
    </xf>
    <xf numFmtId="2" fontId="3" fillId="0" borderId="13" xfId="0" applyNumberFormat="1" applyFont="1" applyBorder="1" applyAlignment="1">
      <alignment horizontal="center" vertical="top"/>
    </xf>
    <xf numFmtId="164" fontId="3" fillId="0" borderId="5" xfId="0" applyNumberFormat="1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164" fontId="3" fillId="0" borderId="23" xfId="0" applyNumberFormat="1" applyFont="1" applyBorder="1" applyAlignment="1">
      <alignment horizontal="center" vertical="top"/>
    </xf>
    <xf numFmtId="164" fontId="3" fillId="0" borderId="24" xfId="0" applyNumberFormat="1" applyFont="1" applyBorder="1" applyAlignment="1">
      <alignment horizontal="center" vertical="top"/>
    </xf>
    <xf numFmtId="164" fontId="3" fillId="0" borderId="25" xfId="0" applyNumberFormat="1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64" fontId="3" fillId="0" borderId="12" xfId="0" applyNumberFormat="1" applyFont="1" applyBorder="1" applyAlignment="1">
      <alignment horizontal="center" vertical="top"/>
    </xf>
    <xf numFmtId="164" fontId="3" fillId="0" borderId="14" xfId="0" applyNumberFormat="1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164" fontId="3" fillId="0" borderId="0" xfId="0" applyNumberFormat="1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9" fontId="3" fillId="0" borderId="0" xfId="0" applyNumberFormat="1" applyFont="1" applyBorder="1" applyAlignment="1">
      <alignment horizontal="center" vertical="top" wrapText="1"/>
    </xf>
    <xf numFmtId="10" fontId="3" fillId="0" borderId="0" xfId="0" applyNumberFormat="1" applyFont="1" applyBorder="1" applyAlignment="1">
      <alignment horizontal="center" vertical="top"/>
    </xf>
    <xf numFmtId="164" fontId="3" fillId="0" borderId="19" xfId="0" applyNumberFormat="1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0" fontId="5" fillId="2" borderId="27" xfId="1" applyFont="1" applyBorder="1" applyAlignment="1">
      <alignment horizontal="center" vertical="top"/>
    </xf>
    <xf numFmtId="14" fontId="3" fillId="0" borderId="28" xfId="0" applyNumberFormat="1" applyFont="1" applyBorder="1" applyAlignment="1">
      <alignment horizontal="center" vertical="top"/>
    </xf>
    <xf numFmtId="0" fontId="5" fillId="2" borderId="27" xfId="1" applyFont="1" applyAlignment="1">
      <alignment horizontal="center" vertical="top"/>
    </xf>
    <xf numFmtId="0" fontId="5" fillId="2" borderId="27" xfId="1" applyFont="1" applyAlignment="1">
      <alignment horizontal="center" vertical="top"/>
    </xf>
    <xf numFmtId="9" fontId="3" fillId="0" borderId="2" xfId="0" applyNumberFormat="1" applyFont="1" applyBorder="1" applyAlignment="1">
      <alignment horizontal="center" vertical="top" wrapText="1"/>
    </xf>
    <xf numFmtId="9" fontId="3" fillId="0" borderId="26" xfId="0" applyNumberFormat="1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22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10" fontId="3" fillId="0" borderId="15" xfId="0" applyNumberFormat="1" applyFont="1" applyBorder="1" applyAlignment="1">
      <alignment horizontal="center" vertical="top"/>
    </xf>
    <xf numFmtId="10" fontId="3" fillId="0" borderId="10" xfId="0" applyNumberFormat="1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10" fontId="3" fillId="0" borderId="2" xfId="0" applyNumberFormat="1" applyFont="1" applyBorder="1" applyAlignment="1">
      <alignment horizontal="center" vertical="top"/>
    </xf>
    <xf numFmtId="10" fontId="3" fillId="0" borderId="26" xfId="0" applyNumberFormat="1" applyFont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20" xfId="0" applyFont="1" applyBorder="1" applyAlignment="1">
      <alignment horizontal="center" vertical="top"/>
    </xf>
  </cellXfs>
  <cellStyles count="2">
    <cellStyle name="Komórka zaznaczona" xfId="1" builtinId="23"/>
    <cellStyle name="Normalny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Zysk z oprocentowania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Arkusz1!$B$2:$B$6</c:f>
              <c:strCache>
                <c:ptCount val="5"/>
                <c:pt idx="0">
                  <c:v>Rachunek 1</c:v>
                </c:pt>
                <c:pt idx="1">
                  <c:v>Rachunek 2</c:v>
                </c:pt>
                <c:pt idx="2">
                  <c:v>Rachunek 3</c:v>
                </c:pt>
                <c:pt idx="3">
                  <c:v>Rachunek 4</c:v>
                </c:pt>
                <c:pt idx="4">
                  <c:v>Rachunek 5</c:v>
                </c:pt>
              </c:strCache>
            </c:strRef>
          </c:cat>
          <c:val>
            <c:numRef>
              <c:f>Arkusz1!$G$2:$G$6</c:f>
              <c:numCache>
                <c:formatCode>#\ ##0.00\ "zł"</c:formatCode>
                <c:ptCount val="5"/>
                <c:pt idx="0">
                  <c:v>899.57350110000004</c:v>
                </c:pt>
                <c:pt idx="1">
                  <c:v>407.38326599999999</c:v>
                </c:pt>
                <c:pt idx="2">
                  <c:v>36.980840000000001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C-43F9-9F13-438223503C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027770304"/>
        <c:axId val="36729328"/>
        <c:axId val="0"/>
      </c:bar3DChart>
      <c:catAx>
        <c:axId val="2027770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Rachunek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729328"/>
        <c:crosses val="autoZero"/>
        <c:auto val="1"/>
        <c:lblAlgn val="ctr"/>
        <c:lblOffset val="100"/>
        <c:noMultiLvlLbl val="0"/>
      </c:catAx>
      <c:valAx>
        <c:axId val="3672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Zysk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7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Zysk z oprocentowania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'Arkusz1 (2)'!$B$2:$B$6</c:f>
              <c:strCache>
                <c:ptCount val="5"/>
                <c:pt idx="0">
                  <c:v>Rachunek 1</c:v>
                </c:pt>
                <c:pt idx="1">
                  <c:v>Rachunek 2</c:v>
                </c:pt>
                <c:pt idx="2">
                  <c:v>Rachunek 3</c:v>
                </c:pt>
                <c:pt idx="3">
                  <c:v>Rachunek 4</c:v>
                </c:pt>
                <c:pt idx="4">
                  <c:v>Rachunek 5</c:v>
                </c:pt>
              </c:strCache>
            </c:strRef>
          </c:cat>
          <c:val>
            <c:numRef>
              <c:f>'Arkusz1 (2)'!$G$2:$G$6</c:f>
              <c:numCache>
                <c:formatCode>#\ ##0.00\ "zł"</c:formatCode>
                <c:ptCount val="5"/>
                <c:pt idx="0">
                  <c:v>899.57350110000004</c:v>
                </c:pt>
                <c:pt idx="1">
                  <c:v>407.38326599999999</c:v>
                </c:pt>
                <c:pt idx="2">
                  <c:v>36.980840000000001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C-48CE-B20A-DC0230BE62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27770304"/>
        <c:axId val="36729328"/>
        <c:axId val="35585008"/>
      </c:line3DChart>
      <c:catAx>
        <c:axId val="202777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Rachunek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729328"/>
        <c:crosses val="autoZero"/>
        <c:auto val="1"/>
        <c:lblAlgn val="ctr"/>
        <c:lblOffset val="100"/>
        <c:noMultiLvlLbl val="0"/>
      </c:catAx>
      <c:valAx>
        <c:axId val="367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Zysk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770304"/>
        <c:crosses val="autoZero"/>
        <c:crossBetween val="between"/>
      </c:valAx>
      <c:serAx>
        <c:axId val="35585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729328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11903</xdr:colOff>
      <xdr:row>30</xdr:row>
      <xdr:rowOff>27382</xdr:rowOff>
    </xdr:from>
    <xdr:to>
      <xdr:col>6</xdr:col>
      <xdr:colOff>107156</xdr:colOff>
      <xdr:row>47</xdr:row>
      <xdr:rowOff>83344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DE1FA043-10DC-498B-A629-3C505583E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11903</xdr:colOff>
      <xdr:row>30</xdr:row>
      <xdr:rowOff>27382</xdr:rowOff>
    </xdr:from>
    <xdr:to>
      <xdr:col>6</xdr:col>
      <xdr:colOff>107156</xdr:colOff>
      <xdr:row>47</xdr:row>
      <xdr:rowOff>83344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594B42C-3EB6-4B2A-87A6-22882C79D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opLeftCell="A16" zoomScale="70" zoomScaleNormal="70" workbookViewId="0">
      <selection activeCell="G28" sqref="G28"/>
    </sheetView>
  </sheetViews>
  <sheetFormatPr defaultRowHeight="15"/>
  <cols>
    <col min="1" max="1" width="4.125" style="2" bestFit="1" customWidth="1"/>
    <col min="2" max="2" width="16" style="2" customWidth="1"/>
    <col min="3" max="3" width="15.75" style="2" bestFit="1" customWidth="1"/>
    <col min="4" max="4" width="12.75" style="2" customWidth="1"/>
    <col min="5" max="5" width="12.25" style="2" customWidth="1"/>
    <col min="6" max="6" width="16.25" style="2" customWidth="1"/>
    <col min="7" max="7" width="21.5" style="2" customWidth="1"/>
    <col min="8" max="8" width="9" style="2"/>
    <col min="9" max="9" width="12.375" style="2" customWidth="1"/>
    <col min="10" max="16384" width="9" style="2"/>
  </cols>
  <sheetData>
    <row r="1" spans="1:12" ht="30" customHeight="1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29</v>
      </c>
      <c r="H1" s="1" t="s">
        <v>6</v>
      </c>
      <c r="I1" s="29"/>
    </row>
    <row r="2" spans="1:12" ht="15.75" thickTop="1">
      <c r="A2" s="7" t="s">
        <v>7</v>
      </c>
      <c r="B2" s="3" t="s">
        <v>12</v>
      </c>
      <c r="C2" s="3" t="s">
        <v>24</v>
      </c>
      <c r="D2" s="3">
        <v>75973</v>
      </c>
      <c r="E2" s="3" t="s">
        <v>17</v>
      </c>
      <c r="F2" s="8">
        <f>D2*C13</f>
        <v>299857.83370000002</v>
      </c>
      <c r="G2" s="8">
        <f>IF(F2&lt;=100000, F2*$G$14, F2*$G$16)</f>
        <v>899.57350110000004</v>
      </c>
      <c r="H2" s="27">
        <f>G2*$G$17</f>
        <v>65.668865580299993</v>
      </c>
      <c r="I2" s="30">
        <v>43101</v>
      </c>
    </row>
    <row r="3" spans="1:12">
      <c r="A3" s="10" t="s">
        <v>8</v>
      </c>
      <c r="B3" s="4" t="s">
        <v>13</v>
      </c>
      <c r="C3" s="4" t="s">
        <v>25</v>
      </c>
      <c r="D3" s="4">
        <v>4703</v>
      </c>
      <c r="E3" s="4" t="s">
        <v>18</v>
      </c>
      <c r="F3" s="8">
        <f t="shared" ref="F3:F5" si="0">D3*C14</f>
        <v>20369.1633</v>
      </c>
      <c r="G3" s="8">
        <f t="shared" ref="G3:G4" si="1">IF(F3&lt;=100000, F3*$G$14, F3*$G$16)</f>
        <v>407.38326599999999</v>
      </c>
      <c r="H3" s="27">
        <f t="shared" ref="H3:H6" si="2">G3*$G$17</f>
        <v>29.738978417999999</v>
      </c>
      <c r="I3" s="28">
        <v>43101</v>
      </c>
    </row>
    <row r="4" spans="1:12">
      <c r="A4" s="10" t="s">
        <v>9</v>
      </c>
      <c r="B4" s="4" t="s">
        <v>14</v>
      </c>
      <c r="C4" s="4" t="s">
        <v>26</v>
      </c>
      <c r="D4" s="4">
        <v>380</v>
      </c>
      <c r="E4" s="4" t="s">
        <v>19</v>
      </c>
      <c r="F4" s="8">
        <f t="shared" si="0"/>
        <v>1849.0419999999999</v>
      </c>
      <c r="G4" s="8">
        <f t="shared" si="1"/>
        <v>36.980840000000001</v>
      </c>
      <c r="H4" s="27">
        <f t="shared" si="2"/>
        <v>2.6996013199999997</v>
      </c>
      <c r="I4" s="28">
        <v>43101</v>
      </c>
    </row>
    <row r="5" spans="1:12">
      <c r="A5" s="10" t="s">
        <v>11</v>
      </c>
      <c r="B5" s="4" t="s">
        <v>15</v>
      </c>
      <c r="C5" s="4" t="s">
        <v>28</v>
      </c>
      <c r="D5" s="4">
        <v>4730</v>
      </c>
      <c r="E5" s="4" t="s">
        <v>21</v>
      </c>
      <c r="F5" s="8">
        <f t="shared" si="0"/>
        <v>18725.124</v>
      </c>
      <c r="G5" s="11">
        <v>0</v>
      </c>
      <c r="H5" s="27">
        <f t="shared" si="2"/>
        <v>0</v>
      </c>
      <c r="I5" s="28">
        <v>43101</v>
      </c>
    </row>
    <row r="6" spans="1:12" ht="15.75" thickBot="1">
      <c r="A6" s="12" t="s">
        <v>10</v>
      </c>
      <c r="B6" s="5" t="s">
        <v>16</v>
      </c>
      <c r="C6" s="5" t="s">
        <v>27</v>
      </c>
      <c r="D6" s="5">
        <v>74743</v>
      </c>
      <c r="E6" s="5" t="s">
        <v>20</v>
      </c>
      <c r="F6" s="8">
        <f>D6*C17/100</f>
        <v>2762.3517940000002</v>
      </c>
      <c r="G6" s="13">
        <v>0</v>
      </c>
      <c r="H6" s="27">
        <f t="shared" si="2"/>
        <v>0</v>
      </c>
      <c r="I6" s="28">
        <v>43101</v>
      </c>
    </row>
    <row r="7" spans="1:12" ht="16.5" thickTop="1" thickBot="1">
      <c r="A7" s="14"/>
      <c r="B7" s="14"/>
      <c r="C7" s="14"/>
      <c r="D7" s="14"/>
      <c r="F7" s="1" t="s">
        <v>47</v>
      </c>
      <c r="G7" s="1" t="s">
        <v>48</v>
      </c>
      <c r="H7" s="1" t="s">
        <v>47</v>
      </c>
      <c r="J7"/>
    </row>
    <row r="8" spans="1:12" ht="16.5" thickTop="1" thickBot="1">
      <c r="F8" s="15">
        <f>SUM(F2:F6)</f>
        <v>343563.51479400008</v>
      </c>
      <c r="G8" s="16">
        <f>AVERAGE(G2:G6)</f>
        <v>268.78752141999996</v>
      </c>
      <c r="H8" s="17">
        <f>SUM(H2:H6)</f>
        <v>98.107445318299995</v>
      </c>
      <c r="I8" s="23"/>
      <c r="J8"/>
    </row>
    <row r="9" spans="1:12">
      <c r="A9" s="18"/>
      <c r="J9"/>
      <c r="L9"/>
    </row>
    <row r="10" spans="1:12">
      <c r="J10"/>
      <c r="L10"/>
    </row>
    <row r="11" spans="1:12" ht="15.75" thickBot="1">
      <c r="J11"/>
      <c r="L11"/>
    </row>
    <row r="12" spans="1:12" ht="30" customHeight="1" thickTop="1" thickBot="1">
      <c r="A12" s="1" t="s">
        <v>22</v>
      </c>
      <c r="B12" s="1" t="s">
        <v>2</v>
      </c>
      <c r="C12" s="1" t="s">
        <v>23</v>
      </c>
      <c r="E12" s="32" t="s">
        <v>35</v>
      </c>
      <c r="F12" s="32"/>
      <c r="G12" s="32"/>
      <c r="H12" s="32"/>
      <c r="J12"/>
      <c r="L12"/>
    </row>
    <row r="13" spans="1:12" ht="14.25" customHeight="1" thickTop="1">
      <c r="A13" s="7" t="s">
        <v>7</v>
      </c>
      <c r="B13" s="8" t="s">
        <v>42</v>
      </c>
      <c r="C13" s="9">
        <v>3.9468999999999999</v>
      </c>
      <c r="E13" s="37" t="s">
        <v>38</v>
      </c>
      <c r="F13" s="38"/>
      <c r="G13" s="38"/>
      <c r="H13" s="39"/>
      <c r="I13" s="24"/>
      <c r="L13"/>
    </row>
    <row r="14" spans="1:12">
      <c r="A14" s="10" t="s">
        <v>8</v>
      </c>
      <c r="B14" s="11" t="s">
        <v>43</v>
      </c>
      <c r="C14" s="19">
        <v>4.3311000000000002</v>
      </c>
      <c r="E14" s="35" t="s">
        <v>36</v>
      </c>
      <c r="F14" s="36"/>
      <c r="G14" s="33">
        <v>0.02</v>
      </c>
      <c r="H14" s="34"/>
      <c r="I14" s="25"/>
      <c r="L14"/>
    </row>
    <row r="15" spans="1:12" ht="14.25" customHeight="1">
      <c r="A15" s="10" t="s">
        <v>9</v>
      </c>
      <c r="B15" s="11" t="s">
        <v>44</v>
      </c>
      <c r="C15" s="19">
        <v>4.8658999999999999</v>
      </c>
      <c r="E15" s="50" t="s">
        <v>39</v>
      </c>
      <c r="F15" s="51"/>
      <c r="G15" s="51"/>
      <c r="H15" s="52"/>
      <c r="I15" s="24"/>
      <c r="L15"/>
    </row>
    <row r="16" spans="1:12">
      <c r="A16" s="10" t="s">
        <v>10</v>
      </c>
      <c r="B16" s="11" t="s">
        <v>46</v>
      </c>
      <c r="C16" s="19">
        <v>3.9588000000000001</v>
      </c>
      <c r="E16" s="44" t="s">
        <v>36</v>
      </c>
      <c r="F16" s="45"/>
      <c r="G16" s="53">
        <v>3.0000000000000001E-3</v>
      </c>
      <c r="H16" s="54"/>
      <c r="I16" s="26"/>
      <c r="L16"/>
    </row>
    <row r="17" spans="1:12" ht="15.75" thickBot="1">
      <c r="A17" s="12" t="s">
        <v>11</v>
      </c>
      <c r="B17" s="13" t="s">
        <v>45</v>
      </c>
      <c r="C17" s="20">
        <v>3.6958000000000002</v>
      </c>
      <c r="E17" s="40" t="s">
        <v>37</v>
      </c>
      <c r="F17" s="41"/>
      <c r="G17" s="42">
        <v>7.2999999999999995E-2</v>
      </c>
      <c r="H17" s="43"/>
      <c r="I17" s="26"/>
      <c r="L17"/>
    </row>
    <row r="18" spans="1:12">
      <c r="L18"/>
    </row>
    <row r="19" spans="1:12" ht="15.75" thickBot="1">
      <c r="L19"/>
    </row>
    <row r="20" spans="1:12" ht="30" customHeight="1" thickTop="1" thickBot="1">
      <c r="A20" s="32" t="s">
        <v>30</v>
      </c>
      <c r="B20" s="32"/>
      <c r="C20" s="32"/>
      <c r="D20" s="32"/>
      <c r="E20" s="32"/>
      <c r="F20" s="32"/>
      <c r="G20" s="6"/>
      <c r="H20" s="6"/>
      <c r="I20" s="6"/>
    </row>
    <row r="21" spans="1:12" ht="15.75" thickTop="1">
      <c r="A21" s="7" t="s">
        <v>7</v>
      </c>
      <c r="B21" s="55" t="s">
        <v>31</v>
      </c>
      <c r="C21" s="56"/>
      <c r="D21" s="56"/>
      <c r="E21" s="57"/>
      <c r="F21" s="9">
        <f>MAX(G2:G6)</f>
        <v>899.57350110000004</v>
      </c>
      <c r="G21" s="14"/>
      <c r="H21" s="14"/>
      <c r="I21" s="14"/>
    </row>
    <row r="22" spans="1:12">
      <c r="A22" s="10" t="s">
        <v>8</v>
      </c>
      <c r="B22" s="46" t="s">
        <v>32</v>
      </c>
      <c r="C22" s="45"/>
      <c r="D22" s="45"/>
      <c r="E22" s="47"/>
      <c r="F22" s="19">
        <f>MIN(G2:G6)</f>
        <v>0</v>
      </c>
      <c r="G22" s="14"/>
      <c r="H22" s="14"/>
      <c r="I22" s="14"/>
    </row>
    <row r="23" spans="1:12">
      <c r="A23" s="10" t="s">
        <v>9</v>
      </c>
      <c r="B23" s="46" t="s">
        <v>33</v>
      </c>
      <c r="C23" s="45"/>
      <c r="D23" s="45"/>
      <c r="E23" s="47"/>
      <c r="F23" s="21">
        <f>COUNTIF(H2:H6, "&gt;0")</f>
        <v>3</v>
      </c>
      <c r="G23" s="14"/>
      <c r="H23" s="14"/>
      <c r="I23" s="14"/>
    </row>
    <row r="24" spans="1:12">
      <c r="A24" s="10" t="s">
        <v>10</v>
      </c>
      <c r="B24" s="46" t="s">
        <v>34</v>
      </c>
      <c r="C24" s="45"/>
      <c r="D24" s="45"/>
      <c r="E24" s="47"/>
      <c r="F24" s="21">
        <f>COUNTIF(G2:G6, "&gt;"&amp;G8)</f>
        <v>2</v>
      </c>
      <c r="G24" s="14"/>
      <c r="H24" s="14"/>
      <c r="I24" s="14"/>
    </row>
    <row r="25" spans="1:12">
      <c r="A25" s="10" t="s">
        <v>11</v>
      </c>
      <c r="B25" s="46" t="s">
        <v>49</v>
      </c>
      <c r="C25" s="45"/>
      <c r="D25" s="45"/>
      <c r="E25" s="47"/>
      <c r="F25" s="19">
        <f>LARGE(G2:G6, 3)</f>
        <v>36.980840000000001</v>
      </c>
      <c r="G25" s="14"/>
      <c r="H25" s="14"/>
      <c r="I25" s="14"/>
    </row>
    <row r="26" spans="1:12">
      <c r="A26" s="10" t="s">
        <v>40</v>
      </c>
      <c r="B26" s="46" t="s">
        <v>50</v>
      </c>
      <c r="C26" s="45"/>
      <c r="D26" s="45"/>
      <c r="E26" s="47"/>
      <c r="F26" s="19">
        <f>VLOOKUP(B5,B2:G6,6,FALSE)</f>
        <v>0</v>
      </c>
      <c r="G26" s="14"/>
      <c r="H26" s="14"/>
      <c r="I26" s="14"/>
    </row>
    <row r="27" spans="1:12" ht="15.75" thickBot="1">
      <c r="A27" s="12" t="s">
        <v>41</v>
      </c>
      <c r="B27" s="48" t="s">
        <v>51</v>
      </c>
      <c r="C27" s="41"/>
      <c r="D27" s="41"/>
      <c r="E27" s="49"/>
      <c r="F27" s="22" t="str">
        <f>INDEX(B2:B6, MATCH(250000,F2:F6,-1))</f>
        <v>Rachunek 1</v>
      </c>
      <c r="G27" s="14"/>
      <c r="H27" s="14"/>
      <c r="I27" s="14"/>
    </row>
    <row r="28" spans="1:12">
      <c r="G28" s="14"/>
      <c r="H28" s="14"/>
      <c r="I28" s="14"/>
    </row>
    <row r="33" spans="10:10">
      <c r="J33" s="6"/>
    </row>
    <row r="34" spans="10:10">
      <c r="J34" s="14"/>
    </row>
    <row r="35" spans="10:10">
      <c r="J35" s="14"/>
    </row>
    <row r="36" spans="10:10">
      <c r="J36" s="14"/>
    </row>
    <row r="37" spans="10:10">
      <c r="J37" s="14"/>
    </row>
    <row r="38" spans="10:10">
      <c r="J38" s="14"/>
    </row>
    <row r="39" spans="10:10">
      <c r="J39" s="14"/>
    </row>
    <row r="40" spans="10:10">
      <c r="J40" s="14"/>
    </row>
    <row r="41" spans="10:10">
      <c r="J41" s="14"/>
    </row>
  </sheetData>
  <sortState ref="A29:A30">
    <sortCondition ref="A29"/>
  </sortState>
  <mergeCells count="17">
    <mergeCell ref="B25:E25"/>
    <mergeCell ref="B26:E26"/>
    <mergeCell ref="B27:E27"/>
    <mergeCell ref="A20:F20"/>
    <mergeCell ref="E15:H15"/>
    <mergeCell ref="G16:H16"/>
    <mergeCell ref="B21:E21"/>
    <mergeCell ref="B22:E22"/>
    <mergeCell ref="B23:E23"/>
    <mergeCell ref="B24:E24"/>
    <mergeCell ref="E12:H12"/>
    <mergeCell ref="G14:H14"/>
    <mergeCell ref="E14:F14"/>
    <mergeCell ref="E13:H13"/>
    <mergeCell ref="E17:F17"/>
    <mergeCell ref="G17:H17"/>
    <mergeCell ref="E16:F16"/>
  </mergeCells>
  <conditionalFormatting sqref="F2:F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{FBD3D901-B7EA-4A97-A1D6-B3F03BDE132F}</x14:id>
        </ext>
      </extLst>
    </cfRule>
  </conditionalFormatting>
  <conditionalFormatting sqref="G2:G6">
    <cfRule type="cellIs" dxfId="5" priority="5" operator="greaterThan">
      <formula>0</formula>
    </cfRule>
    <cfRule type="cellIs" dxfId="4" priority="4" operator="lessThan">
      <formula>0</formula>
    </cfRule>
    <cfRule type="cellIs" dxfId="3" priority="3" operator="equal">
      <formula>0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3D901-B7EA-4A97-A1D6-B3F03BDE13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B8E0-90CE-4048-8A56-D7FC47117ACD}">
  <dimension ref="A1:L41"/>
  <sheetViews>
    <sheetView tabSelected="1" zoomScale="70" zoomScaleNormal="70" workbookViewId="0">
      <selection activeCell="H28" sqref="H28"/>
    </sheetView>
  </sheetViews>
  <sheetFormatPr defaultRowHeight="15"/>
  <cols>
    <col min="1" max="1" width="4.125" style="2" bestFit="1" customWidth="1"/>
    <col min="2" max="2" width="16" style="2" customWidth="1"/>
    <col min="3" max="3" width="15.75" style="2" bestFit="1" customWidth="1"/>
    <col min="4" max="4" width="12.75" style="2" customWidth="1"/>
    <col min="5" max="5" width="12.25" style="2" customWidth="1"/>
    <col min="6" max="6" width="16.25" style="2" customWidth="1"/>
    <col min="7" max="7" width="21.5" style="2" customWidth="1"/>
    <col min="8" max="8" width="9" style="2"/>
    <col min="9" max="9" width="12.375" style="2" customWidth="1"/>
    <col min="10" max="16384" width="9" style="2"/>
  </cols>
  <sheetData>
    <row r="1" spans="1:12" ht="30" customHeight="1" thickTop="1" thickBot="1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29</v>
      </c>
      <c r="H1" s="31" t="s">
        <v>6</v>
      </c>
      <c r="I1" s="29"/>
    </row>
    <row r="2" spans="1:12" ht="15.75" thickTop="1">
      <c r="A2" s="7" t="s">
        <v>7</v>
      </c>
      <c r="B2" s="3" t="s">
        <v>12</v>
      </c>
      <c r="C2" s="3" t="s">
        <v>24</v>
      </c>
      <c r="D2" s="3">
        <v>75973</v>
      </c>
      <c r="E2" s="3" t="s">
        <v>17</v>
      </c>
      <c r="F2" s="8">
        <f>D2*C13</f>
        <v>299857.83370000002</v>
      </c>
      <c r="G2" s="8">
        <f>IF(F2&lt;=100000, F2*$G$14, F2*$G$16)</f>
        <v>899.57350110000004</v>
      </c>
      <c r="H2" s="27">
        <f>G2*$G$17</f>
        <v>65.668865580299993</v>
      </c>
      <c r="I2" s="30">
        <v>43101</v>
      </c>
    </row>
    <row r="3" spans="1:12">
      <c r="A3" s="10" t="s">
        <v>8</v>
      </c>
      <c r="B3" s="4" t="s">
        <v>13</v>
      </c>
      <c r="C3" s="4" t="s">
        <v>25</v>
      </c>
      <c r="D3" s="4">
        <v>4703</v>
      </c>
      <c r="E3" s="4" t="s">
        <v>18</v>
      </c>
      <c r="F3" s="8">
        <f t="shared" ref="F3:F5" si="0">D3*C14</f>
        <v>20369.1633</v>
      </c>
      <c r="G3" s="8">
        <f t="shared" ref="G3:G4" si="1">IF(F3&lt;=100000, F3*$G$14, F3*$G$16)</f>
        <v>407.38326599999999</v>
      </c>
      <c r="H3" s="27">
        <f t="shared" ref="H3:H6" si="2">G3*$G$17</f>
        <v>29.738978417999999</v>
      </c>
      <c r="I3" s="28">
        <v>43101</v>
      </c>
    </row>
    <row r="4" spans="1:12">
      <c r="A4" s="10" t="s">
        <v>9</v>
      </c>
      <c r="B4" s="4" t="s">
        <v>14</v>
      </c>
      <c r="C4" s="4" t="s">
        <v>26</v>
      </c>
      <c r="D4" s="4">
        <v>380</v>
      </c>
      <c r="E4" s="4" t="s">
        <v>19</v>
      </c>
      <c r="F4" s="8">
        <f t="shared" si="0"/>
        <v>1849.0419999999999</v>
      </c>
      <c r="G4" s="8">
        <f t="shared" si="1"/>
        <v>36.980840000000001</v>
      </c>
      <c r="H4" s="27">
        <f t="shared" si="2"/>
        <v>2.6996013199999997</v>
      </c>
      <c r="I4" s="28">
        <v>43101</v>
      </c>
    </row>
    <row r="5" spans="1:12">
      <c r="A5" s="10" t="s">
        <v>11</v>
      </c>
      <c r="B5" s="4" t="s">
        <v>15</v>
      </c>
      <c r="C5" s="4" t="s">
        <v>28</v>
      </c>
      <c r="D5" s="4">
        <v>4730</v>
      </c>
      <c r="E5" s="4" t="s">
        <v>21</v>
      </c>
      <c r="F5" s="8">
        <f t="shared" si="0"/>
        <v>18725.124</v>
      </c>
      <c r="G5" s="11">
        <v>0</v>
      </c>
      <c r="H5" s="27">
        <f t="shared" si="2"/>
        <v>0</v>
      </c>
      <c r="I5" s="28">
        <v>43101</v>
      </c>
    </row>
    <row r="6" spans="1:12" ht="15.75" thickBot="1">
      <c r="A6" s="12" t="s">
        <v>10</v>
      </c>
      <c r="B6" s="5" t="s">
        <v>16</v>
      </c>
      <c r="C6" s="5" t="s">
        <v>27</v>
      </c>
      <c r="D6" s="5">
        <v>74743</v>
      </c>
      <c r="E6" s="5" t="s">
        <v>20</v>
      </c>
      <c r="F6" s="8">
        <f>D6*C17/100</f>
        <v>2762.3517940000002</v>
      </c>
      <c r="G6" s="13">
        <v>0</v>
      </c>
      <c r="H6" s="27">
        <f t="shared" si="2"/>
        <v>0</v>
      </c>
      <c r="I6" s="28">
        <v>43101</v>
      </c>
    </row>
    <row r="7" spans="1:12" ht="16.5" thickTop="1" thickBot="1">
      <c r="A7" s="14"/>
      <c r="B7" s="14"/>
      <c r="C7" s="14"/>
      <c r="D7" s="14"/>
      <c r="F7" s="31" t="s">
        <v>47</v>
      </c>
      <c r="G7" s="31" t="s">
        <v>48</v>
      </c>
      <c r="H7" s="31" t="s">
        <v>47</v>
      </c>
      <c r="J7"/>
    </row>
    <row r="8" spans="1:12" ht="16.5" thickTop="1" thickBot="1">
      <c r="F8" s="15">
        <f>SUM(F2:F6)</f>
        <v>343563.51479400008</v>
      </c>
      <c r="G8" s="16">
        <f>AVERAGE(G2:G6)</f>
        <v>268.78752141999996</v>
      </c>
      <c r="H8" s="17">
        <f>SUM(H2:H6)</f>
        <v>98.107445318299995</v>
      </c>
      <c r="I8" s="23"/>
      <c r="J8"/>
    </row>
    <row r="9" spans="1:12">
      <c r="A9" s="18"/>
      <c r="J9"/>
      <c r="L9"/>
    </row>
    <row r="10" spans="1:12">
      <c r="J10"/>
      <c r="L10"/>
    </row>
    <row r="11" spans="1:12" ht="15.75" thickBot="1">
      <c r="J11"/>
      <c r="L11"/>
    </row>
    <row r="12" spans="1:12" ht="30" customHeight="1" thickTop="1" thickBot="1">
      <c r="A12" s="31" t="s">
        <v>22</v>
      </c>
      <c r="B12" s="31" t="s">
        <v>2</v>
      </c>
      <c r="C12" s="31" t="s">
        <v>23</v>
      </c>
      <c r="E12" s="32" t="s">
        <v>35</v>
      </c>
      <c r="F12" s="32"/>
      <c r="G12" s="32"/>
      <c r="H12" s="32"/>
      <c r="J12"/>
      <c r="L12"/>
    </row>
    <row r="13" spans="1:12" ht="14.25" customHeight="1" thickTop="1">
      <c r="A13" s="7" t="s">
        <v>7</v>
      </c>
      <c r="B13" s="8" t="s">
        <v>42</v>
      </c>
      <c r="C13" s="9">
        <v>3.9468999999999999</v>
      </c>
      <c r="E13" s="37" t="s">
        <v>38</v>
      </c>
      <c r="F13" s="38"/>
      <c r="G13" s="38"/>
      <c r="H13" s="39"/>
      <c r="I13" s="24"/>
      <c r="L13"/>
    </row>
    <row r="14" spans="1:12">
      <c r="A14" s="10" t="s">
        <v>8</v>
      </c>
      <c r="B14" s="11" t="s">
        <v>43</v>
      </c>
      <c r="C14" s="19">
        <v>4.3311000000000002</v>
      </c>
      <c r="E14" s="35" t="s">
        <v>36</v>
      </c>
      <c r="F14" s="36"/>
      <c r="G14" s="33">
        <v>0.02</v>
      </c>
      <c r="H14" s="34"/>
      <c r="I14" s="25"/>
      <c r="L14"/>
    </row>
    <row r="15" spans="1:12" ht="14.25" customHeight="1">
      <c r="A15" s="10" t="s">
        <v>9</v>
      </c>
      <c r="B15" s="11" t="s">
        <v>44</v>
      </c>
      <c r="C15" s="19">
        <v>4.8658999999999999</v>
      </c>
      <c r="E15" s="50" t="s">
        <v>39</v>
      </c>
      <c r="F15" s="51"/>
      <c r="G15" s="51"/>
      <c r="H15" s="52"/>
      <c r="I15" s="24"/>
      <c r="L15"/>
    </row>
    <row r="16" spans="1:12">
      <c r="A16" s="10" t="s">
        <v>10</v>
      </c>
      <c r="B16" s="11" t="s">
        <v>46</v>
      </c>
      <c r="C16" s="19">
        <v>3.9588000000000001</v>
      </c>
      <c r="E16" s="44" t="s">
        <v>36</v>
      </c>
      <c r="F16" s="45"/>
      <c r="G16" s="53">
        <v>3.0000000000000001E-3</v>
      </c>
      <c r="H16" s="54"/>
      <c r="I16" s="26"/>
      <c r="L16"/>
    </row>
    <row r="17" spans="1:12" ht="15.75" thickBot="1">
      <c r="A17" s="12" t="s">
        <v>11</v>
      </c>
      <c r="B17" s="13" t="s">
        <v>45</v>
      </c>
      <c r="C17" s="20">
        <v>3.6958000000000002</v>
      </c>
      <c r="E17" s="40" t="s">
        <v>37</v>
      </c>
      <c r="F17" s="41"/>
      <c r="G17" s="42">
        <v>7.2999999999999995E-2</v>
      </c>
      <c r="H17" s="43"/>
      <c r="I17" s="26"/>
      <c r="L17"/>
    </row>
    <row r="18" spans="1:12">
      <c r="L18"/>
    </row>
    <row r="19" spans="1:12" ht="15.75" thickBot="1">
      <c r="L19"/>
    </row>
    <row r="20" spans="1:12" ht="30" customHeight="1" thickTop="1" thickBot="1">
      <c r="A20" s="32" t="s">
        <v>30</v>
      </c>
      <c r="B20" s="32"/>
      <c r="C20" s="32"/>
      <c r="D20" s="32"/>
      <c r="E20" s="32"/>
      <c r="F20" s="32"/>
      <c r="G20" s="6"/>
      <c r="H20" s="6"/>
      <c r="I20" s="6"/>
    </row>
    <row r="21" spans="1:12" ht="15.75" thickTop="1">
      <c r="A21" s="7" t="s">
        <v>7</v>
      </c>
      <c r="B21" s="55" t="s">
        <v>31</v>
      </c>
      <c r="C21" s="56"/>
      <c r="D21" s="56"/>
      <c r="E21" s="57"/>
      <c r="F21" s="9">
        <f>MAX(G2:G6)</f>
        <v>899.57350110000004</v>
      </c>
      <c r="G21" s="14"/>
      <c r="H21" s="14"/>
      <c r="I21" s="14"/>
    </row>
    <row r="22" spans="1:12">
      <c r="A22" s="10" t="s">
        <v>8</v>
      </c>
      <c r="B22" s="46" t="s">
        <v>32</v>
      </c>
      <c r="C22" s="45"/>
      <c r="D22" s="45"/>
      <c r="E22" s="47"/>
      <c r="F22" s="19">
        <f>MIN(G2:G6)</f>
        <v>0</v>
      </c>
      <c r="G22" s="14"/>
      <c r="H22" s="14"/>
      <c r="I22" s="14"/>
    </row>
    <row r="23" spans="1:12">
      <c r="A23" s="10" t="s">
        <v>9</v>
      </c>
      <c r="B23" s="46" t="s">
        <v>33</v>
      </c>
      <c r="C23" s="45"/>
      <c r="D23" s="45"/>
      <c r="E23" s="47"/>
      <c r="F23" s="21">
        <f>COUNTIF(H2:H6, "&gt;0")</f>
        <v>3</v>
      </c>
      <c r="G23" s="14"/>
      <c r="H23" s="14"/>
      <c r="I23" s="14"/>
    </row>
    <row r="24" spans="1:12">
      <c r="A24" s="10" t="s">
        <v>10</v>
      </c>
      <c r="B24" s="46" t="s">
        <v>34</v>
      </c>
      <c r="C24" s="45"/>
      <c r="D24" s="45"/>
      <c r="E24" s="47"/>
      <c r="F24" s="21">
        <f>COUNTIF(G2:G6, "&gt;"&amp;G8)</f>
        <v>2</v>
      </c>
      <c r="G24" s="14"/>
      <c r="H24" s="14"/>
      <c r="I24" s="14"/>
    </row>
    <row r="25" spans="1:12">
      <c r="A25" s="10" t="s">
        <v>11</v>
      </c>
      <c r="B25" s="46" t="s">
        <v>49</v>
      </c>
      <c r="C25" s="45"/>
      <c r="D25" s="45"/>
      <c r="E25" s="47"/>
      <c r="F25" s="19">
        <f>LARGE(G2:G6, 3)</f>
        <v>36.980840000000001</v>
      </c>
      <c r="G25" s="14"/>
      <c r="H25" s="14"/>
      <c r="I25" s="14"/>
    </row>
    <row r="26" spans="1:12">
      <c r="A26" s="10" t="s">
        <v>40</v>
      </c>
      <c r="B26" s="46" t="s">
        <v>50</v>
      </c>
      <c r="C26" s="45"/>
      <c r="D26" s="45"/>
      <c r="E26" s="47"/>
      <c r="F26" s="19">
        <f>VLOOKUP(B5,B2:G6,6,FALSE)</f>
        <v>0</v>
      </c>
      <c r="G26" s="14"/>
      <c r="H26" s="14"/>
      <c r="I26" s="14"/>
    </row>
    <row r="27" spans="1:12" ht="15.75" thickBot="1">
      <c r="A27" s="12" t="s">
        <v>41</v>
      </c>
      <c r="B27" s="48" t="s">
        <v>51</v>
      </c>
      <c r="C27" s="41"/>
      <c r="D27" s="41"/>
      <c r="E27" s="49"/>
      <c r="F27" s="22" t="str">
        <f>INDEX(B2:B6, MATCH(250000,F2:F6,-1))</f>
        <v>Rachunek 1</v>
      </c>
      <c r="G27" s="14"/>
      <c r="H27" s="14"/>
      <c r="I27" s="14"/>
    </row>
    <row r="28" spans="1:12">
      <c r="G28" s="14"/>
      <c r="H28" s="14"/>
      <c r="I28" s="14"/>
    </row>
    <row r="33" spans="10:10">
      <c r="J33" s="6"/>
    </row>
    <row r="34" spans="10:10">
      <c r="J34" s="14"/>
    </row>
    <row r="35" spans="10:10">
      <c r="J35" s="14"/>
    </row>
    <row r="36" spans="10:10">
      <c r="J36" s="14"/>
    </row>
    <row r="37" spans="10:10">
      <c r="J37" s="14"/>
    </row>
    <row r="38" spans="10:10">
      <c r="J38" s="14"/>
    </row>
    <row r="39" spans="10:10">
      <c r="J39" s="14"/>
    </row>
    <row r="40" spans="10:10">
      <c r="J40" s="14"/>
    </row>
    <row r="41" spans="10:10">
      <c r="J41" s="14"/>
    </row>
  </sheetData>
  <mergeCells count="17">
    <mergeCell ref="B24:E24"/>
    <mergeCell ref="B25:E25"/>
    <mergeCell ref="B26:E26"/>
    <mergeCell ref="B27:E27"/>
    <mergeCell ref="E17:F17"/>
    <mergeCell ref="G17:H17"/>
    <mergeCell ref="A20:F20"/>
    <mergeCell ref="B21:E21"/>
    <mergeCell ref="B22:E22"/>
    <mergeCell ref="B23:E23"/>
    <mergeCell ref="E12:H12"/>
    <mergeCell ref="E13:H13"/>
    <mergeCell ref="E14:F14"/>
    <mergeCell ref="G14:H14"/>
    <mergeCell ref="E15:H15"/>
    <mergeCell ref="E16:F16"/>
    <mergeCell ref="G16:H16"/>
  </mergeCells>
  <conditionalFormatting sqref="F2:F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{DF20E231-B833-4E3F-9DB1-5CE508ACEC62}</x14:id>
        </ext>
      </extLst>
    </cfRule>
  </conditionalFormatting>
  <conditionalFormatting sqref="G2:G6">
    <cfRule type="cellIs" dxfId="0" priority="2" operator="equal">
      <formula>0</formula>
    </cfRule>
    <cfRule type="cellIs" dxfId="1" priority="3" operator="lessThan">
      <formula>0</formula>
    </cfRule>
    <cfRule type="cellIs" dxfId="2" priority="4" operator="greaterThan">
      <formula>0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20E231-B833-4E3F-9DB1-5CE508ACEC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Arkusz1 (2)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student</cp:lastModifiedBy>
  <cp:lastPrinted>2019-11-26T14:33:30Z</cp:lastPrinted>
  <dcterms:created xsi:type="dcterms:W3CDTF">2019-10-06T15:36:49Z</dcterms:created>
  <dcterms:modified xsi:type="dcterms:W3CDTF">2019-12-03T14:00:08Z</dcterms:modified>
</cp:coreProperties>
</file>