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yaustralia-my.sharepoint.com/personal/jason_layton_au_ey_com/Documents/Documents/Projects/Cloud Security Benchmark Assessment/"/>
    </mc:Choice>
  </mc:AlternateContent>
  <xr:revisionPtr revIDLastSave="4" documentId="8_{18469859-2A2C-43BA-8BAB-CA05D5418DF2}" xr6:coauthVersionLast="47" xr6:coauthVersionMax="47" xr10:uidLastSave="{EF2D2BAB-729D-45AA-83F5-59925263AC75}"/>
  <bookViews>
    <workbookView xWindow="28680" yWindow="-120" windowWidth="51840" windowHeight="21390" tabRatio="786" xr2:uid="{30BFAFB3-652A-4F32-916F-A5B0C74C3635}"/>
  </bookViews>
  <sheets>
    <sheet name="Readme" sheetId="13" r:id="rId1"/>
    <sheet name="Scorecard" sheetId="19" r:id="rId2"/>
    <sheet name="Network Security" sheetId="3" r:id="rId3"/>
    <sheet name="Identity Management" sheetId="5" r:id="rId4"/>
    <sheet name="Privileged Access" sheetId="6" r:id="rId5"/>
    <sheet name="Data Protection" sheetId="4" r:id="rId6"/>
    <sheet name="Asset Management" sheetId="11" r:id="rId7"/>
    <sheet name="Logging and Threat Detection" sheetId="15" r:id="rId8"/>
    <sheet name="Incident Response" sheetId="17" r:id="rId9"/>
    <sheet name="Posture and Vulnerability Mgmt" sheetId="12" r:id="rId10"/>
    <sheet name="Endpoint Security" sheetId="8" r:id="rId11"/>
    <sheet name="Backup and Recovery" sheetId="18" r:id="rId12"/>
    <sheet name="DevOps Security" sheetId="9" r:id="rId13"/>
    <sheet name="Governance and Strategy" sheetId="10" r:id="rId14"/>
  </sheets>
  <definedNames>
    <definedName name="_xlnm._FilterDatabase" localSheetId="4" hidden="1">'Privileged Access'!$A$1:$L$9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9" l="1"/>
  <c r="J2" i="19"/>
  <c r="I2" i="19"/>
  <c r="G2" i="19"/>
  <c r="F2" i="19"/>
  <c r="D2" i="19"/>
  <c r="E2" i="19"/>
  <c r="C2" i="19"/>
  <c r="K2" i="19"/>
  <c r="H2" i="19"/>
  <c r="P12" i="3"/>
  <c r="O12" i="3"/>
  <c r="N12" i="3"/>
  <c r="M13" i="19"/>
  <c r="L13" i="19"/>
  <c r="K13" i="19"/>
  <c r="J13" i="19"/>
  <c r="I13" i="19"/>
  <c r="H13" i="19"/>
  <c r="G13" i="19"/>
  <c r="F13" i="19"/>
  <c r="E13" i="19"/>
  <c r="D13" i="19"/>
  <c r="I12" i="19"/>
  <c r="H12" i="19"/>
  <c r="G12" i="19"/>
  <c r="F12" i="19"/>
  <c r="E12" i="19"/>
  <c r="D12" i="19"/>
  <c r="F11" i="19"/>
  <c r="E11" i="19"/>
  <c r="D11" i="19"/>
  <c r="E10" i="19"/>
  <c r="D10" i="19"/>
  <c r="I9" i="19"/>
  <c r="H9" i="19"/>
  <c r="G9" i="19"/>
  <c r="F9" i="19"/>
  <c r="E9" i="19"/>
  <c r="D9" i="19"/>
  <c r="I8" i="19"/>
  <c r="H8" i="19"/>
  <c r="G8" i="19"/>
  <c r="F8" i="19"/>
  <c r="E8" i="19"/>
  <c r="D8" i="19"/>
  <c r="I7" i="19"/>
  <c r="H7" i="19"/>
  <c r="G7" i="19"/>
  <c r="F7" i="19"/>
  <c r="E7" i="19"/>
  <c r="D7" i="19"/>
  <c r="G6" i="19"/>
  <c r="F6" i="19"/>
  <c r="E6" i="19"/>
  <c r="D6" i="19"/>
  <c r="C13" i="19"/>
  <c r="C12" i="19"/>
  <c r="C11" i="19"/>
  <c r="C10" i="19"/>
  <c r="C9" i="19"/>
  <c r="C8" i="19"/>
  <c r="C7" i="19"/>
  <c r="C6" i="19"/>
  <c r="J5" i="19"/>
  <c r="I5" i="19"/>
  <c r="H5" i="19"/>
  <c r="G5" i="19"/>
  <c r="F5" i="19"/>
  <c r="E5" i="19"/>
  <c r="D5" i="19"/>
  <c r="C5" i="19"/>
  <c r="J4" i="19"/>
  <c r="I4" i="19"/>
  <c r="H4" i="19"/>
  <c r="G4" i="19"/>
  <c r="F4" i="19"/>
  <c r="E4" i="19"/>
  <c r="D4" i="19"/>
  <c r="C4" i="19"/>
  <c r="K3" i="19"/>
  <c r="J3" i="19"/>
  <c r="I3" i="19"/>
  <c r="H3" i="19"/>
  <c r="G3" i="19"/>
  <c r="F3" i="19"/>
  <c r="E3" i="19"/>
  <c r="D3" i="19"/>
  <c r="C3" i="19"/>
  <c r="N13" i="10"/>
  <c r="Q13" i="19" s="1"/>
  <c r="V13" i="19" s="1"/>
  <c r="M13" i="10"/>
  <c r="P13" i="19" s="1"/>
  <c r="U13" i="19" s="1"/>
  <c r="L13" i="10"/>
  <c r="O13" i="19" s="1"/>
  <c r="T13" i="19" s="1"/>
  <c r="Q12" i="19"/>
  <c r="V12" i="19" s="1"/>
  <c r="P9" i="9"/>
  <c r="O9" i="9"/>
  <c r="P12" i="19" s="1"/>
  <c r="U12" i="19" s="1"/>
  <c r="N9" i="9"/>
  <c r="O12" i="19" s="1"/>
  <c r="T12" i="19" s="1"/>
  <c r="P6" i="18"/>
  <c r="Q11" i="19" s="1"/>
  <c r="V11" i="19" s="1"/>
  <c r="O6" i="18"/>
  <c r="P11" i="19" s="1"/>
  <c r="U11" i="19" s="1"/>
  <c r="N6" i="18"/>
  <c r="O11" i="19" s="1"/>
  <c r="T11" i="19" s="1"/>
  <c r="P10" i="19"/>
  <c r="U10" i="19" s="1"/>
  <c r="Q10" i="19"/>
  <c r="V10" i="19" s="1"/>
  <c r="P5" i="8"/>
  <c r="O5" i="8"/>
  <c r="N5" i="8"/>
  <c r="O10" i="19" s="1"/>
  <c r="T10" i="19" s="1"/>
  <c r="P9" i="12"/>
  <c r="Q9" i="19" s="1"/>
  <c r="O9" i="12"/>
  <c r="P9" i="19" s="1"/>
  <c r="N9" i="12"/>
  <c r="O9" i="19" s="1"/>
  <c r="P9" i="17"/>
  <c r="Q8" i="19" s="1"/>
  <c r="O9" i="17"/>
  <c r="P8" i="19" s="1"/>
  <c r="N9" i="17"/>
  <c r="O8" i="19" s="1"/>
  <c r="Q7" i="19"/>
  <c r="Q9" i="15"/>
  <c r="P9" i="15"/>
  <c r="P7" i="19" s="1"/>
  <c r="O9" i="15"/>
  <c r="O7" i="19" s="1"/>
  <c r="Q6" i="19"/>
  <c r="P7" i="11"/>
  <c r="O7" i="11"/>
  <c r="P6" i="19" s="1"/>
  <c r="N7" i="11"/>
  <c r="O6" i="19" s="1"/>
  <c r="W13" i="19" l="1"/>
  <c r="W12" i="19"/>
  <c r="W11" i="19"/>
  <c r="W10" i="19"/>
  <c r="V9" i="19" l="1"/>
  <c r="U9" i="19"/>
  <c r="T9" i="19"/>
  <c r="W9" i="19" s="1"/>
  <c r="V8" i="19"/>
  <c r="U8" i="19"/>
  <c r="T8" i="19"/>
  <c r="Q5" i="19"/>
  <c r="V5" i="19" s="1"/>
  <c r="T10" i="4"/>
  <c r="S10" i="4"/>
  <c r="P5" i="19" s="1"/>
  <c r="U5" i="19" s="1"/>
  <c r="R10" i="4"/>
  <c r="O5" i="19" s="1"/>
  <c r="T5" i="19" s="1"/>
  <c r="Q3" i="19"/>
  <c r="V3" i="19" s="1"/>
  <c r="P10" i="6"/>
  <c r="Q4" i="19" s="1"/>
  <c r="V4" i="19" s="1"/>
  <c r="O10" i="6"/>
  <c r="P4" i="19" s="1"/>
  <c r="U4" i="19" s="1"/>
  <c r="N10" i="6"/>
  <c r="O4" i="19" s="1"/>
  <c r="T4" i="19" s="1"/>
  <c r="V7" i="19"/>
  <c r="U7" i="19"/>
  <c r="T7" i="19"/>
  <c r="V6" i="19"/>
  <c r="U6" i="19"/>
  <c r="T6" i="19"/>
  <c r="X13" i="19"/>
  <c r="X12" i="19"/>
  <c r="X11" i="19"/>
  <c r="X10" i="19"/>
  <c r="X8" i="19"/>
  <c r="X9" i="19"/>
  <c r="X7" i="19"/>
  <c r="X6" i="19"/>
  <c r="X5" i="19"/>
  <c r="X4" i="19"/>
  <c r="X2" i="19"/>
  <c r="X3" i="19"/>
  <c r="W25" i="19"/>
  <c r="P11" i="5"/>
  <c r="O11" i="5"/>
  <c r="P3" i="19" s="1"/>
  <c r="U3" i="19" s="1"/>
  <c r="N11" i="5"/>
  <c r="O3" i="19" s="1"/>
  <c r="T3" i="19" s="1"/>
  <c r="Q2" i="19"/>
  <c r="V2" i="19" s="1"/>
  <c r="P2" i="19"/>
  <c r="U2" i="19" s="1"/>
  <c r="O2" i="19"/>
  <c r="T2" i="19" s="1"/>
  <c r="W8" i="19" l="1"/>
  <c r="W7" i="19"/>
  <c r="W6" i="19"/>
  <c r="W5" i="19"/>
  <c r="W2" i="19"/>
  <c r="W4" i="19"/>
  <c r="W3" i="19"/>
</calcChain>
</file>

<file path=xl/sharedStrings.xml><?xml version="1.0" encoding="utf-8"?>
<sst xmlns="http://schemas.openxmlformats.org/spreadsheetml/2006/main" count="1368" uniqueCount="939">
  <si>
    <t>Guidance  - Column Header</t>
  </si>
  <si>
    <t xml:space="preserve"> Descriptions</t>
  </si>
  <si>
    <t>ID#</t>
  </si>
  <si>
    <t>The Microsoft Cloud Security Benchmark ID.</t>
  </si>
  <si>
    <t>Control Domain</t>
  </si>
  <si>
    <t>The security control domain.</t>
  </si>
  <si>
    <t>Security Principle</t>
  </si>
  <si>
    <t>The technology-agnostic and cloud neutral principle for various security topics in each control domains.</t>
  </si>
  <si>
    <t>Recommendation</t>
  </si>
  <si>
    <t>The control recommendation in summarized format.</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</si>
  <si>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</si>
  <si>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</si>
  <si>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</si>
  <si>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</si>
  <si>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</si>
  <si>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The implementation details and other relevant context which links to the Azure or AWS service offering documentation articles.</t>
  </si>
  <si>
    <t>ID</t>
  </si>
  <si>
    <t>CIS Controls v7.1 ID(s)</t>
  </si>
  <si>
    <t>CIS Controls v8 ID(s)</t>
  </si>
  <si>
    <t>NIST SP800-53 r4 ID(s)</t>
  </si>
  <si>
    <t>PCI-DSS v3.2.1 ID(s)</t>
  </si>
  <si>
    <t>Azure Guidance</t>
  </si>
  <si>
    <t>AWS Guidance</t>
  </si>
  <si>
    <t xml:space="preserve">Implementation and additional context: </t>
  </si>
  <si>
    <t xml:space="preserve">AWS Config Rule (WIP) </t>
  </si>
  <si>
    <t xml:space="preserve">Azure Policy </t>
  </si>
  <si>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</si>
  <si>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</si>
  <si>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</si>
  <si>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</si>
  <si>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</si>
  <si>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</si>
  <si>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</si>
  <si>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</si>
  <si>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</si>
  <si>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r>
      <rPr>
        <sz val="11"/>
        <color rgb="FF000000"/>
        <rFont val="Calibri"/>
        <family val="2"/>
      </rPr>
      <t>Create a Virtual Private Cloud (VPC) as a fundamental segmentation approach in your AWS network</t>
    </r>
    <r>
      <rPr>
        <strike/>
        <sz val="11"/>
        <color rgb="FFFF0000"/>
        <rFont val="Calibri"/>
        <family val="2"/>
      </rPr>
      <t>,</t>
    </r>
    <r>
      <rPr>
        <sz val="11"/>
        <color rgb="FF000000"/>
        <rFont val="Calibri"/>
        <family val="2"/>
      </rPr>
      <t xml:space="preserve"> so resources such as EC2 instances can be deployed into the VPC within a network boundary. To further segment the network, you can create subnets inside VPC for smaller sub-networks. 
For EC2 instances, use Security Groups</t>
    </r>
    <r>
      <rPr>
        <strike/>
        <sz val="11"/>
        <color rgb="FFFF0000"/>
        <rFont val="Calibri"/>
        <family val="2"/>
      </rPr>
      <t>,</t>
    </r>
    <r>
      <rPr>
        <sz val="11"/>
        <color rgb="FF000000"/>
        <rFont val="Calibri"/>
        <family val="2"/>
      </rPr>
      <t xml:space="preserve">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r>
  </si>
  <si>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</si>
  <si>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</si>
  <si>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</si>
  <si>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</si>
  <si>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</si>
  <si>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</si>
  <si>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native services with network controls</t>
  </si>
  <si>
    <t xml:space="preserve">Secure cloud services by establishing a private access point for the resources. You should also disable or restrict access from public network when possible. </t>
  </si>
  <si>
    <t>AWS PrivateLink:
https://docs.aws.amazon.com/vpc/latest/privatelink/endpoint-service.html
Blocking public access to your Amazon S3 storage:
https://docs.aws.amazon.com/AmazonS3/latest/userguide/access-control-block-public-access.html</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</si>
  <si>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</si>
  <si>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</si>
  <si>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</si>
  <si>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</si>
  <si>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</si>
  <si>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</si>
  <si>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</si>
  <si>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How to deploy Azure Firewall: 
https://docs.microsoft.com/azure/firewall/tutorial-firewall-deploy-portal
Virtual network traffic routing:
https://docs.microsoft.com/azure/virtual-network/virtual-networks-udr-overview</t>
  </si>
  <si>
    <t>AWS Network Firewall:
https://docs.aws.amazon.com/network-firewall/latest/developerguide/what-is-aws-network-firewall.html
AWS VPC configure custom route tables:
https://docs.aws.amazon.com/vpc/latest/userguide/VPC_Route_Tables.html</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</si>
  <si>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</si>
  <si>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</si>
  <si>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</si>
  <si>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</si>
  <si>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</si>
  <si>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</si>
  <si>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</si>
  <si>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</si>
  <si>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</si>
  <si>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</si>
  <si>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</si>
  <si>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</si>
  <si>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</si>
  <si>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</si>
  <si>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</si>
  <si>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Manage Azure DDoS Protection Standard using the Azure portal:
https://docs.microsoft.com/azure/virtual-network/manage-ddos-protection</t>
  </si>
  <si>
    <t>AWS Shield Features:
https://docs.aws.amazon.com/waf/latest/developerguide/ddos-overview.html</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</si>
  <si>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</si>
  <si>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</si>
  <si>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</si>
  <si>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</si>
  <si>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</si>
  <si>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</si>
  <si>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</si>
  <si>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</si>
  <si>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</si>
  <si>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</si>
  <si>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</si>
  <si>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</si>
  <si>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</si>
  <si>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AWS Firewall Manager:
https://docs.aws.amazon.com/waf/latest/developerguide/getting-started-fms-intro.html
https://docs.aws.amazon.com/waf/latest/developerguide/fms-findings.html</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</si>
  <si>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</si>
  <si>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</si>
  <si>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</si>
  <si>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</si>
  <si>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</si>
  <si>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</si>
  <si>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Use GuardDuty with VPC Flow Logs as the data source:
https://docs.aws.amazon.com/guardduty/latest/ug/guardduty_data-sources.html#guardduty_vpc</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</si>
  <si>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</si>
  <si>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</si>
  <si>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</si>
  <si>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</si>
  <si>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</si>
  <si>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</si>
  <si>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</si>
  <si>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</si>
  <si>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</si>
  <si>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</si>
  <si>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</si>
  <si>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</si>
  <si>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</si>
  <si>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</si>
  <si>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</si>
  <si>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</si>
  <si>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r>
      <rPr>
        <sz val="11"/>
        <color theme="0"/>
        <rFont val="Calibri"/>
        <family val="2"/>
        <scheme val="minor"/>
      </rPr>
      <t>I</t>
    </r>
    <r>
      <rPr>
        <b/>
        <sz val="11"/>
        <color theme="0"/>
        <rFont val="Calibri"/>
        <family val="2"/>
        <scheme val="minor"/>
      </rPr>
      <t>mplementation and additional context</t>
    </r>
  </si>
  <si>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</si>
  <si>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</si>
  <si>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</si>
  <si>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</si>
  <si>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</si>
  <si>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</si>
  <si>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</si>
  <si>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</si>
  <si>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</si>
  <si>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AWS IAM: 
https://docs.aws.amazon.com/IAM/latest/UserGuide/introduction.html
AWS Single Sign-On:
https://docs.aws.amazon.com/singlesignon/index.html</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</si>
  <si>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</si>
  <si>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</si>
  <si>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</si>
  <si>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</si>
  <si>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</si>
  <si>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</si>
  <si>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</si>
  <si>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</si>
  <si>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</si>
  <si>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</si>
  <si>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</si>
  <si>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</si>
  <si>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</si>
  <si>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</si>
  <si>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AWS IAM Roles:
https://docs.aws.amazon.com/IAM/latest/UserGuide/id_roles.html
Providing access to an AWS service:
https://docs.aws.amazon.com/IAM/latest/UserGuide/id_roles_create_for-service.html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</si>
  <si>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</si>
  <si>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</si>
  <si>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</si>
  <si>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</si>
  <si>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</si>
  <si>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</si>
  <si>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</si>
  <si>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</si>
  <si>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</si>
  <si>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</si>
  <si>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</si>
  <si>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</si>
  <si>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</si>
  <si>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</si>
  <si>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 xml:space="preserve">AWS Single Sign-On:
https://docs.aws.amazon.com/singlesignon/
AWS Cognito Single Sign-On Adding SAML identity providers:
https://docs.aws.amazon.com/cognito/latest/developerguide/cognito-user-pools-saml-idp.html
</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</si>
  <si>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</si>
  <si>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</si>
  <si>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</si>
  <si>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</si>
  <si>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</si>
  <si>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</si>
  <si>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</si>
  <si>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</si>
  <si>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</si>
  <si>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</si>
  <si>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</si>
  <si>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</si>
  <si>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</si>
  <si>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</si>
  <si>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</si>
  <si>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</si>
  <si>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</si>
  <si>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Policies and permissions in IAM:
https://docs.aws.amazon.com/IAM/latest/UserGuide/access_policies.html
Conditions key table:
https://docs.aws.amazon.com/service-authorization/latest/reference/reference_policies_actions-resources-contextkeys.html#context_keys_table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</si>
  <si>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</si>
  <si>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</si>
  <si>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</si>
  <si>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</si>
  <si>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</si>
  <si>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</si>
  <si>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</si>
  <si>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</si>
  <si>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</si>
  <si>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</si>
  <si>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</si>
  <si>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</si>
  <si>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</si>
  <si>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</si>
  <si>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</si>
  <si>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</si>
  <si>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</si>
  <si>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AWS Marketplace Application Proxy solutions:
https://aws.amazon.com/marketplace/search/results?searchTerms=Application+proxy
AWS Marketplace CASB solutions: 
https://aws.amazon.com/marketplace/search/results?searchTerms=CASB
</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</si>
  <si>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</si>
  <si>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</si>
  <si>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</si>
  <si>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</si>
  <si>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</si>
  <si>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</si>
  <si>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</si>
  <si>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</si>
  <si>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identify all high business impact accounts. Limit the number of privileged/administrative accounts in your cloud's control plane, management plane and data/workload plane. </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</si>
  <si>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</si>
  <si>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AWS Best Practices for Root User:
https://docs.aws.amazon.com/accounts/latest/reference/best-practices-root-user.html</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</si>
  <si>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</si>
  <si>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</si>
  <si>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</si>
  <si>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</si>
  <si>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</si>
  <si>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</si>
  <si>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IAM Temporary credentials through AWS Security Token Service (AWS STS):
https://docs.aws.amazon.com/IAM/latest/UserGuide/id_credentials_temp_request.html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</si>
  <si>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</si>
  <si>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</si>
  <si>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</si>
  <si>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</si>
  <si>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</si>
  <si>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</si>
  <si>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</si>
  <si>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IAM Access Advisor:
https://docs.aws.amazon.com/IAM/latest/UserGuide/access_policies_access-advisor-view-data.html
AWS Marketplace Identity and Access Management solutions:
https://aws.amazon.com/marketplace/solutions/security/identity-access-management</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</si>
  <si>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</si>
  <si>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</si>
  <si>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</si>
  <si>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</si>
  <si>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</si>
  <si>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</si>
  <si>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</si>
  <si>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</si>
  <si>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</si>
  <si>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</si>
  <si>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</si>
  <si>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</si>
  <si>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</si>
  <si>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Best practices to protect your account's root user:
https://docs.aws.amazon.com/accounts/latest/reference/best-practices-root-user.html</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</si>
  <si>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</si>
  <si>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</si>
  <si>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</si>
  <si>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</si>
  <si>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</si>
  <si>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 / channel for administrative tasks</t>
  </si>
  <si>
    <t xml:space="preserve">Secured, isolated workstations are critically important for the security of sensitive roles like administrator, developer, and critical service operator.  </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</si>
  <si>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</si>
  <si>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AWS Systems Manager Session Manager:
https://docs.aws.amazon.com/systems-manager/latest/userguide/session-manager.html
</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</si>
  <si>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</si>
  <si>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</si>
  <si>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</si>
  <si>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</si>
  <si>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</si>
  <si>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</si>
  <si>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</si>
  <si>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</si>
  <si>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</si>
  <si>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</si>
  <si>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 xml:space="preserve">IAM access policies:
https://docs.aws.amazon.com/IAM/latest/UserGuide/access_policies.html
AWS ABAC: 
https://docs.aws.amazon.com/IAM/latest/UserGuide/introduction_attribute-based-access-control.html
</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</si>
  <si>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</si>
  <si>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</si>
  <si>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</si>
  <si>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</si>
  <si>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</si>
  <si>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</si>
  <si>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Access permissions for AWS Support:
https://docs.aws.amazon.com/awssupport/latest/user/accessing-support.html</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</si>
  <si>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</si>
  <si>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</si>
  <si>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</si>
  <si>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</si>
  <si>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</si>
  <si>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</si>
  <si>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</si>
  <si>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</si>
  <si>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</si>
  <si>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AWS Systems Manager Inventory:
https://docs.aws.amazon.com/systems-manager/latest/userguide/systems-manager-inventory.html
AWS Resource Groups and Tags:
https://docs.aws.amazon.com/ARG/latest/userguide/tag-editor.html</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</si>
  <si>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</si>
  <si>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</si>
  <si>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</si>
  <si>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</si>
  <si>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</si>
  <si>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</si>
  <si>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</si>
  <si>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</si>
  <si>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</si>
  <si>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</si>
  <si>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</si>
  <si>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</si>
  <si>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</si>
  <si>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</si>
  <si>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</si>
  <si>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</si>
  <si>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</si>
  <si>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</si>
  <si>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</si>
  <si>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</si>
  <si>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</si>
  <si>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</si>
  <si>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</si>
  <si>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</si>
  <si>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</si>
  <si>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AWS services that work with IAM:
https://docs.aws.amazon.com/IAM/latest/UserGuide/reference_aws-services-that-work-with-iam.html</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</si>
  <si>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</si>
  <si>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</si>
  <si>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</si>
  <si>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</si>
  <si>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</si>
  <si>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Preventing blacklisted applications with AWS Systems Manager and AWS Config:
https://aws.amazon.com/blogs/mt/preventing-blacklisted-applications-with-aws-systems-manager-and-aws-config/</t>
  </si>
  <si>
    <t>AWS Foundational Security Best Practices controls</t>
  </si>
  <si>
    <t>CIS AWS Foundations Benchmark 1.4.0</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</si>
  <si>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</si>
  <si>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</si>
  <si>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</si>
  <si>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</si>
  <si>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</si>
  <si>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</si>
  <si>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</si>
  <si>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</si>
  <si>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Process:
https://docs.aws.amazon.com/whitepapers/latest/data-classification/data-classification-process.html
AWS Marketplace - DLP Solution:
https://aws.amazon.com/marketplace/search/results?searchTerms=DLP</t>
  </si>
  <si>
    <t>[Preview]: Sensitive data in your SQL databases should be classified</t>
  </si>
  <si>
    <t xml:space="preserve">2.3.1 Ensure that encryption is enabled for RDS Instances 
(Automated) </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</si>
  <si>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</si>
  <si>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</si>
  <si>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</si>
  <si>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</si>
  <si>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</si>
  <si>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</si>
  <si>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</si>
  <si>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r>
      <rPr>
        <sz val="11"/>
        <color rgb="FF000000"/>
        <rFont val="Calibri"/>
        <family val="2"/>
        <scheme val="minor"/>
      </rPr>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t>
    </r>
    <r>
      <rPr>
        <sz val="11"/>
        <color rgb="FFFF0000"/>
        <rFont val="Calibri"/>
        <family val="2"/>
        <scheme val="minor"/>
      </rPr>
      <t>-</t>
    </r>
    <r>
      <rPr>
        <sz val="11"/>
        <color rgb="FF000000"/>
        <rFont val="Calibri"/>
        <family val="2"/>
        <scheme val="minor"/>
      </rPr>
      <t>based DLP solution from AWS Marketplace.</t>
    </r>
  </si>
  <si>
    <t>GuardDuty S3 finding types:
https://docs.aws.amazon.com/guardduty/latest/ug/guardduty_finding-types-s3.html
Amazon S3 protection in Amazon GuardDuty:
https://docs.aws.amazon.com/guardduty/latest/ug/s3-protection.html</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</si>
  <si>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</si>
  <si>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</si>
  <si>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</si>
  <si>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</si>
  <si>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</si>
  <si>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</si>
  <si>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</si>
  <si>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</si>
  <si>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</si>
  <si>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</si>
  <si>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</si>
  <si>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</si>
  <si>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</si>
  <si>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2.1.2 Ensure S3 Bucket Policy is set to deny HTTP requests (Manual)</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</si>
  <si>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</si>
  <si>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</si>
  <si>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</si>
  <si>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</si>
  <si>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</si>
  <si>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</si>
  <si>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</si>
  <si>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</si>
  <si>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</si>
  <si>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</si>
  <si>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</si>
  <si>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</si>
  <si>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</si>
  <si>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</si>
  <si>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</si>
  <si>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</si>
  <si>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</si>
  <si>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If required for regulatory compliance, define the use case and service scope where customer-managed key option is needed. Enable and implement data at rest encryption using customer-managed key in services.</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</si>
  <si>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</si>
  <si>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</si>
  <si>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</si>
  <si>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</si>
  <si>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</si>
  <si>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</si>
  <si>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</si>
  <si>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</si>
  <si>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</si>
  <si>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Key Vault keys should have an expiration date
Key Vault secrets should have an expiration date</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</si>
  <si>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</si>
  <si>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</si>
  <si>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</si>
  <si>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</si>
  <si>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</si>
  <si>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Get started with Key Vault certificates:
https://docs.microsoft.com/azure/key-vault/certificates/certificate-scenarios
Certificate Access Control in Azure Key Vault:
https://docs.microsoft.com/azure/key-vault/certificates/certificate-access-control</t>
  </si>
  <si>
    <t>AWS Certificate Manager - Check a certificate's renewal status:
https://docs.aws.amazon.com/acm/latest/userguide/check-certificate-renewal-status.html</t>
  </si>
  <si>
    <t>[CloudFront.7] CloudFront distributions should use custom SSL/TLS certificates</t>
  </si>
  <si>
    <t>[Preview]: Certificates should have the specified maximum validity period</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</si>
  <si>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</si>
  <si>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</si>
  <si>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</si>
  <si>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</si>
  <si>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</si>
  <si>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</si>
  <si>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LT-1</t>
  </si>
  <si>
    <t>Logging and threat detection</t>
  </si>
  <si>
    <t>6.7 - Regularly Review Logs</t>
  </si>
  <si>
    <t>8.11 - Conduct Audit Log Reviews</t>
  </si>
  <si>
    <t>AU-3: CONTENT OF AUDIT RECORDS
AU-6: AUDIT REVIEW, ANALYSIS, AND REPORTING
AU-12: AUDIT GENERATION
SI-4: INFORMATION SYSTEM MONITORING</t>
  </si>
  <si>
    <t xml:space="preserve"> </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</si>
  <si>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</si>
  <si>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</si>
  <si>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</si>
  <si>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</si>
  <si>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</si>
  <si>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</si>
  <si>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10.6
10.8
A3.5</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</si>
  <si>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</si>
  <si>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</si>
  <si>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</si>
  <si>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</si>
  <si>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</si>
  <si>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</si>
  <si>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</si>
  <si>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</si>
  <si>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</si>
  <si>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</si>
  <si>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</si>
  <si>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</si>
  <si>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</si>
  <si>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</si>
  <si>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</si>
  <si>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</si>
  <si>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 xml:space="preserve">
https://docs.aws.amazon.com/AmazonCloudWatch/latest/logs/AWS-logs-and-resource-policy.html</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</si>
  <si>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</si>
  <si>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</si>
  <si>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</si>
  <si>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</si>
  <si>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</si>
  <si>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</si>
  <si>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How to collect platform logs and metrics with Azure Monitor:
https://docs.microsoft.com/azure/azure-monitor/platform/diagnostic-settings
How to onboard Azure Sentinel: 
https://docs.microsoft.com/azure/sentinel/quickstart-onboard</t>
  </si>
  <si>
    <t>Connect Microsoft Sentinel to Amazon Web Services to ingest AWS service log data:
https://docs.microsoft.com/en-us/azure/sentinel/connect-aws?tabs=s3</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</si>
  <si>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</si>
  <si>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</si>
  <si>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</si>
  <si>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</si>
  <si>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</si>
  <si>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</si>
  <si>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</si>
  <si>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</si>
  <si>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</si>
  <si>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</si>
  <si>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Altering CloudWatch log retention:
https://docs.aws.amazon.com/AmazonCloudWatch/latest/logs/AWS-logs-and-resource-policy.html
Copy data from Amazon S3 to Azure Storage by using AzCopy:
https://docs.microsoft.com/en-us/azure/storage/common/storage-use-azcopy-s3</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</si>
  <si>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</si>
  <si>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</si>
  <si>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</si>
  <si>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</si>
  <si>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</si>
  <si>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</si>
  <si>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</si>
  <si>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</si>
  <si>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</si>
  <si>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Set the time for a Linux instance:
https://docs.aws.amazon.com/AWSEC2/latest/UserGuide/set-time.html
Set the time for a Windows instance:
https://docs.aws.amazon.com/AWSEC2/latest/WindowsGuide/windows-set-time.html</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</si>
  <si>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</si>
  <si>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</si>
  <si>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</si>
  <si>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</si>
  <si>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</si>
  <si>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</si>
  <si>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</si>
  <si>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</si>
  <si>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</si>
  <si>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AWS Security Incident Response Guide:  https://docs.aws.amazon.com/whitepapers/latest/aws-security-incident-response-guide/welcome.html</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</si>
  <si>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</si>
  <si>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</si>
  <si>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</si>
  <si>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</si>
  <si>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</si>
  <si>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</si>
  <si>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contact information</t>
  </si>
  <si>
    <t xml:space="preserve">Ensure the security alerts and incident notification from the cloud service provider's platform and your environments can be received by correct contact in your incident response organization. </t>
  </si>
  <si>
    <r>
      <rPr>
        <sz val="11"/>
        <color rgb="FF000000"/>
        <rFont val="Calibri"/>
        <family val="2"/>
        <scheme val="minor"/>
      </rPr>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t>
    </r>
    <r>
      <rPr>
        <sz val="11"/>
        <color rgb="FFFF0000"/>
        <rFont val="Calibri"/>
        <family val="2"/>
        <scheme val="minor"/>
      </rPr>
      <t>s</t>
    </r>
    <r>
      <rPr>
        <sz val="11"/>
        <color rgb="FF000000"/>
        <rFont val="Calibri"/>
        <family val="2"/>
        <scheme val="minor"/>
      </rPr>
      <t xml:space="preserve"> and notification in different Azure services based on your incident response needs.</t>
    </r>
  </si>
  <si>
    <t>How to set the Microsoft Defender for Cloud security contact: 
https://docs.microsoft.com/azure/security-center/security-center-provide-security-contact-details</t>
  </si>
  <si>
    <t>Incident Manager Contact: https://docs.aws.amazon.com/incident-manager/latest/userguide/contacts.html</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</si>
  <si>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</si>
  <si>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</si>
  <si>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</si>
  <si>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</si>
  <si>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</si>
  <si>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</si>
  <si>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</si>
  <si>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</si>
  <si>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Microsoft Sentinel: 
https://docs.microsoft.com/azure/sentinel/connect-azure-security-center</t>
  </si>
  <si>
    <t>Incident creation in Incident Manager:
https://docs.aws.amazon.com/incident-manager/latest/userguide/incident-creation.html
How Defender for Cloud Apps helps protect your Amazon Web Services (AWS) environment:
https://docs.microsoft.com/en-us/defender-cloud-apps/protect-aws</t>
  </si>
  <si>
    <t>IR-4</t>
  </si>
  <si>
    <t>IR-4: INCIDENT HANDLING</t>
  </si>
  <si>
    <t>Detection and analysis - investigate an incident</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</si>
  <si>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</si>
  <si>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</si>
  <si>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</si>
  <si>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</si>
  <si>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</si>
  <si>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</si>
  <si>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</si>
  <si>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 xml:space="preserve">For each incident created in the Incident Manager, assign an impact level based on your organization's defined criteria, such as a measure of the severity of the incident and criticality level of the assets impacted. </t>
  </si>
  <si>
    <t>Define your naming convention best practice:
https://docs.microsoft.com/en-us/azure/cloud-adoption-framework/ready/azure-best-practices/resource-naming</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</si>
  <si>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</si>
  <si>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</si>
  <si>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</si>
  <si>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</si>
  <si>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</si>
  <si>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</si>
  <si>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</si>
  <si>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</si>
  <si>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</si>
  <si>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</si>
  <si>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</si>
  <si>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</si>
  <si>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</si>
  <si>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</si>
  <si>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</si>
  <si>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</si>
  <si>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</si>
  <si>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</si>
  <si>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</si>
  <si>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</si>
  <si>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</si>
  <si>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</si>
  <si>
    <t xml:space="preserve">AWS Control Tower: 
https://docs.aws.amazon.com/controltower/latest/userguide/what-is-control-tower.html
AWS Config rules:
https://aws.amazon.com/config/
AWS landing zone 
</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</si>
  <si>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</si>
  <si>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</si>
  <si>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</si>
  <si>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</si>
  <si>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</si>
  <si>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deploying a configuration. </t>
  </si>
  <si>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</si>
  <si>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</si>
  <si>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</si>
  <si>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</si>
  <si>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</si>
  <si>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</si>
  <si>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</si>
  <si>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</si>
  <si>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</si>
  <si>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</si>
  <si>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</si>
  <si>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</si>
  <si>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</si>
  <si>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</si>
  <si>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</si>
  <si>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</si>
  <si>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</si>
  <si>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</si>
  <si>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</si>
  <si>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</si>
  <si>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</si>
  <si>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</si>
  <si>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</si>
  <si>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</si>
  <si>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Amazon Inspector:
https://docs.aws.amazon.com/inspector/latest/user/what-is-inspector.html
Investigate weaknesses with Microsoft Defender for Endpoint's threat and vulnerability management:
https://docs.microsoft.com/en-us/azure/defender-for-cloud/deploy-vulnerability-assessment-tvm</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</si>
  <si>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</si>
  <si>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</si>
  <si>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</si>
  <si>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</si>
  <si>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</si>
  <si>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</si>
  <si>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</si>
  <si>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</si>
  <si>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</si>
  <si>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</si>
  <si>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</si>
  <si>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</si>
  <si>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</si>
  <si>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</si>
  <si>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</si>
  <si>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</si>
  <si>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</si>
  <si>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</si>
  <si>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</si>
  <si>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</si>
  <si>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</si>
  <si>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</si>
  <si>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</si>
  <si>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</si>
  <si>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</si>
  <si>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</si>
  <si>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</si>
  <si>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</si>
  <si>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</si>
  <si>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 xml:space="preserve">Protect your endpoints with Defender for Cloud's integrated EDR solution:
https://docs.microsoft.com/en-us/azure/defender-for-cloud/integration-defender-for-endpoint?tabs=windows
</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</si>
  <si>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</si>
  <si>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</si>
  <si>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</si>
  <si>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</si>
  <si>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</si>
  <si>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(also known as endpoint protection) capable of real-time protection and periodic scanning.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</si>
  <si>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</si>
  <si>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</si>
  <si>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</si>
  <si>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</si>
  <si>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</si>
  <si>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</si>
  <si>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</si>
  <si>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</si>
  <si>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</si>
  <si>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</si>
  <si>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Connect your AWS accounts to Microsoft Defender for Cloud:
https://docs.microsoft.com/en-us/azure/defender-for-cloud/quickstart-onboard-aws?pivots=env-settings</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</si>
  <si>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</si>
  <si>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</si>
  <si>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</si>
  <si>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</si>
  <si>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</si>
  <si>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</si>
  <si>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</si>
  <si>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</si>
  <si>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</si>
  <si>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</si>
  <si>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</si>
  <si>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</si>
  <si>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</si>
  <si>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</si>
  <si>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</si>
  <si>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</si>
  <si>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Security in AWS Backup:
https://docs.aws.amazon.com/aws-backup/latest/devguide/security-considerations.html
Security Best Practices for Amazon S3:
https://docs.aws.amazon.com/AmazonS3/latest/userguide/security-best-practices.html</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</si>
  <si>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</si>
  <si>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</si>
  <si>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</si>
  <si>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</si>
  <si>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</si>
  <si>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</si>
  <si>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</si>
  <si>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</si>
  <si>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</si>
  <si>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</si>
  <si>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</si>
  <si>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</si>
  <si>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</si>
  <si>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</si>
  <si>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</si>
  <si>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</si>
  <si>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How to recover files from Azure Virtual Machine backup:
https://docs.microsoft.com/azure/backup/backup-azure-restore-files-from-vm
How to restore Key Vault keys in Azure:
https://docs.microsoft.com/powershell/module/azurerm.keyvault/restore-azurekeyvaultkey?view=azurermps-6.13.0</t>
  </si>
  <si>
    <t>Restoring a backup:
https://docs.aws.amazon.com/aws-backup/latest/devguide/restoring-a-backup.html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</si>
  <si>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</si>
  <si>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Azure Implementation and additional context</t>
  </si>
  <si>
    <t>AWS Implementation and additional context</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</si>
  <si>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</si>
  <si>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</si>
  <si>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</si>
  <si>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</si>
  <si>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</si>
  <si>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</si>
  <si>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</si>
  <si>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</si>
  <si>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</si>
  <si>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</si>
  <si>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</si>
  <si>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</si>
  <si>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</si>
  <si>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</si>
  <si>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</si>
  <si>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</si>
  <si>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</si>
  <si>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</si>
  <si>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</si>
  <si>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</si>
  <si>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</si>
  <si>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</si>
  <si>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</si>
  <si>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</si>
  <si>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</si>
  <si>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</si>
  <si>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</si>
  <si>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 xml:space="preserve">AWS Well-architected Framework - security pillar:
https://wa.aws.amazon.com/wat.pillar.security.en.html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</si>
  <si>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</si>
  <si>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</si>
  <si>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</si>
  <si>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</si>
  <si>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</si>
  <si>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</si>
  <si>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</si>
  <si>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GitHub CodeQL:
https://codeql.github.com/docs/
BinSkim Binary Analyzer:
https://github.com/microsoft/binskim 
Azure DevOps Credential Scan:
https://secdevtools.azurewebsites.net/helpcredscan.html 
GitHub secret scanning:
https://docs.github.com/en/code-security/secret-security/about-secret-scanning</t>
  </si>
  <si>
    <t xml:space="preserve">Building end-to-end AWS DevSecOps CI/CD pipeline with open source SCA, SAST and DAST tools:
https://aws.amazon.com/blogs/devops/building-end-to-end-aws-devsecops-ci-cd-pipeline-with-open-source-sca-sast-and-dast-tools/
</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</si>
  <si>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</si>
  <si>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</si>
  <si>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</si>
  <si>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DAST tools in Azure DevOps marketplace:
https://marketplace.visualstudio.com/search?term=DAST&amp;target=AzureDevOps&amp;category=All%20categories</t>
  </si>
  <si>
    <t>Building end-to-end AWS DevSecOps CI/CD pipeline with open source SCA, SAST and DAST tools:
https://aws.amazon.com/blogs/devops/building-end-to-end-aws-devsecops-ci-cd-pipeline-with-open-source-sca-sast-and-dast-tools/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</si>
  <si>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</si>
  <si>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</si>
  <si>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</si>
  <si>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</si>
  <si>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</si>
  <si>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</si>
  <si>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</si>
  <si>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AWS ECR image scanning:
https://docs.aws.amazon.com/AmazonECR/latest/userguide/image-scanning.html
AWS Inspector: 
https://docs.aws.amazon.com/inspector/latest/user/getting_started_tutorial.html
AWS AppConfig:
https://docs.aws.amazon.com/appconfig/latest/userguide/getting-started-with-appconfig.html</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</si>
  <si>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</si>
  <si>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</si>
  <si>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</si>
  <si>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</si>
  <si>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</si>
  <si>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</si>
  <si>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</si>
  <si>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</si>
  <si>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Connect Microsoft Sentinel to Amazon Web Services to ingest AWS service log data:
https://docs.microsoft.com/en-us/azure/sentinel/connect-aws?tabs=s3
GitHub Logging:
https://docs.github.com/en/organizations/keeping-your-organization-secure/reviewing-the-audit-log-for-your-organization</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</si>
  <si>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</si>
  <si>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General Guidance</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</si>
  <si>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</si>
  <si>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</si>
  <si>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</si>
  <si>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</si>
  <si>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</si>
  <si>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</si>
  <si>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</si>
  <si>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</si>
  <si>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</si>
  <si>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</si>
  <si>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</si>
  <si>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</si>
  <si>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</si>
  <si>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</si>
  <si>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</si>
  <si>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</si>
  <si>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</si>
  <si>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</si>
  <si>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</si>
  <si>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</si>
  <si>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</si>
  <si>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</si>
  <si>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</si>
  <si>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</si>
  <si>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</si>
  <si>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</si>
  <si>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</si>
  <si>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</si>
  <si>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</si>
  <si>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</si>
  <si>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</si>
  <si>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</si>
  <si>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</si>
  <si>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</si>
  <si>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</si>
  <si>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</si>
  <si>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</si>
  <si>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</si>
  <si>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</si>
  <si>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</si>
  <si>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</si>
  <si>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</si>
  <si>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</si>
  <si>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</si>
  <si>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</si>
  <si>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</si>
  <si>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</si>
  <si>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</si>
  <si>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</si>
  <si>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</si>
  <si>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</si>
  <si>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</si>
  <si>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</si>
  <si>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</si>
  <si>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</si>
  <si>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</si>
  <si>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</si>
  <si>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</si>
  <si>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</si>
  <si>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</si>
  <si>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</si>
  <si>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</si>
  <si>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</si>
  <si>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</si>
  <si>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</si>
  <si>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</si>
  <si>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</si>
  <si>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</si>
  <si>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</si>
  <si>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</si>
  <si>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</si>
  <si>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</si>
  <si>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</si>
  <si>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</si>
  <si>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</si>
  <si>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</si>
  <si>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</si>
  <si>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GS-11</t>
  </si>
  <si>
    <t>Define and implement multi-cloud security strategy</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</si>
  <si>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</si>
  <si>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</si>
  <si>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</si>
  <si>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r>
      <rPr>
        <sz val="11"/>
        <color rgb="FF000000"/>
        <rFont val="Calibri"/>
        <family val="2"/>
        <scheme val="minor"/>
      </rPr>
      <t>Follow recommendations in Microsoft Defender for Cloud to keep all</t>
    </r>
    <r>
      <rPr>
        <sz val="11"/>
        <rFont val="Calibri"/>
        <family val="2"/>
        <scheme val="minor"/>
      </rPr>
      <t xml:space="preserve"> endpoints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</si>
  <si>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With your AWS account onboarded into Microsoft Defender for Cloud, follow recommendations in Microsoft Defender for Cloud to keep all endpoints</t>
    </r>
    <r>
      <rPr>
        <sz val="11"/>
        <color rgb="FFFF0000"/>
        <rFont val="Calibri"/>
        <family val="2"/>
        <scheme val="minor"/>
      </rPr>
      <t xml:space="preserve">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</si>
  <si>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 xml:space="preserve">Microsoft Defender for Cloud can automatically identify the use of a number of popular anti-malware solutions for your virtual machines and on-premises machines with Azure Arc configured and report the endpoint protection </t>
    </r>
    <r>
      <rPr>
        <sz val="11"/>
        <rFont val="Calibri"/>
        <family val="2"/>
        <scheme val="minor"/>
      </rPr>
      <t xml:space="preserve">running </t>
    </r>
    <r>
      <rPr>
        <sz val="11"/>
        <color rgb="FF000000"/>
        <rFont val="Calibri"/>
        <family val="2"/>
        <scheme val="minor"/>
      </rPr>
      <t xml:space="preserve">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r>
  </si>
  <si>
    <r>
      <rPr>
        <sz val="11"/>
        <color rgb="FF000000"/>
        <rFont val="Calibri"/>
        <family val="2"/>
        <scheme val="minor"/>
      </rPr>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t>
    </r>
    <r>
      <rPr>
        <sz val="11"/>
        <color theme="1"/>
        <rFont val="Calibri"/>
        <family val="2"/>
        <scheme val="minor"/>
      </rPr>
      <t>Configuration Manager.</t>
    </r>
    <r>
      <rPr>
        <sz val="11"/>
        <color rgb="FF000000"/>
        <rFont val="Calibri"/>
        <family val="2"/>
        <scheme val="minor"/>
      </rPr>
      <t xml:space="preserve">
</t>
    </r>
  </si>
  <si>
    <r>
      <rPr>
        <sz val="11"/>
        <color rgb="FF000000"/>
        <rFont val="Calibri"/>
        <family val="2"/>
        <scheme val="minor"/>
      </rPr>
      <t xml:space="preserve">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t>
    </r>
    <r>
      <rPr>
        <sz val="11"/>
        <color theme="1"/>
        <rFont val="Calibri"/>
        <family val="2"/>
        <scheme val="minor"/>
      </rPr>
      <t>Configuration Manager.</t>
    </r>
  </si>
  <si>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</si>
  <si>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r>
      <rPr>
        <sz val="11"/>
        <color rgb="FF000000"/>
        <rFont val="Calibri"/>
        <family val="2"/>
        <scheme val="minor"/>
      </rPr>
      <t>Use Azure managed identities</t>
    </r>
    <r>
      <rPr>
        <strike/>
        <sz val="11"/>
        <color rgb="FFFF0000"/>
        <rFont val="Calibri"/>
        <family val="2"/>
        <scheme val="minor"/>
      </rPr>
      <t>,</t>
    </r>
    <r>
      <rPr>
        <sz val="11"/>
        <color rgb="FF000000"/>
        <rFont val="Calibri"/>
        <family val="2"/>
        <scheme val="minor"/>
      </rPr>
      <t xml:space="preserve">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r>
  </si>
  <si>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</si>
  <si>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 xml:space="preserve">Azure Firewall IDPS:
https://docs.microsoft.com/azure/firewall/premium-features#idps 
Microsoft Defender for Endpoint capability: https://docs.microsoft.com/windows/security/threat-protection/microsoft-defender-atp/overview-endpoint-detection-response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</si>
  <si>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</si>
  <si>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 xml:space="preserve">      Microsoft Cloud Security Benchmark v1 </t>
  </si>
  <si>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</si>
  <si>
    <r>
      <t>Create a virtual network (VNet) as a fundamental segmentation approach in your Azure network</t>
    </r>
    <r>
      <rPr>
        <strike/>
        <sz val="11"/>
        <rFont val="Calibri"/>
        <family val="2"/>
      </rPr>
      <t>,</t>
    </r>
    <r>
      <rPr>
        <sz val="11"/>
        <rFont val="Calibri"/>
        <family val="2"/>
      </rPr>
      <t xml:space="preserve"> so resources such as VMs can be deployed into the VNet within a network boundary. To further segment the network, you can create subnets inside VNet for smaller sub-networks.</t>
    </r>
    <r>
      <rPr>
        <strike/>
        <sz val="11"/>
        <rFont val="Calibri"/>
        <family val="2"/>
      </rPr>
      <t xml:space="preserve">
</t>
    </r>
    <r>
      <rPr>
        <sz val="11"/>
        <rFont val="Calibri"/>
        <family val="2"/>
      </rPr>
      <t xml:space="preserve">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t>
    </r>
    <r>
      <rPr>
        <strike/>
        <sz val="11"/>
        <rFont val="Calibri"/>
        <family val="2"/>
      </rPr>
      <t xml:space="preserve">
</t>
    </r>
    <r>
      <rPr>
        <sz val="11"/>
        <rFont val="Calibri"/>
        <family val="2"/>
      </rPr>
      <t xml:space="preserve">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r>
  </si>
  <si>
    <t>Understand Azure Private Link: 
https://docs.microsoft.com/azure/private-link/private-link-overview
Integrate Azure services with virtual networks for network isolation:
https://learn.microsoft.com/en-us/azure/virtual-network/vnet-integration-for-azure-services</t>
  </si>
  <si>
    <r>
      <rPr>
        <sz val="11"/>
        <rFont val="Calibri"/>
        <family val="2"/>
        <scheme val="minor"/>
      </rPr>
      <t>Deploy VPC PrivateLink for all AWS resources that support the PrivateLink feature</t>
    </r>
    <r>
      <rPr>
        <strike/>
        <sz val="11"/>
        <rFont val="Calibri"/>
        <family val="2"/>
        <scheme val="minor"/>
      </rPr>
      <t>,</t>
    </r>
    <r>
      <rPr>
        <sz val="11"/>
        <rFont val="Calibri"/>
        <family val="2"/>
        <scheme val="minor"/>
      </rPr>
      <t xml:space="preserv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r>
    <r>
      <rPr>
        <sz val="11"/>
        <color rgb="FF000000"/>
        <rFont val="Calibri"/>
        <family val="2"/>
        <scheme val="minor"/>
      </rPr>
      <t xml:space="preserve">
 </t>
    </r>
  </si>
  <si>
    <r>
      <rPr>
        <sz val="11"/>
        <color rgb="FF000000"/>
        <rFont val="Calibri"/>
        <family val="2"/>
        <scheme val="minor"/>
      </rPr>
      <t xml:space="preserve">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
    </r>
    <r>
      <rPr>
        <sz val="11"/>
        <rFont val="Calibri"/>
        <family val="2"/>
        <scheme val="minor"/>
      </rPr>
      <t>the</t>
    </r>
    <r>
      <rPr>
        <sz val="11"/>
        <color rgb="FF000000"/>
        <rFont val="Calibri"/>
        <family val="2"/>
        <scheme val="minor"/>
      </rPr>
      <t xml:space="preserve"> option to use an UDR to redirect egress internet traffic through a specific Azure Firewall or a network virtual appliance.</t>
    </r>
  </si>
  <si>
    <r>
      <rPr>
        <sz val="11"/>
        <color rgb="FF000000"/>
        <rFont val="Calibri"/>
        <family val="2"/>
      </rPr>
      <t>Use Azure Firewall’s IDPS capability to protect your virtual network to alert on and/or block traffic to and from known malicious IP addresses and domains. 
For more in-depth host</t>
    </r>
    <r>
      <rPr>
        <sz val="11"/>
        <color rgb="FFFF0000"/>
        <rFont val="Calibri"/>
        <family val="2"/>
      </rPr>
      <t>-</t>
    </r>
    <r>
      <rPr>
        <sz val="11"/>
        <color rgb="FF000000"/>
        <rFont val="Calibri"/>
        <family val="2"/>
      </rPr>
      <t>level detection and prevention</t>
    </r>
    <r>
      <rPr>
        <sz val="11"/>
        <color rgb="FFFF0000"/>
        <rFont val="Calibri"/>
        <family val="2"/>
      </rPr>
      <t xml:space="preserve"> </t>
    </r>
    <r>
      <rPr>
        <sz val="11"/>
        <rFont val="Calibri"/>
        <family val="2"/>
      </rPr>
      <t>capabilities</t>
    </r>
    <r>
      <rPr>
        <sz val="11"/>
        <color rgb="FF000000"/>
        <rFont val="Calibri"/>
        <family val="2"/>
      </rPr>
      <t xml:space="preserve">, deploy host-based IDS/IPS or a host-based endpoint detection and response (EDR) solution, such as Microsoft Defender for Endpoint, at the VM level in conjunction with the network IDS/IPS. 
</t>
    </r>
  </si>
  <si>
    <r>
      <rPr>
        <sz val="11"/>
        <color rgb="FF000000"/>
        <rFont val="Calibri"/>
        <family val="2"/>
        <scheme val="minor"/>
      </rPr>
      <t>AWS Shield Standard is automatically enabled with standard mitigations</t>
    </r>
    <r>
      <rPr>
        <strike/>
        <sz val="11"/>
        <color rgb="FFFF0000"/>
        <rFont val="Calibri"/>
        <family val="2"/>
        <scheme val="minor"/>
      </rPr>
      <t>,</t>
    </r>
    <r>
      <rPr>
        <sz val="11"/>
        <color rgb="FF000000"/>
        <rFont val="Calibri"/>
        <family val="2"/>
        <scheme val="minor"/>
      </rPr>
      <t xml:space="preserve"> to protect your workload from common network and transport layer (Layer 3 and 4) DDoS attacks 
For higher levels of protection of your applications against application layer (Layer 7) attack such as HTTPS floods</t>
    </r>
    <r>
      <rPr>
        <strike/>
        <sz val="11"/>
        <rFont val="Calibri"/>
        <family val="2"/>
        <scheme val="minor"/>
      </rPr>
      <t>,</t>
    </r>
    <r>
      <rPr>
        <sz val="11"/>
        <rFont val="Calibri"/>
        <family val="2"/>
        <scheme val="minor"/>
      </rPr>
      <t xml:space="preserve"> and</t>
    </r>
    <r>
      <rPr>
        <sz val="11"/>
        <color rgb="FFFF0000"/>
        <rFont val="Calibri"/>
        <family val="2"/>
        <scheme val="minor"/>
      </rPr>
      <t xml:space="preserve"> </t>
    </r>
    <r>
      <rPr>
        <sz val="11"/>
        <color rgb="FF000000"/>
        <rFont val="Calibri"/>
        <family val="2"/>
        <scheme val="minor"/>
      </rPr>
      <t xml:space="preserve">DNS floods, enable AWS Shield Advanced protection on Amazon EC2, Elastic Load Balancing (ELB), Amazon CloudFront, AWS Global Accelerator, and Amazon Route 53. </t>
    </r>
  </si>
  <si>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</si>
  <si>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</si>
  <si>
    <r>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t>
    </r>
    <r>
      <rPr>
        <strike/>
        <sz val="11"/>
        <rFont val="Calibri"/>
        <family val="2"/>
        <scheme val="minor"/>
      </rPr>
      <t>s</t>
    </r>
    <r>
      <rPr>
        <sz val="11"/>
        <rFont val="Calibri"/>
        <family val="2"/>
        <scheme val="minor"/>
      </rPr>
      <t>.</t>
    </r>
  </si>
  <si>
    <r>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t>
    </r>
    <r>
      <rPr>
        <strike/>
        <sz val="11"/>
        <rFont val="Calibri"/>
        <family val="2"/>
        <scheme val="minor"/>
      </rPr>
      <t>s</t>
    </r>
    <r>
      <rPr>
        <sz val="11"/>
        <rFont val="Calibri"/>
        <family val="2"/>
        <scheme val="minor"/>
      </rPr>
      <t xml:space="preserve"> them to AWS Security Hub for investigation.</t>
    </r>
  </si>
  <si>
    <r>
      <rPr>
        <sz val="11"/>
        <color rgb="FF000000"/>
        <rFont val="Calibri"/>
        <family val="2"/>
        <scheme val="minor"/>
      </rPr>
      <t xml:space="preserve">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t>
    </r>
    <r>
      <rPr>
        <sz val="11"/>
        <rFont val="Calibri"/>
        <family val="2"/>
        <scheme val="minor"/>
      </rPr>
      <t>Azure Resource Manager (ARM)</t>
    </r>
    <r>
      <rPr>
        <sz val="11"/>
        <color rgb="FFFF0000"/>
        <rFont val="Calibri"/>
        <family val="2"/>
        <scheme val="minor"/>
      </rPr>
      <t xml:space="preserve"> </t>
    </r>
    <r>
      <rPr>
        <sz val="11"/>
        <color rgb="FF000000"/>
        <rFont val="Calibri"/>
        <family val="2"/>
        <scheme val="minor"/>
      </rPr>
      <t>template.</t>
    </r>
  </si>
  <si>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</si>
  <si>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</si>
  <si>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</si>
  <si>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</si>
  <si>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</si>
  <si>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</si>
  <si>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</si>
  <si>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</si>
  <si>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</si>
  <si>
    <r>
      <rPr>
        <sz val="11"/>
        <color rgb="FF000000"/>
        <rFont val="Calibri"/>
        <family val="2"/>
      </rPr>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
    </r>
    <r>
      <rPr>
        <sz val="11"/>
        <rFont val="Calibri"/>
        <family val="2"/>
      </rPr>
      <t>the</t>
    </r>
    <r>
      <rPr>
        <sz val="11"/>
        <color rgb="FFFF0000"/>
        <rFont val="Calibri"/>
        <family val="2"/>
      </rPr>
      <t xml:space="preserve"> </t>
    </r>
    <r>
      <rPr>
        <sz val="11"/>
        <color rgb="FF000000"/>
        <rFont val="Calibri"/>
        <family val="2"/>
      </rPr>
      <t xml:space="preserve">Azure AD security baseline if you use Azure AD to manage AWS identity and access. 
</t>
    </r>
  </si>
  <si>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</si>
  <si>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</si>
  <si>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r>
      <t>When using a managed identity is not an option, ensure that secrets and credentials are stored in secure locations such as Azure Key Vault</t>
    </r>
    <r>
      <rPr>
        <strike/>
        <sz val="11"/>
        <rFont val="Calibri"/>
        <family val="2"/>
        <scheme val="minor"/>
      </rPr>
      <t>,</t>
    </r>
    <r>
      <rPr>
        <sz val="11"/>
        <rFont val="Calibri"/>
        <family val="2"/>
        <scheme val="minor"/>
      </rPr>
      <t xml:space="preserve">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r>
  </si>
  <si>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</si>
  <si>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</si>
  <si>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</si>
  <si>
    <r>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t>
    </r>
    <r>
      <rPr>
        <strike/>
        <sz val="11"/>
        <rFont val="Calibri"/>
        <family val="2"/>
      </rPr>
      <t xml:space="preserve"> </t>
    </r>
    <r>
      <rPr>
        <sz val="11"/>
        <rFont val="Calibri"/>
        <family val="2"/>
      </rPr>
      <t xml:space="preserve"> AWS identities, as well as external user identities from trusted third-party and public users.</t>
    </r>
  </si>
  <si>
    <r>
      <rPr>
        <sz val="11"/>
        <color rgb="FF000000"/>
        <rFont val="Calibri"/>
        <family val="2"/>
        <scheme val="minor"/>
      </rPr>
      <t xml:space="preserve">Many AWS services support TLS authentication by default. For </t>
    </r>
    <r>
      <rPr>
        <sz val="11"/>
        <rFont val="Calibri"/>
        <family val="2"/>
        <scheme val="minor"/>
      </rPr>
      <t xml:space="preserve">services that don't support this by default or support  TLS disabling, ensure it is </t>
    </r>
    <r>
      <rPr>
        <sz val="11"/>
        <color rgb="FF000000"/>
        <rFont val="Calibri"/>
        <family val="2"/>
        <scheme val="minor"/>
      </rPr>
      <t>always enabled to support the server/</t>
    </r>
    <r>
      <rPr>
        <sz val="11"/>
        <rFont val="Calibri"/>
        <family val="2"/>
        <scheme val="minor"/>
      </rPr>
      <t>service</t>
    </r>
    <r>
      <rPr>
        <sz val="11"/>
        <color rgb="FF000000"/>
        <rFont val="Calibri"/>
        <family val="2"/>
        <scheme val="minor"/>
      </rPr>
      <t xml:space="preserve"> authentication. Your client application should also be designed to verify server/</t>
    </r>
    <r>
      <rPr>
        <sz val="11"/>
        <rFont val="Calibri"/>
        <family val="2"/>
        <scheme val="minor"/>
      </rPr>
      <t>service</t>
    </r>
    <r>
      <rPr>
        <sz val="11"/>
        <color rgb="FF000000"/>
        <rFont val="Calibri"/>
        <family val="2"/>
        <scheme val="minor"/>
      </rPr>
      <t xml:space="preserve"> identity (by verifying the server’s certificate issued by a trusted certificate authority) in the handshake stage.
Note: Services such as API Gateway support TLS mutual authentication. </t>
    </r>
  </si>
  <si>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</si>
  <si>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</si>
  <si>
    <r>
      <t>When using an IAM role for application access is not an option, ensure that secrets and credentials are stored in secure locations such as AWS Secret Manager or Systems Manager Parameter Store</t>
    </r>
    <r>
      <rPr>
        <strike/>
        <sz val="11"/>
        <rFont val="Calibri"/>
        <family val="2"/>
      </rPr>
      <t>,</t>
    </r>
    <r>
      <rPr>
        <sz val="11"/>
        <rFont val="Calibri"/>
        <family val="2"/>
      </rPr>
      <t xml:space="preserv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r>
  </si>
  <si>
    <r>
      <t>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t>
    </r>
    <r>
      <rPr>
        <strike/>
        <sz val="11"/>
        <rFont val="Calibri"/>
        <family val="2"/>
      </rPr>
      <t xml:space="preserve"> </t>
    </r>
    <r>
      <rPr>
        <sz val="11"/>
        <rFont val="Calibri"/>
        <family val="2"/>
      </rPr>
      <t xml:space="preserve">basic access control and limited session monitoring. </t>
    </r>
  </si>
  <si>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</si>
  <si>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</si>
  <si>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</si>
  <si>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</si>
  <si>
    <t>Azure PIM just-in-time access deployment:
https://docs.microsoft.com/azure/active-directory/privileged-identity-management/pim-deployment-plan
Understanding just-in-time (JIT) VM access:
https://learn.microsoft.com/azure/defender-for-cloud/just-in-time-access-overview?tabs=defender-for-container-arch-aks</t>
  </si>
  <si>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</si>
  <si>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</si>
  <si>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</si>
  <si>
    <r>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t>
    </r>
    <r>
      <rPr>
        <strike/>
        <sz val="11"/>
        <rFont val="Calibri"/>
        <family val="2"/>
        <scheme val="minor"/>
      </rPr>
      <t>,</t>
    </r>
    <r>
      <rPr>
        <sz val="11"/>
        <rFont val="Calibri"/>
        <family val="2"/>
        <scheme val="minor"/>
      </rPr>
      <t xml:space="preserve">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t>
    </r>
    <r>
      <rPr>
        <strike/>
        <sz val="11"/>
        <rFont val="Calibri"/>
        <family val="2"/>
        <scheme val="minor"/>
      </rPr>
      <t>,</t>
    </r>
    <r>
      <rPr>
        <sz val="11"/>
        <rFont val="Calibri"/>
        <family val="2"/>
        <scheme val="minor"/>
      </rPr>
      <t xml:space="preserve"> such as Active Directory Domain Controllers (DCs), security tools, and system management tools with agents installed on business-critical systems. Attackers who compromise these management and security systems can immediately weaponize them to compromise business critical assets.</t>
    </r>
  </si>
  <si>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</si>
  <si>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</si>
  <si>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</si>
  <si>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</si>
  <si>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</si>
  <si>
    <t>In support scenarios where AWS support teams need to access your data, create an account in the AWS Support portal to request support. Review the available options such as providing read-only data access, or the screen sharing option for AWS support to access to your data.</t>
  </si>
  <si>
    <t>In support scenarios where Microsoft needs to access your data, use Customer Lockbox to review and either approve or reject each data access request made by Microsoft.</t>
  </si>
  <si>
    <r>
      <t xml:space="preserve">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t>
    </r>
    <r>
      <rPr>
        <strike/>
        <sz val="11"/>
        <rFont val="Calibri"/>
        <family val="2"/>
        <scheme val="minor"/>
      </rPr>
      <t xml:space="preserve">
</t>
    </r>
    <r>
      <rPr>
        <sz val="11"/>
        <rFont val="Calibri"/>
        <family val="2"/>
        <scheme val="minor"/>
      </rPr>
      <t xml:space="preserve">
Note: Use Azure built-in roles to allocate permissions and only create custom roles when required.</t>
    </r>
  </si>
  <si>
    <r>
      <t>Deploy private endpoints for all Azure resources that support the Private Link feature</t>
    </r>
    <r>
      <rPr>
        <strike/>
        <sz val="11"/>
        <rFont val="Calibri"/>
        <family val="2"/>
      </rPr>
      <t>,</t>
    </r>
    <r>
      <rPr>
        <sz val="11"/>
        <rFont val="Calibri"/>
        <family val="2"/>
      </rPr>
      <t xml:space="preserv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t>
    </r>
    <r>
      <rPr>
        <strike/>
        <sz val="11"/>
        <rFont val="Calibri"/>
        <family val="2"/>
      </rPr>
      <t xml:space="preserve">
</t>
    </r>
    <r>
      <rPr>
        <sz val="11"/>
        <rFont val="Calibri"/>
        <family val="2"/>
      </rPr>
      <t xml:space="preserve">
For Azure VMs, unless there is a strong use case, you should avoid assigning public IPs/subnet directly to the VM interface and instead use gateway or load balancer services as the front-end for access by the public network. 
</t>
    </r>
  </si>
  <si>
    <r>
      <t xml:space="preserve">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
    </r>
    <r>
      <rPr>
        <strike/>
        <sz val="11"/>
        <rFont val="Calibri"/>
        <family val="2"/>
        <scheme val="minor"/>
      </rPr>
      <t xml:space="preserve">the </t>
    </r>
    <r>
      <rPr>
        <sz val="11"/>
        <rFont val="Calibri"/>
        <family val="2"/>
        <scheme val="minor"/>
      </rPr>
      <t>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r>
  </si>
  <si>
    <r>
      <t xml:space="preserve">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t>
    </r>
    <r>
      <rPr>
        <strike/>
        <sz val="11"/>
        <rFont val="Calibri"/>
        <family val="2"/>
        <scheme val="minor"/>
      </rPr>
      <t>is</t>
    </r>
    <r>
      <rPr>
        <sz val="11"/>
        <rFont val="Calibri"/>
        <family val="2"/>
        <scheme val="minor"/>
      </rPr>
      <t xml:space="preserve"> should be used to stop spammers from spoofing your domain.</t>
    </r>
  </si>
  <si>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</si>
  <si>
    <r>
      <rPr>
        <sz val="11"/>
        <color rgb="FF000000"/>
        <rFont val="Calibri"/>
        <family val="2"/>
        <scheme val="minor"/>
      </rPr>
      <t>Use tools such as</t>
    </r>
    <r>
      <rPr>
        <sz val="11"/>
        <rFont val="Calibri"/>
        <family val="2"/>
        <scheme val="minor"/>
      </rPr>
      <t xml:space="preserve"> Microsoft Purview, which combines the former Azure Purview and Microsoft 365 compliance solutions,</t>
    </r>
    <r>
      <rPr>
        <sz val="11"/>
        <color rgb="FF000000"/>
        <rFont val="Calibri"/>
        <family val="2"/>
        <scheme val="minor"/>
      </rPr>
      <t xml:space="preserve"> and Azure SQL Data Discovery and Classification to centrally scan, classify, and label the sensitive data that reside in the Azure, on-premises, Microsoft 365, and other locations.</t>
    </r>
  </si>
  <si>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</si>
  <si>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</si>
  <si>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</si>
  <si>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</si>
  <si>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</si>
  <si>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r>
      <rPr>
        <sz val="11"/>
        <color rgb="FF000000"/>
        <rFont val="Calibri"/>
        <family val="2"/>
        <scheme val="minor"/>
      </rPr>
      <t xml:space="preserve">Enforce secure transfer in services such as Amazon S3, RDS and CloudFront, where a native data in transit encryption feature is built in. 
</t>
    </r>
    <r>
      <rPr>
        <sz val="11"/>
        <rFont val="Calibri"/>
        <family val="2"/>
        <scheme val="minor"/>
      </rPr>
      <t xml:space="preserve">
Enforce HTTPS (such as in AWS Elastic Load Balancer) for workload</t>
    </r>
    <r>
      <rPr>
        <strike/>
        <sz val="11"/>
        <rFont val="Calibri"/>
        <family val="2"/>
        <scheme val="minor"/>
      </rPr>
      <t xml:space="preserve"> </t>
    </r>
    <r>
      <rPr>
        <sz val="11"/>
        <rFont val="Calibri"/>
        <family val="2"/>
        <scheme val="minor"/>
      </rPr>
      <t xml:space="preserve">web application and services (either on the server side or client side, or on both) by ensuring that any clients connecting to your AWS resources use TLS v1.2 or later. 
</t>
    </r>
    <r>
      <rPr>
        <sz val="11"/>
        <color rgb="FF000000"/>
        <rFont val="Calibri"/>
        <family val="2"/>
        <scheme val="minor"/>
      </rPr>
      <t xml:space="preserve">
For remote management of EC2 instances, use SSH (for Linux) or RDP/TLS (for Windows) instead of an unencrypted protocol. For secure file transfer, use AWS Transfer SFTP or FTPS service instead of </t>
    </r>
    <r>
      <rPr>
        <sz val="11"/>
        <color rgb="FFFF0000"/>
        <rFont val="Calibri"/>
        <family val="2"/>
        <scheme val="minor"/>
      </rPr>
      <t xml:space="preserve">a </t>
    </r>
    <r>
      <rPr>
        <sz val="11"/>
        <color rgb="FF000000"/>
        <rFont val="Calibri"/>
        <family val="2"/>
        <scheme val="minor"/>
      </rPr>
      <t xml:space="preserve">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r>
  </si>
  <si>
    <r>
      <rPr>
        <sz val="11"/>
        <rFont val="Calibri"/>
        <family val="2"/>
        <scheme val="minor"/>
      </rPr>
      <t>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t>
    </r>
    <r>
      <rPr>
        <strike/>
        <sz val="11"/>
        <rFont val="Calibri"/>
        <family val="2"/>
        <scheme val="minor"/>
      </rPr>
      <t xml:space="preserve"> </t>
    </r>
  </si>
  <si>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</si>
  <si>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</si>
  <si>
    <r>
      <t>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t>
    </r>
    <r>
      <rPr>
        <strike/>
        <sz val="11"/>
        <rFont val="Calibri"/>
        <family val="2"/>
        <scheme val="minor"/>
      </rPr>
      <t>s</t>
    </r>
    <r>
      <rPr>
        <sz val="11"/>
        <rFont val="Calibri"/>
        <family val="2"/>
        <scheme val="minor"/>
      </rPr>
      <t xml:space="preserve"> to manage the key lifecycle. This may include encryption key generation, rotation, revoke, and access control, etc. </t>
    </r>
  </si>
  <si>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</si>
  <si>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r>
      <rPr>
        <sz val="11"/>
        <color rgb="FF000000"/>
        <rFont val="Calibri"/>
        <family val="2"/>
      </rPr>
      <t xml:space="preserve">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
    </r>
    <r>
      <rPr>
        <sz val="11"/>
        <rFont val="Calibri"/>
        <family val="2"/>
      </rPr>
      <t>To maximize the</t>
    </r>
    <r>
      <rPr>
        <sz val="11"/>
        <color rgb="FF000000"/>
        <rFont val="Calibri"/>
        <family val="2"/>
      </rPr>
      <t xml:space="preserve"> key material lifetime and portability</t>
    </r>
    <r>
      <rPr>
        <sz val="11"/>
        <rFont val="Calibri"/>
        <family val="2"/>
      </rPr>
      <t xml:space="preserve">, bring your own key (BYOK) to the services (i.e., importing HSM-protected keys from your on-premises HSMs into KMS or Cloud HSM). Follow the recommended guideline to perform the key generation and key transfer. </t>
    </r>
    <r>
      <rPr>
        <sz val="11"/>
        <color rgb="FF000000"/>
        <rFont val="Calibri"/>
        <family val="2"/>
      </rPr>
      <t xml:space="preserve">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r>
  </si>
  <si>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</si>
  <si>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</si>
  <si>
    <r>
      <t>For cryptographic key</t>
    </r>
    <r>
      <rPr>
        <strike/>
        <sz val="11"/>
        <rFont val="Calibri"/>
        <family val="2"/>
      </rPr>
      <t>s</t>
    </r>
    <r>
      <rPr>
        <sz val="11"/>
        <rFont val="Calibri"/>
        <family val="2"/>
      </rPr>
      <t xml:space="preserve">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t>
    </r>
    <r>
      <rPr>
        <strike/>
        <sz val="11"/>
        <rFont val="Calibri"/>
        <family val="2"/>
      </rPr>
      <t>s</t>
    </r>
    <r>
      <rPr>
        <sz val="11"/>
        <rFont val="Calibri"/>
        <family val="2"/>
      </rPr>
      <t xml:space="preserve">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r>
  </si>
  <si>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</si>
  <si>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</si>
  <si>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</si>
  <si>
    <r>
      <t>Use Microsoft Defender for Cloud adaptive application controls to discover and generate an application allow list. You can also use ASC adaptive application controls to ensure that only authorized software can execute</t>
    </r>
    <r>
      <rPr>
        <strike/>
        <sz val="11"/>
        <rFont val="Calibri"/>
        <family val="2"/>
        <scheme val="minor"/>
      </rPr>
      <t>s</t>
    </r>
    <r>
      <rPr>
        <sz val="11"/>
        <rFont val="Calibri"/>
        <family val="2"/>
        <scheme val="minor"/>
      </rPr>
      <t>,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r>
  </si>
  <si>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</si>
  <si>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</si>
  <si>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</si>
  <si>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</si>
  <si>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</si>
  <si>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</si>
  <si>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</si>
  <si>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</si>
  <si>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r>
      <t>Logs such as Azure Activity Log</t>
    </r>
    <r>
      <rPr>
        <strike/>
        <sz val="11"/>
        <rFont val="Calibri"/>
        <family val="2"/>
        <scheme val="minor"/>
      </rPr>
      <t>s</t>
    </r>
    <r>
      <rPr>
        <sz val="11"/>
        <rFont val="Calibri"/>
        <family val="2"/>
        <scheme val="minor"/>
      </rPr>
      <t xml:space="preserve">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r>
  </si>
  <si>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</si>
  <si>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</si>
  <si>
    <r>
      <t>Enable and collect network logs such as VPC Flow Logs, WAF Logs, and Route53 Resolver query logs for security analysis to support incident investigations</t>
    </r>
    <r>
      <rPr>
        <strike/>
        <sz val="11"/>
        <rFont val="Calibri"/>
        <family val="2"/>
        <scheme val="minor"/>
      </rPr>
      <t>,</t>
    </r>
    <r>
      <rPr>
        <sz val="11"/>
        <rFont val="Calibri"/>
        <family val="2"/>
        <scheme val="minor"/>
      </rPr>
      <t xml:space="preserve"> and security alert generation. The logs can be exported to CloudWatch for monitoring or an S3 storage bucket for ingesting into the Microsoft Sentinel solution for centralized analytics.  </t>
    </r>
  </si>
  <si>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</si>
  <si>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r>
      <t xml:space="preserve">Enable and collect network security group (NSG) resource logs, NSG flow logs, Azure Firewall logs, </t>
    </r>
    <r>
      <rPr>
        <strike/>
        <sz val="11"/>
        <rFont val="Calibri"/>
        <family val="2"/>
        <scheme val="minor"/>
      </rPr>
      <t xml:space="preserve">and </t>
    </r>
    <r>
      <rPr>
        <sz val="11"/>
        <rFont val="Calibri"/>
        <family val="2"/>
        <scheme val="minor"/>
      </rPr>
      <t>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r>
  </si>
  <si>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</si>
  <si>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</si>
  <si>
    <r>
      <rPr>
        <sz val="11"/>
        <color rgb="FF000000"/>
        <rFont val="Calibri"/>
        <family val="2"/>
        <scheme val="minor"/>
      </rPr>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t>
    </r>
    <r>
      <rPr>
        <sz val="11"/>
        <rFont val="Calibri"/>
        <family val="2"/>
        <scheme val="minor"/>
      </rPr>
      <t xml:space="preserve"> of</t>
    </r>
    <r>
      <rPr>
        <sz val="11"/>
        <color rgb="FF000000"/>
        <rFont val="Calibri"/>
        <family val="2"/>
        <scheme val="minor"/>
      </rPr>
      <t xml:space="preserve">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r>
  </si>
  <si>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</si>
  <si>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</si>
  <si>
    <r>
      <t xml:space="preserve">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t>
    </r>
    <r>
      <rPr>
        <strike/>
        <sz val="11"/>
        <rFont val="Calibri"/>
        <family val="2"/>
        <scheme val="minor"/>
      </rPr>
      <t xml:space="preserve">hunt </t>
    </r>
    <r>
      <rPr>
        <sz val="11"/>
        <rFont val="Calibri"/>
        <family val="2"/>
        <scheme val="minor"/>
      </rPr>
      <t>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r>
  </si>
  <si>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</si>
  <si>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</si>
  <si>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</si>
  <si>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</si>
  <si>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</si>
  <si>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</si>
  <si>
    <r>
      <t xml:space="preserve">Use workflow automation features in Microsoft Defender for Cloud and Microsoft Sentinel to automatically trigger actions or run </t>
    </r>
    <r>
      <rPr>
        <strike/>
        <sz val="11"/>
        <rFont val="Calibri"/>
        <family val="2"/>
        <scheme val="minor"/>
      </rPr>
      <t>a</t>
    </r>
    <r>
      <rPr>
        <sz val="11"/>
        <rFont val="Calibri"/>
        <family val="2"/>
        <scheme val="minor"/>
      </rPr>
      <t xml:space="preserve"> playbooks to respond to incoming security alerts. Playbooks take actions, such as sending notifications, disabling accounts, and isolating problematic networks.</t>
    </r>
  </si>
  <si>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</si>
  <si>
    <r>
      <t xml:space="preserve">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
    </r>
    <r>
      <rPr>
        <strike/>
        <sz val="11"/>
        <rFont val="Calibri"/>
        <family val="2"/>
        <scheme val="minor"/>
      </rPr>
      <t xml:space="preserve">the </t>
    </r>
    <r>
      <rPr>
        <sz val="11"/>
        <rFont val="Calibri"/>
        <family val="2"/>
        <scheme val="minor"/>
      </rPr>
      <t>incidents in AWS.
Keep the evidence collected during the "Detection and analysis - investigate an incident step" such as system logs, network traffic dumps and running system snapshot in storage such as an Amazon S3 bucket or Azure Storage account for immutable retention.</t>
    </r>
  </si>
  <si>
    <r>
      <t xml:space="preserve">If you use Microsoft Sentinel to centrally manage your incident, you can also create  automated actions or run </t>
    </r>
    <r>
      <rPr>
        <strike/>
        <sz val="11"/>
        <rFont val="Calibri"/>
        <family val="2"/>
        <scheme val="minor"/>
      </rPr>
      <t>a</t>
    </r>
    <r>
      <rPr>
        <sz val="11"/>
        <rFont val="Calibri"/>
        <family val="2"/>
        <scheme val="minor"/>
      </rPr>
      <t xml:space="preserve">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r>
  </si>
  <si>
    <r>
      <t xml:space="preserve">Ensure your security operations team can query and use diverse data sources that are collected from </t>
    </r>
    <r>
      <rPr>
        <strike/>
        <sz val="11"/>
        <rFont val="Calibri"/>
        <family val="2"/>
        <scheme val="minor"/>
      </rPr>
      <t>the</t>
    </r>
    <r>
      <rPr>
        <sz val="11"/>
        <rFont val="Calibri"/>
        <family val="2"/>
        <scheme val="minor"/>
      </rPr>
      <t xml:space="preserve"> in-scope services and systems. In addition, </t>
    </r>
    <r>
      <rPr>
        <strike/>
        <sz val="11"/>
        <rFont val="Calibri"/>
        <family val="2"/>
        <scheme val="minor"/>
      </rPr>
      <t>it</t>
    </r>
    <r>
      <rPr>
        <sz val="11"/>
        <rFont val="Calibri"/>
        <family val="2"/>
        <scheme val="minor"/>
      </rPr>
      <t xml:space="preserve">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t>
    </r>
    <r>
      <rPr>
        <strike/>
        <sz val="11"/>
        <rFont val="Calibri"/>
        <family val="2"/>
        <scheme val="minor"/>
      </rPr>
      <t>of</t>
    </r>
    <r>
      <rPr>
        <sz val="11"/>
        <rFont val="Calibri"/>
        <family val="2"/>
        <scheme val="minor"/>
      </rPr>
      <t xml:space="preserve">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
    </r>
    <r>
      <rPr>
        <strike/>
        <sz val="11"/>
        <rFont val="Calibri"/>
        <family val="2"/>
        <scheme val="minor"/>
      </rPr>
      <t xml:space="preserve">the </t>
    </r>
    <r>
      <rPr>
        <sz val="11"/>
        <rFont val="Calibri"/>
        <family val="2"/>
        <scheme val="minor"/>
      </rPr>
      <t xml:space="preserve">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r>
  </si>
  <si>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</si>
  <si>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</si>
  <si>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</si>
  <si>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</si>
  <si>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</si>
  <si>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</si>
  <si>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</si>
  <si>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</si>
  <si>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</si>
  <si>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</si>
  <si>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</si>
  <si>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</si>
  <si>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</si>
  <si>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</si>
  <si>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</si>
  <si>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</si>
  <si>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</si>
  <si>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</si>
  <si>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</si>
  <si>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</si>
  <si>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</si>
  <si>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</si>
  <si>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</si>
  <si>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</si>
  <si>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</si>
  <si>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</si>
  <si>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</si>
  <si>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</si>
  <si>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</si>
  <si>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</si>
  <si>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</si>
  <si>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</si>
  <si>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</si>
  <si>
    <r>
      <rPr>
        <sz val="11"/>
        <color rgb="FF000000"/>
        <rFont val="Calibri"/>
        <family val="2"/>
        <scheme val="minor"/>
      </rPr>
      <t>Use AWS IAM to restrict access to a specific resource</t>
    </r>
    <r>
      <rPr>
        <sz val="11"/>
        <color rgb="FFFF0000"/>
        <rFont val="Calibri"/>
        <family val="2"/>
        <scheme val="minor"/>
      </rPr>
      <t>.</t>
    </r>
    <r>
      <rPr>
        <sz val="11"/>
        <color rgb="FF000000"/>
        <rFont val="Calibri"/>
        <family val="2"/>
        <scheme val="minor"/>
      </rPr>
      <t xml:space="preserve"> </t>
    </r>
    <r>
      <rPr>
        <sz val="11"/>
        <rFont val="Calibri"/>
        <family val="2"/>
        <scheme val="minor"/>
      </rPr>
      <t>You can specify allow</t>
    </r>
    <r>
      <rPr>
        <strike/>
        <sz val="11"/>
        <rFont val="Calibri"/>
        <family val="2"/>
        <scheme val="minor"/>
      </rPr>
      <t>ed</t>
    </r>
    <r>
      <rPr>
        <sz val="11"/>
        <rFont val="Calibri"/>
        <family val="2"/>
        <scheme val="minor"/>
      </rPr>
      <t xml:space="preserve"> or deny actions as well as the conditions under which actions are triggered. You may specify one condition or combine methods of resource-level permissions, resource-based policies, tag-based authorization, temporary crede</t>
    </r>
    <r>
      <rPr>
        <sz val="11"/>
        <color rgb="FF000000"/>
        <rFont val="Calibri"/>
        <family val="2"/>
        <scheme val="minor"/>
      </rPr>
      <t xml:space="preserve">ntials, or service-linked roles to have a fine-grain control access control for your resources. </t>
    </r>
  </si>
  <si>
    <t>AWS Services Integrated with AWS KMS:
https://aws.amazon.com/kms/features/
AWS-managed and Customer-managed CMKs:
https://docs.aws.amazon.com/kms/latest/developerguide/concepts.html#key-mgmt</t>
  </si>
  <si>
    <t>Understand privileged access workstations: 
https://learn.microsoft.com/en-us/security/privileged-access-workstations/overview
Privileged access workstations deployment: 
https://docs.microsoft.com/security/compass/privileged-access-deploymenthttps</t>
  </si>
  <si>
    <t>Implemented</t>
  </si>
  <si>
    <t>Partially Implemented</t>
  </si>
  <si>
    <t>Not Implemented</t>
  </si>
  <si>
    <t>Logging and Threat Detection</t>
  </si>
  <si>
    <t>Endpoint Security</t>
  </si>
  <si>
    <t>Backup and Recovery</t>
  </si>
  <si>
    <t>IDM</t>
  </si>
  <si>
    <t>PA</t>
  </si>
  <si>
    <t>DP</t>
  </si>
  <si>
    <t>AM</t>
  </si>
  <si>
    <t>LTD</t>
  </si>
  <si>
    <t>IR</t>
  </si>
  <si>
    <t>PVM</t>
  </si>
  <si>
    <t>ES</t>
  </si>
  <si>
    <t>BR</t>
  </si>
  <si>
    <t>DEV</t>
  </si>
  <si>
    <t>GOV</t>
  </si>
  <si>
    <t>Total Implemented (I)</t>
  </si>
  <si>
    <t>Total Partial (PI)</t>
  </si>
  <si>
    <t>Total Not Implemented (NI)</t>
  </si>
  <si>
    <t>TOTAL</t>
  </si>
  <si>
    <t>Weighting</t>
  </si>
  <si>
    <t>Partially Implemented (PI)</t>
  </si>
  <si>
    <t>Implemented (I)</t>
  </si>
  <si>
    <t>Not Implemented (NI)</t>
  </si>
  <si>
    <t>Completion</t>
  </si>
  <si>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</si>
  <si>
    <t>NES</t>
  </si>
  <si>
    <r>
      <rPr>
        <b/>
        <sz val="11"/>
        <color rgb="FFFF0000"/>
        <rFont val="Calibri"/>
        <family val="2"/>
        <scheme val="minor"/>
      </rPr>
      <t>December 2023 UPDATE:</t>
    </r>
    <r>
      <rPr>
        <b/>
        <sz val="11"/>
        <color theme="1"/>
        <rFont val="Calibri"/>
        <family val="2"/>
        <scheme val="minor"/>
      </rPr>
      <t xml:space="preserve">
</t>
    </r>
    <r>
      <rPr>
        <sz val="11"/>
        <color theme="1"/>
        <rFont val="Calibri"/>
        <family val="2"/>
        <scheme val="minor"/>
      </rPr>
      <t xml:space="preserve">Added </t>
    </r>
    <r>
      <rPr>
        <b/>
        <sz val="11"/>
        <color theme="4"/>
        <rFont val="Calibri"/>
        <family val="2"/>
        <scheme val="minor"/>
      </rPr>
      <t xml:space="preserve">Scorecard </t>
    </r>
    <r>
      <rPr>
        <sz val="11"/>
        <color theme="1"/>
        <rFont val="Calibri"/>
        <family val="2"/>
        <scheme val="minor"/>
      </rPr>
      <t>sheet to enable the Microsoft Cloud Security Benchmark to be used for outcome-based consulting initiatives.</t>
    </r>
    <r>
      <rPr>
        <b/>
        <sz val="11"/>
        <color theme="1"/>
        <rFont val="Calibri"/>
        <family val="2"/>
        <scheme val="minor"/>
      </rPr>
      <t xml:space="preserve">
</t>
    </r>
    <r>
      <rPr>
        <sz val="11"/>
        <color theme="1"/>
        <rFont val="Calibri"/>
        <family val="2"/>
        <scheme val="minor"/>
      </rPr>
      <t>Added by Jason Layton (https://www.linkedin.com/in/jasonlayton/)</t>
    </r>
    <r>
      <rPr>
        <b/>
        <sz val="11"/>
        <color theme="1"/>
        <rFont val="Calibri"/>
        <family val="2"/>
        <scheme val="minor"/>
      </rPr>
      <t xml:space="preserve">
1. Go through each control domain sheet and ensure all the scoring columns are empty. The scorecard will automatically reflect this.
2. Perform the cloud security assessment for each control domain and enter a score of '1' in the column according to the implementation status of the control.
3. Once complete, the control table in the scorecard sheet (far left) will show all the controls for each domain coloured in </t>
    </r>
    <r>
      <rPr>
        <b/>
        <sz val="11"/>
        <color theme="9"/>
        <rFont val="Calibri"/>
        <family val="2"/>
        <scheme val="minor"/>
      </rPr>
      <t>GREEN</t>
    </r>
    <r>
      <rPr>
        <b/>
        <sz val="11"/>
        <color theme="1"/>
        <rFont val="Calibri"/>
        <family val="2"/>
        <scheme val="minor"/>
      </rPr>
      <t xml:space="preserve"> and marked with 1's against each control. The 'assessment scorecard' will reflect the total score percentages of each of the control domains that have been assessed.
4. You do not need to modify anything in the scorecard sheet. It will produce scoring data as you perform the security assessment for each of the control domains.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</si>
</sst>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sz val="16"/>
      <color theme="4"/>
      <name val="Calibri"/>
      <family val="2"/>
      <scheme val="minor"/>
    </font>
    <font>
      <sz val="11"/>
      <color rgb="FFFF0000"/>
      <name val="Calibri"/>
      <family val="2"/>
    </font>
    <font>
      <sz val="11"/>
      <color rgb="FF000000"/>
      <name val="Calibri"/>
      <family val="2"/>
      <scheme val="minor"/>
    </font>
    <font>
      <strike/>
      <sz val="11"/>
      <color rgb="FFFF0000"/>
      <name val="Calibri"/>
      <family val="2"/>
    </font>
    <font>
      <sz val="11"/>
      <name val="Calibri"/>
      <family val="2"/>
    </font>
    <font>
      <strike/>
      <sz val="11"/>
      <color rgb="FFFF0000"/>
      <name val="Calibri"/>
      <family val="2"/>
      <scheme val="minor"/>
    </font>
    <font>
      <sz val="11"/>
      <name val="Calibri"/>
      <family val="2"/>
      <scheme val="minor"/>
    </font>
    <font>
      <strike/>
      <sz val="11"/>
      <name val="Calibri"/>
      <family val="2"/>
    </font>
    <font>
      <b/>
      <sz val="11"/>
      <name val="Calibri"/>
      <family val="2"/>
      <scheme val="minor"/>
    </font>
    <font>
      <sz val="11"/>
      <color rgb="FF0070C0"/>
      <name val="Calibri"/>
      <family val="2"/>
      <scheme val="minor"/>
    </font>
    <font>
      <b/>
      <sz val="11"/>
      <color rgb="FFFF0000"/>
      <name val="Calibri"/>
      <family val="2"/>
      <scheme val="minor"/>
    </font>
    <font>
      <b/>
      <sz val="11"/>
      <color theme="4"/>
      <name val="Calibri"/>
      <family val="2"/>
      <scheme val="minor"/>
    </font>
    <font>
      <b/>
      <sz val="11"/>
      <color theme="9"/>
      <name val="Calibri"/>
      <family val="2"/>
      <scheme val="minor"/>
    </font>
  </fonts>
  <fills count="11">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theme="4" tint="0.79998168889431442"/>
        <bgColor indexed="64"/>
      </patternFill>
    </fill>
    <fill>
      <patternFill patternType="solid">
        <fgColor theme="5"/>
        <bgColor indexed="64"/>
      </patternFill>
    </fill>
    <fill>
      <patternFill patternType="solid">
        <fgColor rgb="FF3399FF"/>
        <bgColor indexed="64"/>
      </patternFill>
    </fill>
    <fill>
      <patternFill patternType="solid">
        <fgColor theme="7"/>
        <bgColor indexed="64"/>
      </patternFill>
    </fill>
    <fill>
      <patternFill patternType="solid">
        <fgColor theme="1" tint="0.249977111117893"/>
        <bgColor indexed="64"/>
      </patternFill>
    </fill>
  </fills>
  <borders count="32">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3399FF"/>
      </left>
      <right style="thin">
        <color rgb="FF3399FF"/>
      </right>
      <top style="thin">
        <color rgb="FF3399FF"/>
      </top>
      <bottom/>
      <diagonal/>
    </border>
    <border>
      <left style="thin">
        <color rgb="FF3399FF"/>
      </left>
      <right/>
      <top style="thin">
        <color rgb="FF3399FF"/>
      </top>
      <bottom/>
      <diagonal/>
    </border>
    <border>
      <left style="medium">
        <color rgb="FF3399FF"/>
      </left>
      <right/>
      <top style="medium">
        <color rgb="FF3399FF"/>
      </top>
      <bottom/>
      <diagonal/>
    </border>
    <border>
      <left/>
      <right style="medium">
        <color rgb="FF3399FF"/>
      </right>
      <top style="medium">
        <color rgb="FF3399FF"/>
      </top>
      <bottom/>
      <diagonal/>
    </border>
    <border>
      <left style="medium">
        <color rgb="FF3399FF"/>
      </left>
      <right/>
      <top/>
      <bottom style="medium">
        <color rgb="FF3399FF"/>
      </bottom>
      <diagonal/>
    </border>
    <border>
      <left/>
      <right style="medium">
        <color rgb="FF3399FF"/>
      </right>
      <top/>
      <bottom style="medium">
        <color rgb="FF3399FF"/>
      </bottom>
      <diagonal/>
    </border>
    <border>
      <left style="medium">
        <color rgb="FF3399FF"/>
      </left>
      <right/>
      <top style="medium">
        <color rgb="FF3399FF"/>
      </top>
      <bottom style="medium">
        <color rgb="FF3399FF"/>
      </bottom>
      <diagonal/>
    </border>
    <border>
      <left/>
      <right style="medium">
        <color rgb="FF3399FF"/>
      </right>
      <top style="medium">
        <color rgb="FF3399FF"/>
      </top>
      <bottom style="medium">
        <color rgb="FF3399FF"/>
      </bottom>
      <diagonal/>
    </border>
    <border>
      <left style="thin">
        <color theme="0"/>
      </left>
      <right/>
      <top/>
      <bottom/>
      <diagonal/>
    </border>
    <border>
      <left style="thin">
        <color theme="0"/>
      </left>
      <right style="thin">
        <color theme="0"/>
      </right>
      <top/>
      <bottom style="thin">
        <color rgb="FF3399FF"/>
      </bottom>
      <diagonal/>
    </border>
    <border>
      <left style="thin">
        <color rgb="FF3399FF"/>
      </left>
      <right style="thin">
        <color rgb="FF3399FF"/>
      </right>
      <top style="thin">
        <color rgb="FF3399FF"/>
      </top>
      <bottom style="thin">
        <color rgb="FF3399FF"/>
      </bottom>
      <diagonal/>
    </border>
    <border>
      <left style="thin">
        <color rgb="FF3399FF"/>
      </left>
      <right style="thin">
        <color rgb="FF3399FF"/>
      </right>
      <top/>
      <bottom/>
      <diagonal/>
    </border>
    <border>
      <left style="thin">
        <color rgb="FF3399FF"/>
      </left>
      <right style="thin">
        <color rgb="FF3399FF"/>
      </right>
      <top/>
      <bottom style="thin">
        <color rgb="FF3399FF"/>
      </bottom>
      <diagonal/>
    </border>
    <border>
      <left style="thin">
        <color rgb="FF3399FF"/>
      </left>
      <right/>
      <top/>
      <bottom/>
      <diagonal/>
    </border>
    <border>
      <left style="thin">
        <color rgb="FF3399FF"/>
      </left>
      <right/>
      <top/>
      <bottom style="thin">
        <color rgb="FF3399FF"/>
      </bottom>
      <diagonal/>
    </border>
  </borders>
  <cellStyleXfs count="5">
    <xf numFmtId="0" fontId="0" fillId="0" borderId="0"/>
    <xf numFmtId="0" fontId="2" fillId="2" borderId="0" applyNumberFormat="0" applyBorder="0" applyAlignment="0" applyProtection="0"/>
    <xf numFmtId="0" fontId="7" fillId="0" borderId="0"/>
    <xf numFmtId="0" fontId="8" fillId="0" borderId="0"/>
    <xf numFmtId="9" fontId="12" fillId="0" borderId="0" applyFont="0" applyFill="0" applyBorder="0" applyAlignment="0" applyProtection="0"/>
  </cellStyleXfs>
  <cellXfs count="120">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4" fillId="0" borderId="0" xfId="0" applyFont="1" applyAlignment="1">
      <alignment vertical="center"/>
    </xf>
    <xf numFmtId="0" fontId="0" fillId="0" borderId="9" xfId="0" applyBorder="1"/>
    <xf numFmtId="0" fontId="1" fillId="3" borderId="0" xfId="0" applyFont="1" applyFill="1" applyAlignment="1">
      <alignment horizontal="left" wrapText="1"/>
    </xf>
    <xf numFmtId="0" fontId="3" fillId="0" borderId="0" xfId="0" applyFont="1" applyAlignment="1">
      <alignment wrapText="1"/>
    </xf>
    <xf numFmtId="0" fontId="2" fillId="0" borderId="0" xfId="0" applyFont="1" applyAlignment="1">
      <alignment horizontal="left"/>
    </xf>
    <xf numFmtId="0" fontId="1" fillId="3" borderId="3" xfId="0" applyFont="1" applyFill="1" applyBorder="1" applyAlignment="1">
      <alignment horizontal="left" vertical="center" wrapText="1"/>
    </xf>
    <xf numFmtId="0" fontId="4" fillId="0" borderId="0" xfId="2" applyFont="1" applyAlignment="1">
      <alignment horizontal="left" vertical="top" wrapText="1"/>
    </xf>
    <xf numFmtId="0" fontId="10" fillId="0" borderId="0" xfId="0" applyFont="1" applyAlignment="1">
      <alignment horizontal="left" vertical="top"/>
    </xf>
    <xf numFmtId="0" fontId="5" fillId="0" borderId="1" xfId="0" applyFont="1" applyBorder="1" applyAlignment="1">
      <alignment horizontal="left" vertical="top" wrapText="1"/>
    </xf>
    <xf numFmtId="0" fontId="5"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Alignment="1">
      <alignment horizontal="left" vertical="top" wrapText="1"/>
    </xf>
    <xf numFmtId="0" fontId="0" fillId="0" borderId="0" xfId="0" applyAlignment="1">
      <alignment horizontal="center" vertical="center"/>
    </xf>
    <xf numFmtId="0" fontId="0" fillId="0" borderId="2" xfId="0" applyBorder="1"/>
    <xf numFmtId="0" fontId="0" fillId="6" borderId="2" xfId="0" applyFill="1" applyBorder="1"/>
    <xf numFmtId="0" fontId="0" fillId="0" borderId="10" xfId="0" applyBorder="1"/>
    <xf numFmtId="49" fontId="0" fillId="0" borderId="10" xfId="0" quotePrefix="1" applyNumberFormat="1" applyBorder="1"/>
    <xf numFmtId="0" fontId="0" fillId="6" borderId="10" xfId="0" applyFill="1" applyBorder="1"/>
    <xf numFmtId="0" fontId="1" fillId="3" borderId="2" xfId="0" applyFont="1" applyFill="1" applyBorder="1"/>
    <xf numFmtId="0" fontId="8" fillId="0" borderId="0" xfId="3"/>
    <xf numFmtId="9" fontId="0" fillId="0" borderId="0" xfId="4" applyNumberFormat="1" applyFont="1"/>
    <xf numFmtId="0" fontId="2" fillId="7" borderId="0" xfId="0" applyFont="1" applyFill="1"/>
    <xf numFmtId="0" fontId="0" fillId="0" borderId="0" xfId="0" applyAlignment="1">
      <alignment horizontal="left"/>
    </xf>
    <xf numFmtId="0" fontId="2" fillId="9" borderId="0" xfId="0" applyFont="1" applyFill="1"/>
    <xf numFmtId="0" fontId="2" fillId="8" borderId="0" xfId="0" applyFont="1" applyFill="1"/>
    <xf numFmtId="0" fontId="1" fillId="3" borderId="11" xfId="0" applyFont="1" applyFill="1" applyBorder="1"/>
    <xf numFmtId="0" fontId="1" fillId="3" borderId="12" xfId="0" applyFont="1" applyFill="1" applyBorder="1"/>
    <xf numFmtId="0" fontId="1" fillId="3" borderId="12" xfId="0" applyFont="1" applyFill="1" applyBorder="1" applyAlignment="1">
      <alignment wrapText="1"/>
    </xf>
    <xf numFmtId="0" fontId="1" fillId="3" borderId="13" xfId="0" applyFont="1" applyFill="1" applyBorder="1"/>
    <xf numFmtId="164" fontId="0" fillId="0" borderId="0" xfId="4" applyNumberFormat="1" applyFont="1" applyBorder="1"/>
    <xf numFmtId="164" fontId="0" fillId="0" borderId="0" xfId="0" applyNumberFormat="1" applyBorder="1"/>
    <xf numFmtId="9" fontId="0" fillId="0" borderId="0" xfId="4" applyNumberFormat="1" applyFont="1" applyBorder="1"/>
    <xf numFmtId="0" fontId="23" fillId="0" borderId="14" xfId="0" applyFont="1" applyBorder="1"/>
    <xf numFmtId="2" fontId="23" fillId="0" borderId="14" xfId="0" applyNumberFormat="1" applyFont="1" applyBorder="1"/>
    <xf numFmtId="164" fontId="0" fillId="0" borderId="15" xfId="0" applyNumberFormat="1" applyBorder="1"/>
    <xf numFmtId="164" fontId="0" fillId="0" borderId="15" xfId="4" applyNumberFormat="1" applyFont="1" applyBorder="1"/>
    <xf numFmtId="9" fontId="0" fillId="0" borderId="15" xfId="4" applyNumberFormat="1" applyFont="1" applyBorder="1"/>
    <xf numFmtId="2" fontId="23" fillId="0" borderId="16" xfId="0" applyNumberFormat="1" applyFont="1" applyBorder="1"/>
    <xf numFmtId="0" fontId="10" fillId="8" borderId="0" xfId="0" applyFont="1" applyFill="1" applyAlignment="1">
      <alignment wrapText="1"/>
    </xf>
    <xf numFmtId="0" fontId="10" fillId="9" borderId="0" xfId="0" applyFont="1" applyFill="1"/>
    <xf numFmtId="0" fontId="10" fillId="7" borderId="0" xfId="0" applyFont="1" applyFill="1" applyAlignment="1">
      <alignment wrapText="1"/>
    </xf>
    <xf numFmtId="0" fontId="0" fillId="0" borderId="0" xfId="0" applyBorder="1"/>
    <xf numFmtId="0" fontId="0" fillId="0" borderId="0" xfId="3" applyFont="1" applyBorder="1" applyAlignment="1">
      <alignment horizontal="left" vertical="top" wrapText="1"/>
    </xf>
    <xf numFmtId="0" fontId="12" fillId="0" borderId="0" xfId="3" applyFont="1" applyBorder="1" applyAlignment="1">
      <alignment horizontal="left" vertical="top" wrapText="1"/>
    </xf>
    <xf numFmtId="0" fontId="0" fillId="0" borderId="25" xfId="0" applyBorder="1"/>
    <xf numFmtId="0" fontId="0" fillId="0" borderId="26" xfId="0" applyBorder="1"/>
    <xf numFmtId="0" fontId="0" fillId="0" borderId="2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0" fillId="0" borderId="17" xfId="0" applyBorder="1" applyAlignment="1">
      <alignment horizontal="left" vertical="top"/>
    </xf>
    <xf numFmtId="0" fontId="0" fillId="0" borderId="31" xfId="0" applyBorder="1" applyAlignment="1">
      <alignment horizontal="left" vertical="top"/>
    </xf>
    <xf numFmtId="0" fontId="0" fillId="0" borderId="27" xfId="0" applyBorder="1" applyAlignment="1">
      <alignment horizontal="left" vertical="top" wrapText="1"/>
    </xf>
    <xf numFmtId="0" fontId="1" fillId="10" borderId="18" xfId="0" applyFont="1" applyFill="1" applyBorder="1" applyAlignment="1">
      <alignment horizontal="center" vertical="center"/>
    </xf>
    <xf numFmtId="0" fontId="1" fillId="10" borderId="27" xfId="0" applyFont="1" applyFill="1" applyBorder="1" applyAlignment="1">
      <alignment horizontal="center" vertical="center"/>
    </xf>
    <xf numFmtId="0" fontId="1" fillId="8" borderId="0" xfId="0" applyFont="1" applyFill="1" applyAlignment="1">
      <alignment horizontal="left" vertical="top"/>
    </xf>
    <xf numFmtId="0" fontId="1" fillId="9" borderId="0" xfId="0" applyFont="1" applyFill="1" applyAlignment="1">
      <alignment horizontal="left" vertical="top" wrapText="1"/>
    </xf>
    <xf numFmtId="0" fontId="1" fillId="7" borderId="0" xfId="0" applyFont="1" applyFill="1" applyAlignment="1">
      <alignment horizontal="left" vertical="top" wrapText="1"/>
    </xf>
    <xf numFmtId="0" fontId="1" fillId="3" borderId="0" xfId="1" applyFont="1" applyFill="1" applyBorder="1" applyAlignment="1">
      <alignment vertical="center" wrapText="1"/>
    </xf>
    <xf numFmtId="0" fontId="1" fillId="8" borderId="0" xfId="0" applyFont="1" applyFill="1" applyAlignment="1">
      <alignment horizontal="left" vertical="center"/>
    </xf>
    <xf numFmtId="0" fontId="1" fillId="9" borderId="0" xfId="0" applyFont="1" applyFill="1" applyAlignment="1">
      <alignment horizontal="left" vertical="center" wrapText="1"/>
    </xf>
    <xf numFmtId="0" fontId="1" fillId="7" borderId="0" xfId="0" applyFont="1" applyFill="1" applyAlignment="1">
      <alignment horizontal="left" vertical="center" wrapText="1"/>
    </xf>
    <xf numFmtId="0" fontId="1" fillId="3" borderId="0" xfId="1" applyFont="1" applyFill="1" applyBorder="1" applyAlignment="1">
      <alignment horizontal="left" wrapText="1"/>
    </xf>
    <xf numFmtId="0" fontId="1" fillId="8" borderId="0" xfId="0" applyFont="1" applyFill="1" applyAlignment="1">
      <alignment horizontal="left"/>
    </xf>
    <xf numFmtId="0" fontId="10" fillId="4" borderId="0" xfId="0" applyFont="1" applyFill="1" applyAlignment="1">
      <alignment horizontal="left" wrapText="1"/>
    </xf>
    <xf numFmtId="0" fontId="1" fillId="5" borderId="0" xfId="0" applyFont="1" applyFill="1" applyAlignment="1">
      <alignment horizontal="left" wrapText="1"/>
    </xf>
    <xf numFmtId="0" fontId="1" fillId="9" borderId="0" xfId="0" applyFont="1" applyFill="1" applyAlignment="1">
      <alignment horizontal="left" wrapText="1"/>
    </xf>
    <xf numFmtId="0" fontId="1" fillId="7" borderId="0" xfId="0" applyFont="1" applyFill="1" applyAlignment="1">
      <alignment horizontal="left" wrapText="1"/>
    </xf>
    <xf numFmtId="0" fontId="13" fillId="8" borderId="19" xfId="0" applyFont="1" applyFill="1" applyBorder="1" applyAlignment="1">
      <alignment horizontal="center" vertical="center"/>
    </xf>
    <xf numFmtId="0" fontId="13" fillId="8" borderId="20" xfId="0" applyFont="1" applyFill="1" applyBorder="1" applyAlignment="1">
      <alignment horizontal="center" vertical="center"/>
    </xf>
    <xf numFmtId="0" fontId="0" fillId="0" borderId="21" xfId="3" applyFont="1" applyBorder="1" applyAlignment="1">
      <alignment horizontal="left" vertical="top" wrapText="1"/>
    </xf>
    <xf numFmtId="0" fontId="12" fillId="0" borderId="22" xfId="3" applyFont="1" applyBorder="1" applyAlignment="1">
      <alignment horizontal="left" vertical="top" wrapText="1"/>
    </xf>
    <xf numFmtId="0" fontId="12" fillId="0" borderId="23" xfId="3" applyFont="1" applyBorder="1" applyAlignment="1">
      <alignment horizontal="left" vertical="top" wrapText="1"/>
    </xf>
    <xf numFmtId="0" fontId="12" fillId="0" borderId="24" xfId="3" applyFont="1" applyBorder="1" applyAlignment="1">
      <alignment horizontal="left" vertical="top" wrapText="1"/>
    </xf>
    <xf numFmtId="0" fontId="10" fillId="0" borderId="23" xfId="3" applyFont="1" applyBorder="1" applyAlignment="1">
      <alignment horizontal="left" vertical="top" wrapText="1"/>
    </xf>
    <xf numFmtId="0" fontId="10" fillId="0" borderId="24" xfId="3" applyFont="1" applyBorder="1" applyAlignment="1">
      <alignment horizontal="left" vertical="top" wrapText="1"/>
    </xf>
    <xf numFmtId="0" fontId="0" fillId="0" borderId="0" xfId="0" applyAlignment="1">
      <alignment horizontal="left"/>
    </xf>
    <xf numFmtId="0" fontId="22" fillId="0" borderId="0" xfId="0" applyFont="1" applyAlignment="1">
      <alignment horizontal="right"/>
    </xf>
    <xf numFmtId="0" fontId="22" fillId="0" borderId="0" xfId="0" applyFont="1" applyAlignment="1">
      <alignment horizontal="right" vertical="top"/>
    </xf>
    <xf numFmtId="0" fontId="10" fillId="0" borderId="0" xfId="0" applyFont="1" applyAlignment="1">
      <alignment horizontal="right"/>
    </xf>
  </cellXfs>
  <cellStyles count="5">
    <cellStyle name="Accent1" xfId="1" builtinId="29"/>
    <cellStyle name="Normal" xfId="0" builtinId="0"/>
    <cellStyle name="Normal 2 8" xfId="3" xr:uid="{FC967846-52DE-4340-A9CD-55D37975BCB8}"/>
    <cellStyle name="Normal 3" xfId="2" xr:uid="{3BD0F626-142E-46B1-9329-3C6E1050F944}"/>
    <cellStyle name="Percent" xfId="4" builtinId="5"/>
  </cellStyles>
  <dxfs count="172">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ill>
        <patternFill>
          <bgColor theme="9" tint="0.59996337778862885"/>
        </patternFill>
      </fill>
    </dxf>
    <dxf>
      <fill>
        <patternFill>
          <bgColor rgb="FFFF6565"/>
        </patternFill>
      </fill>
    </dxf>
    <dxf>
      <font>
        <color theme="1"/>
      </font>
      <fill>
        <patternFill>
          <bgColor theme="9" tint="0.59996337778862885"/>
        </patternFill>
      </fill>
    </dxf>
  </dxfs>
  <tableStyles count="0" defaultTableStyle="TableStyleMedium2" defaultPivotStyle="PivotStyleLight16"/>
  <colors>
    <mruColors>
      <color rgb="FFFF6565"/>
      <color rgb="FF3399FF"/>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600" b="0">
                <a:latin typeface="Consolas" panose="020B0609020204030204" pitchFamily="49" charset="0"/>
              </a:rPr>
              <a:t>Assessment</a:t>
            </a:r>
            <a:r>
              <a:rPr lang="en-AU" sz="1600" b="0" baseline="0">
                <a:latin typeface="Consolas" panose="020B0609020204030204" pitchFamily="49" charset="0"/>
              </a:rPr>
              <a:t> Scorecard</a:t>
            </a:r>
            <a:endParaRPr lang="en-AU" sz="1600" b="0">
              <a:latin typeface="Consolas" panose="020B0609020204030204" pitchFamily="49"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Scorecard!$T$1</c:f>
              <c:strCache>
                <c:ptCount val="1"/>
                <c:pt idx="0">
                  <c:v>Implemented (I)</c:v>
                </c:pt>
              </c:strCache>
            </c:strRef>
          </c:tx>
          <c:spPr>
            <a:solidFill>
              <a:srgbClr val="3399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Scorecard!$S$2:$S$13</c:f>
              <c:strCache>
                <c:ptCount val="12"/>
                <c:pt idx="0">
                  <c:v>Network Security</c:v>
                </c:pt>
                <c:pt idx="1">
                  <c:v>Identity Management</c:v>
                </c:pt>
                <c:pt idx="2">
                  <c:v>Privileged Access</c:v>
                </c:pt>
                <c:pt idx="3">
                  <c:v>Data Protection</c:v>
                </c:pt>
                <c:pt idx="4">
                  <c:v>Asset Management</c:v>
                </c:pt>
                <c:pt idx="5">
                  <c:v>Logging and Threat Detection</c:v>
                </c:pt>
                <c:pt idx="6">
                  <c:v>Incident Response</c:v>
                </c:pt>
                <c:pt idx="7">
                  <c:v>Posture and Vulnerability Management</c:v>
                </c:pt>
                <c:pt idx="8">
                  <c:v>Endpoint Security</c:v>
                </c:pt>
                <c:pt idx="9">
                  <c:v>Backup and Recovery</c:v>
                </c:pt>
                <c:pt idx="10">
                  <c:v>DevOps Security</c:v>
                </c:pt>
                <c:pt idx="11">
                  <c:v>Governance and Strategy</c:v>
                </c:pt>
              </c:strCache>
            </c:strRef>
          </c:cat>
          <c:val>
            <c:numRef>
              <c:f>Scorecard!$T$2:$T$13</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7077-4AD8-A1FB-2DB5D38468E0}"/>
            </c:ext>
          </c:extLst>
        </c:ser>
        <c:ser>
          <c:idx val="1"/>
          <c:order val="1"/>
          <c:tx>
            <c:strRef>
              <c:f>Scorecard!$U$1</c:f>
              <c:strCache>
                <c:ptCount val="1"/>
                <c:pt idx="0">
                  <c:v>Partially Implemented (PI)</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Scorecard!$S$2:$S$13</c:f>
              <c:strCache>
                <c:ptCount val="12"/>
                <c:pt idx="0">
                  <c:v>Network Security</c:v>
                </c:pt>
                <c:pt idx="1">
                  <c:v>Identity Management</c:v>
                </c:pt>
                <c:pt idx="2">
                  <c:v>Privileged Access</c:v>
                </c:pt>
                <c:pt idx="3">
                  <c:v>Data Protection</c:v>
                </c:pt>
                <c:pt idx="4">
                  <c:v>Asset Management</c:v>
                </c:pt>
                <c:pt idx="5">
                  <c:v>Logging and Threat Detection</c:v>
                </c:pt>
                <c:pt idx="6">
                  <c:v>Incident Response</c:v>
                </c:pt>
                <c:pt idx="7">
                  <c:v>Posture and Vulnerability Management</c:v>
                </c:pt>
                <c:pt idx="8">
                  <c:v>Endpoint Security</c:v>
                </c:pt>
                <c:pt idx="9">
                  <c:v>Backup and Recovery</c:v>
                </c:pt>
                <c:pt idx="10">
                  <c:v>DevOps Security</c:v>
                </c:pt>
                <c:pt idx="11">
                  <c:v>Governance and Strategy</c:v>
                </c:pt>
              </c:strCache>
            </c:strRef>
          </c:cat>
          <c:val>
            <c:numRef>
              <c:f>Scorecard!$U$2:$U$13</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D-7077-4AD8-A1FB-2DB5D38468E0}"/>
            </c:ext>
          </c:extLst>
        </c:ser>
        <c:ser>
          <c:idx val="2"/>
          <c:order val="2"/>
          <c:tx>
            <c:strRef>
              <c:f>Scorecard!$V$1</c:f>
              <c:strCache>
                <c:ptCount val="1"/>
                <c:pt idx="0">
                  <c:v>Not Implemented (NI)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Scorecard!$S$2:$S$13</c:f>
              <c:strCache>
                <c:ptCount val="12"/>
                <c:pt idx="0">
                  <c:v>Network Security</c:v>
                </c:pt>
                <c:pt idx="1">
                  <c:v>Identity Management</c:v>
                </c:pt>
                <c:pt idx="2">
                  <c:v>Privileged Access</c:v>
                </c:pt>
                <c:pt idx="3">
                  <c:v>Data Protection</c:v>
                </c:pt>
                <c:pt idx="4">
                  <c:v>Asset Management</c:v>
                </c:pt>
                <c:pt idx="5">
                  <c:v>Logging and Threat Detection</c:v>
                </c:pt>
                <c:pt idx="6">
                  <c:v>Incident Response</c:v>
                </c:pt>
                <c:pt idx="7">
                  <c:v>Posture and Vulnerability Management</c:v>
                </c:pt>
                <c:pt idx="8">
                  <c:v>Endpoint Security</c:v>
                </c:pt>
                <c:pt idx="9">
                  <c:v>Backup and Recovery</c:v>
                </c:pt>
                <c:pt idx="10">
                  <c:v>DevOps Security</c:v>
                </c:pt>
                <c:pt idx="11">
                  <c:v>Governance and Strategy</c:v>
                </c:pt>
              </c:strCache>
            </c:strRef>
          </c:cat>
          <c:val>
            <c:numRef>
              <c:f>Scorecard!$V$2:$V$13</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7077-4AD8-A1FB-2DB5D38468E0}"/>
            </c:ext>
          </c:extLst>
        </c:ser>
        <c:dLbls>
          <c:dLblPos val="ctr"/>
          <c:showLegendKey val="0"/>
          <c:showVal val="1"/>
          <c:showCatName val="0"/>
          <c:showSerName val="0"/>
          <c:showPercent val="0"/>
          <c:showBubbleSize val="0"/>
        </c:dLbls>
        <c:gapWidth val="150"/>
        <c:overlap val="100"/>
        <c:axId val="1304580351"/>
        <c:axId val="1194603647"/>
      </c:barChart>
      <c:catAx>
        <c:axId val="1304580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03647"/>
        <c:crosses val="autoZero"/>
        <c:auto val="1"/>
        <c:lblAlgn val="ctr"/>
        <c:lblOffset val="100"/>
        <c:noMultiLvlLbl val="0"/>
      </c:catAx>
      <c:valAx>
        <c:axId val="119460364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58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1905</xdr:colOff>
      <xdr:row>13</xdr:row>
      <xdr:rowOff>172400</xdr:rowOff>
    </xdr:from>
    <xdr:to>
      <xdr:col>24</xdr:col>
      <xdr:colOff>0</xdr:colOff>
      <xdr:row>38</xdr:row>
      <xdr:rowOff>9525</xdr:rowOff>
    </xdr:to>
    <xdr:graphicFrame macro="">
      <xdr:nvGraphicFramePr>
        <xdr:cNvPr id="3" name="Chart 2">
          <a:extLst>
            <a:ext uri="{FF2B5EF4-FFF2-40B4-BE49-F238E27FC236}">
              <a16:creationId xmlns:a16="http://schemas.microsoft.com/office/drawing/2014/main" id="{43AAEFAB-4BF3-BEE5-1387-798EC086B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theme="4"/>
  </sheetPr>
  <dimension ref="A1:D21"/>
  <sheetViews>
    <sheetView tabSelected="1" zoomScaleNormal="100" workbookViewId="0">
      <selection activeCell="B1" sqref="B1"/>
    </sheetView>
  </sheetViews>
  <sheetFormatPr defaultColWidth="8.6640625" defaultRowHeight="14.4" x14ac:dyDescent="0.3"/>
  <cols>
    <col min="1" max="1" width="1.44140625" style="33" customWidth="1"/>
    <col min="2" max="2" width="42.6640625" style="33" bestFit="1" customWidth="1"/>
    <col min="3" max="3" width="101.5546875" style="37" customWidth="1"/>
    <col min="4" max="16384" width="8.6640625" style="33"/>
  </cols>
  <sheetData>
    <row r="1" spans="1:4" ht="15" thickBot="1" x14ac:dyDescent="0.35">
      <c r="A1"/>
      <c r="B1"/>
      <c r="C1"/>
    </row>
    <row r="2" spans="1:4" ht="32.4" x14ac:dyDescent="0.3">
      <c r="A2" s="81"/>
      <c r="B2" s="108" t="s">
        <v>767</v>
      </c>
      <c r="C2" s="109"/>
      <c r="D2" s="34"/>
    </row>
    <row r="3" spans="1:4" ht="118.8" customHeight="1" thickBot="1" x14ac:dyDescent="0.35">
      <c r="A3" s="81"/>
      <c r="B3" s="110" t="s">
        <v>768</v>
      </c>
      <c r="C3" s="111"/>
      <c r="D3" s="34"/>
    </row>
    <row r="4" spans="1:4" ht="39" customHeight="1" thickBot="1" x14ac:dyDescent="0.35">
      <c r="A4" s="81"/>
      <c r="B4" s="82"/>
      <c r="C4" s="83"/>
      <c r="D4" s="34"/>
    </row>
    <row r="5" spans="1:4" ht="148.80000000000001" customHeight="1" thickBot="1" x14ac:dyDescent="0.35">
      <c r="A5" s="81"/>
      <c r="B5" s="114" t="s">
        <v>938</v>
      </c>
      <c r="C5" s="115"/>
      <c r="D5" s="34"/>
    </row>
    <row r="6" spans="1:4" ht="27.6" customHeight="1" thickBot="1" x14ac:dyDescent="0.35">
      <c r="A6"/>
      <c r="B6" s="82"/>
      <c r="C6" s="83"/>
      <c r="D6" s="34"/>
    </row>
    <row r="7" spans="1:4" ht="107.4" customHeight="1" thickBot="1" x14ac:dyDescent="0.35">
      <c r="A7"/>
      <c r="B7" s="112" t="s">
        <v>936</v>
      </c>
      <c r="C7" s="113"/>
      <c r="D7" s="34"/>
    </row>
    <row r="8" spans="1:4" ht="26.7" customHeight="1" x14ac:dyDescent="0.3">
      <c r="A8"/>
      <c r="B8"/>
      <c r="C8"/>
    </row>
    <row r="9" spans="1:4" x14ac:dyDescent="0.3">
      <c r="B9" s="85"/>
      <c r="C9" s="84"/>
    </row>
    <row r="10" spans="1:4" x14ac:dyDescent="0.3">
      <c r="A10"/>
      <c r="B10" s="93" t="s">
        <v>0</v>
      </c>
      <c r="C10" s="94" t="s">
        <v>1</v>
      </c>
      <c r="D10" s="34"/>
    </row>
    <row r="11" spans="1:4" x14ac:dyDescent="0.3">
      <c r="A11"/>
      <c r="B11" s="86" t="s">
        <v>2</v>
      </c>
      <c r="C11" s="88" t="s">
        <v>3</v>
      </c>
      <c r="D11" s="34"/>
    </row>
    <row r="12" spans="1:4" x14ac:dyDescent="0.3">
      <c r="A12"/>
      <c r="B12" s="86" t="s">
        <v>4</v>
      </c>
      <c r="C12" s="88" t="s">
        <v>5</v>
      </c>
      <c r="D12" s="34"/>
    </row>
    <row r="13" spans="1:4" x14ac:dyDescent="0.3">
      <c r="A13"/>
      <c r="B13" s="89" t="s">
        <v>6</v>
      </c>
      <c r="C13" s="88" t="s">
        <v>7</v>
      </c>
      <c r="D13" s="34"/>
    </row>
    <row r="14" spans="1:4" x14ac:dyDescent="0.3">
      <c r="A14"/>
      <c r="B14" s="90" t="s">
        <v>8</v>
      </c>
      <c r="C14" s="87" t="s">
        <v>9</v>
      </c>
      <c r="D14" s="34"/>
    </row>
    <row r="15" spans="1:4" x14ac:dyDescent="0.3">
      <c r="A15"/>
      <c r="B15" s="90" t="s">
        <v>10</v>
      </c>
      <c r="C15" s="86" t="s">
        <v>11</v>
      </c>
      <c r="D15" s="34"/>
    </row>
    <row r="16" spans="1:4" x14ac:dyDescent="0.3">
      <c r="A16"/>
      <c r="B16" s="86" t="s">
        <v>12</v>
      </c>
      <c r="C16" s="86" t="s">
        <v>13</v>
      </c>
      <c r="D16" s="34"/>
    </row>
    <row r="17" spans="1:4" ht="28.8" x14ac:dyDescent="0.3">
      <c r="A17"/>
      <c r="B17" s="91" t="s">
        <v>14</v>
      </c>
      <c r="C17" s="92" t="s">
        <v>15</v>
      </c>
      <c r="D17" s="34"/>
    </row>
    <row r="18" spans="1:4" x14ac:dyDescent="0.3">
      <c r="B18" s="35"/>
      <c r="C18" s="36"/>
    </row>
    <row r="20" spans="1:4" ht="21" x14ac:dyDescent="0.3">
      <c r="B20" s="38"/>
      <c r="C20" s="39"/>
    </row>
    <row r="21" spans="1:4" x14ac:dyDescent="0.3">
      <c r="B21" s="35"/>
      <c r="C21" s="36"/>
    </row>
  </sheetData>
  <mergeCells count="4">
    <mergeCell ref="B2:C2"/>
    <mergeCell ref="B3:C3"/>
    <mergeCell ref="B7:C7"/>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05B45-3958-4AD6-9247-77001C82CB4F}">
  <sheetPr>
    <tabColor rgb="FF00FFCC"/>
  </sheetPr>
  <dimension ref="A1:X25"/>
  <sheetViews>
    <sheetView workbookViewId="0"/>
  </sheetViews>
  <sheetFormatPr defaultRowHeight="14.4" x14ac:dyDescent="0.3"/>
  <cols>
    <col min="1" max="1" width="5" bestFit="1" customWidth="1"/>
    <col min="2" max="2" width="35.5546875" bestFit="1" customWidth="1"/>
    <col min="3" max="3" width="2.88671875" customWidth="1"/>
    <col min="4" max="6" width="3.109375" customWidth="1"/>
    <col min="7" max="7" width="2.88671875" customWidth="1"/>
    <col min="8" max="9" width="3" customWidth="1"/>
    <col min="10" max="10" width="2.88671875" customWidth="1"/>
    <col min="11" max="11" width="3" customWidth="1"/>
    <col min="12" max="13" width="3" bestFit="1" customWidth="1"/>
    <col min="14" max="14" width="3.21875" style="59" customWidth="1"/>
    <col min="15" max="15" width="15.21875" customWidth="1"/>
    <col min="16" max="16" width="11.21875" customWidth="1"/>
    <col min="17" max="17" width="17.33203125" customWidth="1"/>
    <col min="18" max="18" width="3.21875" customWidth="1"/>
    <col min="19" max="19" width="35.5546875" bestFit="1" customWidth="1"/>
    <col min="20" max="20" width="16.6640625" customWidth="1"/>
    <col min="21" max="21" width="17.21875" customWidth="1"/>
    <col min="22" max="22" width="16.109375" customWidth="1"/>
    <col min="23" max="23" width="12" bestFit="1" customWidth="1"/>
    <col min="24" max="24" width="10" bestFit="1" customWidth="1"/>
  </cols>
  <sheetData>
    <row r="1" spans="1:24" ht="28.8" x14ac:dyDescent="0.3">
      <c r="A1" s="58" t="s">
        <v>16</v>
      </c>
      <c r="B1" s="58" t="s">
        <v>4</v>
      </c>
      <c r="C1" s="58">
        <v>1</v>
      </c>
      <c r="D1" s="58">
        <v>2</v>
      </c>
      <c r="E1" s="58">
        <v>3</v>
      </c>
      <c r="F1" s="58">
        <v>4</v>
      </c>
      <c r="G1" s="58">
        <v>5</v>
      </c>
      <c r="H1" s="58">
        <v>6</v>
      </c>
      <c r="I1" s="58">
        <v>7</v>
      </c>
      <c r="J1" s="58">
        <v>8</v>
      </c>
      <c r="K1" s="58">
        <v>9</v>
      </c>
      <c r="L1" s="58">
        <v>10</v>
      </c>
      <c r="M1" s="58">
        <v>11</v>
      </c>
      <c r="O1" s="78" t="s">
        <v>927</v>
      </c>
      <c r="P1" s="79" t="s">
        <v>928</v>
      </c>
      <c r="Q1" s="80" t="s">
        <v>929</v>
      </c>
      <c r="S1" s="65" t="s">
        <v>4</v>
      </c>
      <c r="T1" s="66" t="s">
        <v>933</v>
      </c>
      <c r="U1" s="67" t="s">
        <v>932</v>
      </c>
      <c r="V1" s="67" t="s">
        <v>934</v>
      </c>
      <c r="W1" s="66" t="s">
        <v>935</v>
      </c>
      <c r="X1" s="68" t="s">
        <v>931</v>
      </c>
    </row>
    <row r="2" spans="1:24" x14ac:dyDescent="0.3">
      <c r="A2" s="55" t="s">
        <v>937</v>
      </c>
      <c r="B2" s="56" t="s">
        <v>28</v>
      </c>
      <c r="C2" s="57">
        <f>SUM('Network Security'!N2:Q2)</f>
        <v>0</v>
      </c>
      <c r="D2" s="57">
        <f>SUM('Network Security'!N3:Q3)</f>
        <v>0</v>
      </c>
      <c r="E2" s="57">
        <f>SUM('Network Security'!N4:Q4)</f>
        <v>0</v>
      </c>
      <c r="F2" s="57">
        <f>SUM('Network Security'!N5:Q5)</f>
        <v>0</v>
      </c>
      <c r="G2" s="57">
        <f>SUM('Network Security'!N6:Q6)</f>
        <v>0</v>
      </c>
      <c r="H2" s="57">
        <f>SUM('Network Security'!N7:Q7)</f>
        <v>0</v>
      </c>
      <c r="I2" s="57">
        <f>SUM('Network Security'!N8:Q8)</f>
        <v>0</v>
      </c>
      <c r="J2" s="57">
        <f>SUM('Network Security'!N9:Q9)</f>
        <v>0</v>
      </c>
      <c r="K2" s="57">
        <f>SUM('Network Security'!N10:Q10)</f>
        <v>0</v>
      </c>
      <c r="L2" s="57">
        <f>SUM('Network Security'!N11:Q11)</f>
        <v>0</v>
      </c>
      <c r="M2" s="53"/>
      <c r="O2" s="53">
        <f>'Network Security'!N12</f>
        <v>0</v>
      </c>
      <c r="P2" s="53">
        <f>'Network Security'!O12</f>
        <v>0</v>
      </c>
      <c r="Q2" s="53">
        <f>'Network Security'!P12</f>
        <v>0</v>
      </c>
      <c r="S2" s="56" t="s">
        <v>28</v>
      </c>
      <c r="T2" s="69">
        <f>O2*10/100</f>
        <v>0</v>
      </c>
      <c r="U2" s="69">
        <f>P2*10/100</f>
        <v>0</v>
      </c>
      <c r="V2" s="70">
        <f>Q2*10/100</f>
        <v>0</v>
      </c>
      <c r="W2" s="71">
        <f t="shared" ref="W2:W7" si="0">SUM(T2:V2)</f>
        <v>0</v>
      </c>
      <c r="X2" s="72">
        <f>100/10</f>
        <v>10</v>
      </c>
    </row>
    <row r="3" spans="1:24" x14ac:dyDescent="0.3">
      <c r="A3" s="53" t="s">
        <v>916</v>
      </c>
      <c r="B3" s="53" t="s">
        <v>110</v>
      </c>
      <c r="C3" s="54">
        <f>SUM('Identity Management'!N2:P2)</f>
        <v>0</v>
      </c>
      <c r="D3" s="54">
        <f>SUM('Identity Management'!N3:P3)</f>
        <v>0</v>
      </c>
      <c r="E3" s="54">
        <f>SUM('Identity Management'!N4:P4)</f>
        <v>0</v>
      </c>
      <c r="F3" s="54">
        <f>SUM('Identity Management'!N5:P5)</f>
        <v>0</v>
      </c>
      <c r="G3" s="54">
        <f>SUM('Identity Management'!N6:P6)</f>
        <v>0</v>
      </c>
      <c r="H3" s="54">
        <f>SUM('Identity Management'!N7:P7)</f>
        <v>0</v>
      </c>
      <c r="I3" s="54">
        <f>SUM('Identity Management'!N8:P8)</f>
        <v>0</v>
      </c>
      <c r="J3" s="54">
        <f>SUM('Identity Management'!N9:P9)</f>
        <v>0</v>
      </c>
      <c r="K3" s="54">
        <f>SUM('Identity Management'!N10:P10)</f>
        <v>0</v>
      </c>
      <c r="L3" s="53"/>
      <c r="M3" s="53"/>
      <c r="O3" s="53">
        <f>'Identity Management'!N11</f>
        <v>0</v>
      </c>
      <c r="P3" s="53">
        <f>'Identity Management'!O11</f>
        <v>0</v>
      </c>
      <c r="Q3" s="53">
        <f>'Identity Management'!P11</f>
        <v>0</v>
      </c>
      <c r="S3" s="53" t="s">
        <v>110</v>
      </c>
      <c r="T3" s="70">
        <f>O3*11.11/100</f>
        <v>0</v>
      </c>
      <c r="U3" s="69">
        <f>P3*11.11/100</f>
        <v>0</v>
      </c>
      <c r="V3" s="70">
        <f>Q3*11.11/100</f>
        <v>0</v>
      </c>
      <c r="W3" s="71">
        <f t="shared" si="0"/>
        <v>0</v>
      </c>
      <c r="X3" s="73">
        <f>100/9</f>
        <v>11.111111111111111</v>
      </c>
    </row>
    <row r="4" spans="1:24" x14ac:dyDescent="0.3">
      <c r="A4" s="53" t="s">
        <v>917</v>
      </c>
      <c r="B4" s="53" t="s">
        <v>187</v>
      </c>
      <c r="C4" s="54">
        <f>SUM('Privileged Access'!N2:P2)</f>
        <v>0</v>
      </c>
      <c r="D4" s="54">
        <f>SUM('Privileged Access'!N3:P3)</f>
        <v>0</v>
      </c>
      <c r="E4" s="54">
        <f>SUM('Privileged Access'!N4:P4)</f>
        <v>0</v>
      </c>
      <c r="F4" s="54">
        <f>SUM('Privileged Access'!N5:P5)</f>
        <v>0</v>
      </c>
      <c r="G4" s="54">
        <f>SUM('Privileged Access'!N6:P6)</f>
        <v>0</v>
      </c>
      <c r="H4" s="54">
        <f>SUM('Privileged Access'!N7:P7)</f>
        <v>0</v>
      </c>
      <c r="I4" s="54">
        <f>SUM('Privileged Access'!N8:P8)</f>
        <v>0</v>
      </c>
      <c r="J4" s="54">
        <f>SUM('Privileged Access'!N9:P9)</f>
        <v>0</v>
      </c>
      <c r="K4" s="53"/>
      <c r="L4" s="53"/>
      <c r="M4" s="53"/>
      <c r="O4" s="53">
        <f>'Privileged Access'!N10</f>
        <v>0</v>
      </c>
      <c r="P4" s="53">
        <f>'Privileged Access'!O10</f>
        <v>0</v>
      </c>
      <c r="Q4" s="53">
        <f>'Privileged Access'!P10</f>
        <v>0</v>
      </c>
      <c r="S4" s="53" t="s">
        <v>187</v>
      </c>
      <c r="T4" s="70">
        <f t="shared" ref="T4:V5" si="1">O4*12.5/100</f>
        <v>0</v>
      </c>
      <c r="U4" s="69">
        <f t="shared" si="1"/>
        <v>0</v>
      </c>
      <c r="V4" s="70">
        <f t="shared" si="1"/>
        <v>0</v>
      </c>
      <c r="W4" s="71">
        <f t="shared" si="0"/>
        <v>0</v>
      </c>
      <c r="X4" s="72">
        <f>100/8</f>
        <v>12.5</v>
      </c>
    </row>
    <row r="5" spans="1:24" x14ac:dyDescent="0.3">
      <c r="A5" s="53" t="s">
        <v>918</v>
      </c>
      <c r="B5" s="53" t="s">
        <v>297</v>
      </c>
      <c r="C5" s="54">
        <f>SUM('Data Protection'!R2:T2)</f>
        <v>0</v>
      </c>
      <c r="D5" s="54">
        <f>SUM('Data Protection'!R3:T3)</f>
        <v>0</v>
      </c>
      <c r="E5" s="54">
        <f>SUM('Data Protection'!R4:T4)</f>
        <v>0</v>
      </c>
      <c r="F5" s="54">
        <f>SUM('Data Protection'!R5:T5)</f>
        <v>0</v>
      </c>
      <c r="G5" s="54">
        <f>SUM('Data Protection'!R6:T6)</f>
        <v>0</v>
      </c>
      <c r="H5" s="54">
        <f>SUM('Data Protection'!R7:T7)</f>
        <v>0</v>
      </c>
      <c r="I5" s="54">
        <f>SUM('Data Protection'!R8:T8)</f>
        <v>0</v>
      </c>
      <c r="J5" s="54">
        <f>SUM('Data Protection'!R9:T9)</f>
        <v>0</v>
      </c>
      <c r="K5" s="53"/>
      <c r="L5" s="53"/>
      <c r="M5" s="53"/>
      <c r="O5" s="53">
        <f>'Data Protection'!R10</f>
        <v>0</v>
      </c>
      <c r="P5" s="53">
        <f>'Data Protection'!S10</f>
        <v>0</v>
      </c>
      <c r="Q5" s="53">
        <f>'Data Protection'!T10</f>
        <v>0</v>
      </c>
      <c r="S5" s="53" t="s">
        <v>297</v>
      </c>
      <c r="T5" s="70">
        <f t="shared" si="1"/>
        <v>0</v>
      </c>
      <c r="U5" s="69">
        <f t="shared" si="1"/>
        <v>0</v>
      </c>
      <c r="V5" s="70">
        <f t="shared" si="1"/>
        <v>0</v>
      </c>
      <c r="W5" s="71">
        <f t="shared" si="0"/>
        <v>0</v>
      </c>
      <c r="X5" s="72">
        <f>100/8</f>
        <v>12.5</v>
      </c>
    </row>
    <row r="6" spans="1:24" x14ac:dyDescent="0.3">
      <c r="A6" s="53" t="s">
        <v>919</v>
      </c>
      <c r="B6" s="53" t="s">
        <v>254</v>
      </c>
      <c r="C6" s="54">
        <f>SUM('Asset Management'!N2:P2)</f>
        <v>0</v>
      </c>
      <c r="D6" s="54">
        <f>SUM('Asset Management'!N3:P3)</f>
        <v>0</v>
      </c>
      <c r="E6" s="54">
        <f>SUM('Asset Management'!N4:P4)</f>
        <v>0</v>
      </c>
      <c r="F6" s="54">
        <f>SUM('Asset Management'!N5:P5)</f>
        <v>0</v>
      </c>
      <c r="G6" s="54">
        <f>SUM('Asset Management'!N6:P6)</f>
        <v>0</v>
      </c>
      <c r="H6" s="53"/>
      <c r="I6" s="53"/>
      <c r="J6" s="53"/>
      <c r="K6" s="53"/>
      <c r="L6" s="53"/>
      <c r="M6" s="53"/>
      <c r="O6" s="53">
        <f>'Asset Management'!N7</f>
        <v>0</v>
      </c>
      <c r="P6" s="53">
        <f>'Asset Management'!O7</f>
        <v>0</v>
      </c>
      <c r="Q6" s="53">
        <f>'Asset Management'!P7</f>
        <v>0</v>
      </c>
      <c r="S6" s="53" t="s">
        <v>254</v>
      </c>
      <c r="T6" s="70">
        <f>O6*20/100</f>
        <v>0</v>
      </c>
      <c r="U6" s="69">
        <f>P6*20/100</f>
        <v>0</v>
      </c>
      <c r="V6" s="70">
        <f>Q6*20/100</f>
        <v>0</v>
      </c>
      <c r="W6" s="71">
        <f t="shared" si="0"/>
        <v>0</v>
      </c>
      <c r="X6" s="72">
        <f>100/5</f>
        <v>20</v>
      </c>
    </row>
    <row r="7" spans="1:24" x14ac:dyDescent="0.3">
      <c r="A7" s="53" t="s">
        <v>920</v>
      </c>
      <c r="B7" s="53" t="s">
        <v>913</v>
      </c>
      <c r="C7" s="54">
        <f>SUM('Logging and Threat Detection'!O2:Q2)</f>
        <v>0</v>
      </c>
      <c r="D7" s="54">
        <f>SUM('Logging and Threat Detection'!O3:Q3)</f>
        <v>0</v>
      </c>
      <c r="E7" s="54">
        <f>SUM('Logging and Threat Detection'!O4:Q4)</f>
        <v>0</v>
      </c>
      <c r="F7" s="54">
        <f>SUM('Logging and Threat Detection'!O5:Q5)</f>
        <v>0</v>
      </c>
      <c r="G7" s="54">
        <f>SUM('Logging and Threat Detection'!O6:Q6)</f>
        <v>0</v>
      </c>
      <c r="H7" s="54">
        <f>SUM('Logging and Threat Detection'!O7:Q7)</f>
        <v>0</v>
      </c>
      <c r="I7" s="54">
        <f>SUM('Logging and Threat Detection'!O8:Q8)</f>
        <v>0</v>
      </c>
      <c r="J7" s="53"/>
      <c r="K7" s="53"/>
      <c r="L7" s="53"/>
      <c r="M7" s="53"/>
      <c r="O7" s="53">
        <f>'Logging and Threat Detection'!O9</f>
        <v>0</v>
      </c>
      <c r="P7" s="53">
        <f>'Logging and Threat Detection'!P9</f>
        <v>0</v>
      </c>
      <c r="Q7" s="53">
        <f>'Logging and Threat Detection'!Q9</f>
        <v>0</v>
      </c>
      <c r="S7" s="53" t="s">
        <v>913</v>
      </c>
      <c r="T7" s="70">
        <f t="shared" ref="T7:V9" si="2">O7*14.29/100</f>
        <v>0</v>
      </c>
      <c r="U7" s="69">
        <f t="shared" si="2"/>
        <v>0</v>
      </c>
      <c r="V7" s="70">
        <f t="shared" si="2"/>
        <v>0</v>
      </c>
      <c r="W7" s="71">
        <f t="shared" si="0"/>
        <v>0</v>
      </c>
      <c r="X7" s="73">
        <f>100/7</f>
        <v>14.285714285714286</v>
      </c>
    </row>
    <row r="8" spans="1:24" x14ac:dyDescent="0.3">
      <c r="A8" s="53" t="s">
        <v>921</v>
      </c>
      <c r="B8" s="53" t="s">
        <v>434</v>
      </c>
      <c r="C8" s="54">
        <f>SUM('Incident Response'!N2:P2)</f>
        <v>0</v>
      </c>
      <c r="D8" s="54">
        <f>SUM('Incident Response'!N3:P3)</f>
        <v>0</v>
      </c>
      <c r="E8" s="54">
        <f>SUM('Incident Response'!N4:P4)</f>
        <v>0</v>
      </c>
      <c r="F8" s="54">
        <f>SUM('Incident Response'!N5:P5)</f>
        <v>0</v>
      </c>
      <c r="G8" s="54">
        <f>SUM('Incident Response'!N6:P6)</f>
        <v>0</v>
      </c>
      <c r="H8" s="54">
        <f>SUM('Incident Response'!N7:P7)</f>
        <v>0</v>
      </c>
      <c r="I8" s="54">
        <f>SUM('Incident Response'!N8:P8)</f>
        <v>0</v>
      </c>
      <c r="J8" s="53"/>
      <c r="K8" s="53"/>
      <c r="L8" s="53"/>
      <c r="M8" s="53"/>
      <c r="O8" s="53">
        <f>'Incident Response'!N9</f>
        <v>0</v>
      </c>
      <c r="P8" s="53">
        <f>'Incident Response'!O9</f>
        <v>0</v>
      </c>
      <c r="Q8" s="53">
        <f>'Incident Response'!P9</f>
        <v>0</v>
      </c>
      <c r="S8" s="53" t="s">
        <v>434</v>
      </c>
      <c r="T8" s="70">
        <f t="shared" si="2"/>
        <v>0</v>
      </c>
      <c r="U8" s="69">
        <f t="shared" si="2"/>
        <v>0</v>
      </c>
      <c r="V8" s="70">
        <f t="shared" si="2"/>
        <v>0</v>
      </c>
      <c r="W8" s="71">
        <f>SUM(T8:V8)</f>
        <v>0</v>
      </c>
      <c r="X8" s="73">
        <f t="shared" ref="X8:X9" si="3">100/7</f>
        <v>14.285714285714286</v>
      </c>
    </row>
    <row r="9" spans="1:24" x14ac:dyDescent="0.3">
      <c r="A9" s="53" t="s">
        <v>922</v>
      </c>
      <c r="B9" s="53" t="s">
        <v>489</v>
      </c>
      <c r="C9" s="54">
        <f>SUM('Posture and Vulnerability Mgmt'!N2:P2)</f>
        <v>0</v>
      </c>
      <c r="D9" s="54">
        <f>SUM('Posture and Vulnerability Mgmt'!N3:P3)</f>
        <v>0</v>
      </c>
      <c r="E9" s="54">
        <f>SUM('Posture and Vulnerability Mgmt'!N4:P4)</f>
        <v>0</v>
      </c>
      <c r="F9" s="54">
        <f>SUM('Posture and Vulnerability Mgmt'!N5:P5)</f>
        <v>0</v>
      </c>
      <c r="G9" s="54">
        <f>SUM('Posture and Vulnerability Mgmt'!N6:P6)</f>
        <v>0</v>
      </c>
      <c r="H9" s="54">
        <f>SUM('Posture and Vulnerability Mgmt'!N7:P7)</f>
        <v>0</v>
      </c>
      <c r="I9" s="54">
        <f>SUM('Posture and Vulnerability Mgmt'!N8:P8)</f>
        <v>0</v>
      </c>
      <c r="J9" s="53"/>
      <c r="K9" s="53"/>
      <c r="L9" s="53"/>
      <c r="M9" s="53"/>
      <c r="O9" s="53">
        <f>'Posture and Vulnerability Mgmt'!N9</f>
        <v>0</v>
      </c>
      <c r="P9" s="53">
        <f>'Posture and Vulnerability Mgmt'!O9</f>
        <v>0</v>
      </c>
      <c r="Q9" s="53">
        <f>'Posture and Vulnerability Mgmt'!P9</f>
        <v>0</v>
      </c>
      <c r="S9" s="53" t="s">
        <v>489</v>
      </c>
      <c r="T9" s="70">
        <f t="shared" si="2"/>
        <v>0</v>
      </c>
      <c r="U9" s="69">
        <f t="shared" si="2"/>
        <v>0</v>
      </c>
      <c r="V9" s="70">
        <f t="shared" si="2"/>
        <v>0</v>
      </c>
      <c r="W9" s="71">
        <f>SUM(T9:V9)</f>
        <v>0</v>
      </c>
      <c r="X9" s="73">
        <f t="shared" si="3"/>
        <v>14.285714285714286</v>
      </c>
    </row>
    <row r="10" spans="1:24" x14ac:dyDescent="0.3">
      <c r="A10" s="53" t="s">
        <v>923</v>
      </c>
      <c r="B10" s="53" t="s">
        <v>914</v>
      </c>
      <c r="C10" s="54">
        <f>SUM('Endpoint Security'!N2:P2)</f>
        <v>0</v>
      </c>
      <c r="D10" s="54">
        <f>SUM('Endpoint Security'!N3:P3)</f>
        <v>0</v>
      </c>
      <c r="E10" s="54">
        <f>SUM('Endpoint Security'!N4:P4)</f>
        <v>0</v>
      </c>
      <c r="F10" s="53"/>
      <c r="G10" s="53"/>
      <c r="H10" s="53"/>
      <c r="I10" s="53"/>
      <c r="J10" s="53"/>
      <c r="K10" s="53"/>
      <c r="L10" s="53"/>
      <c r="M10" s="53"/>
      <c r="O10" s="53">
        <f>'Endpoint Security'!N5</f>
        <v>0</v>
      </c>
      <c r="P10" s="53">
        <f>'Endpoint Security'!O5</f>
        <v>0</v>
      </c>
      <c r="Q10" s="53">
        <f>'Endpoint Security'!P5</f>
        <v>0</v>
      </c>
      <c r="S10" s="53" t="s">
        <v>914</v>
      </c>
      <c r="T10" s="70">
        <f>O10*33.3/100</f>
        <v>0</v>
      </c>
      <c r="U10" s="69">
        <f>P10*33.3/100</f>
        <v>0</v>
      </c>
      <c r="V10" s="70">
        <f>Q10*33.3/100</f>
        <v>0</v>
      </c>
      <c r="W10" s="71">
        <f>SUM(T10:V10)</f>
        <v>0</v>
      </c>
      <c r="X10" s="73">
        <f>100/3</f>
        <v>33.333333333333336</v>
      </c>
    </row>
    <row r="11" spans="1:24" x14ac:dyDescent="0.3">
      <c r="A11" s="53" t="s">
        <v>924</v>
      </c>
      <c r="B11" s="53" t="s">
        <v>915</v>
      </c>
      <c r="C11" s="54">
        <f>SUM('Backup and Recovery'!N2:P2)</f>
        <v>0</v>
      </c>
      <c r="D11" s="54">
        <f>SUM('Backup and Recovery'!N3:P3)</f>
        <v>0</v>
      </c>
      <c r="E11" s="54">
        <f>SUM('Backup and Recovery'!N4:P4)</f>
        <v>0</v>
      </c>
      <c r="F11" s="54">
        <f>SUM('Backup and Recovery'!N5:P5)</f>
        <v>0</v>
      </c>
      <c r="G11" s="53"/>
      <c r="H11" s="53"/>
      <c r="I11" s="53"/>
      <c r="J11" s="53"/>
      <c r="K11" s="53"/>
      <c r="L11" s="53"/>
      <c r="M11" s="53"/>
      <c r="O11" s="53">
        <f>'Backup and Recovery'!N6</f>
        <v>0</v>
      </c>
      <c r="P11" s="53">
        <f>'Backup and Recovery'!O6</f>
        <v>0</v>
      </c>
      <c r="Q11" s="53">
        <f>'Backup and Recovery'!P6</f>
        <v>0</v>
      </c>
      <c r="S11" s="53" t="s">
        <v>915</v>
      </c>
      <c r="T11" s="70">
        <f>O11*25/100</f>
        <v>0</v>
      </c>
      <c r="U11" s="69">
        <f>P11*25/100</f>
        <v>0</v>
      </c>
      <c r="V11" s="70">
        <f>Q11*25/100</f>
        <v>0</v>
      </c>
      <c r="W11" s="71">
        <f t="shared" ref="W11" si="4">SUM(T11:V11)</f>
        <v>0</v>
      </c>
      <c r="X11" s="72">
        <f>100/4</f>
        <v>25</v>
      </c>
    </row>
    <row r="12" spans="1:24" x14ac:dyDescent="0.3">
      <c r="A12" s="53" t="s">
        <v>925</v>
      </c>
      <c r="B12" s="53" t="s">
        <v>615</v>
      </c>
      <c r="C12" s="54">
        <f>SUM('DevOps Security'!N2:P2)</f>
        <v>0</v>
      </c>
      <c r="D12" s="54">
        <f>SUM('DevOps Security'!N3:P3)</f>
        <v>0</v>
      </c>
      <c r="E12" s="54">
        <f>SUM('DevOps Security'!N4:P4)</f>
        <v>0</v>
      </c>
      <c r="F12" s="54">
        <f>SUM('DevOps Security'!N5:P5)</f>
        <v>0</v>
      </c>
      <c r="G12" s="54">
        <f>SUM('DevOps Security'!N6:P6)</f>
        <v>0</v>
      </c>
      <c r="H12" s="54">
        <f>SUM('DevOps Security'!N7:P7)</f>
        <v>0</v>
      </c>
      <c r="I12" s="54">
        <f>SUM('DevOps Security'!N8:P8)</f>
        <v>0</v>
      </c>
      <c r="J12" s="53"/>
      <c r="K12" s="53"/>
      <c r="L12" s="53"/>
      <c r="M12" s="53"/>
      <c r="O12" s="53">
        <f>'DevOps Security'!N9</f>
        <v>0</v>
      </c>
      <c r="P12" s="53">
        <f>'DevOps Security'!O9</f>
        <v>0</v>
      </c>
      <c r="Q12" s="53">
        <f>'DevOps Security'!P9</f>
        <v>0</v>
      </c>
      <c r="S12" s="53" t="s">
        <v>615</v>
      </c>
      <c r="T12" s="70">
        <f>O12*14.29/100</f>
        <v>0</v>
      </c>
      <c r="U12" s="69">
        <f>P12*14.29/100</f>
        <v>0</v>
      </c>
      <c r="V12" s="70">
        <f>Q12*14.29/100</f>
        <v>0</v>
      </c>
      <c r="W12" s="71">
        <f>SUM(T12:V12)</f>
        <v>0</v>
      </c>
      <c r="X12" s="73">
        <f>100/7</f>
        <v>14.285714285714286</v>
      </c>
    </row>
    <row r="13" spans="1:24" x14ac:dyDescent="0.3">
      <c r="A13" s="53" t="s">
        <v>926</v>
      </c>
      <c r="B13" s="53" t="s">
        <v>676</v>
      </c>
      <c r="C13" s="54">
        <f>SUM('Governance and Strategy'!L2:N2)</f>
        <v>0</v>
      </c>
      <c r="D13" s="54">
        <f>SUM('Governance and Strategy'!L3:N3)</f>
        <v>0</v>
      </c>
      <c r="E13" s="54">
        <f>SUM('Governance and Strategy'!L4:N4)</f>
        <v>0</v>
      </c>
      <c r="F13" s="54">
        <f>SUM('Governance and Strategy'!L5:N5)</f>
        <v>0</v>
      </c>
      <c r="G13" s="54">
        <f>SUM('Governance and Strategy'!L6:N6)</f>
        <v>0</v>
      </c>
      <c r="H13" s="54">
        <f>SUM('Governance and Strategy'!L7:N7)</f>
        <v>0</v>
      </c>
      <c r="I13" s="54">
        <f>SUM('Governance and Strategy'!L8:N8)</f>
        <v>0</v>
      </c>
      <c r="J13" s="54">
        <f>SUM('Governance and Strategy'!L9:N9)</f>
        <v>0</v>
      </c>
      <c r="K13" s="54">
        <f>SUM('Governance and Strategy'!L10:N10)</f>
        <v>0</v>
      </c>
      <c r="L13" s="54">
        <f>SUM('Governance and Strategy'!L11:N11)</f>
        <v>0</v>
      </c>
      <c r="M13" s="54">
        <f>SUM('Governance and Strategy'!L12:N12)</f>
        <v>0</v>
      </c>
      <c r="O13" s="53">
        <f>'Governance and Strategy'!L13</f>
        <v>0</v>
      </c>
      <c r="P13" s="53">
        <f>'Governance and Strategy'!M13</f>
        <v>0</v>
      </c>
      <c r="Q13" s="53">
        <f>'Governance and Strategy'!N13</f>
        <v>0</v>
      </c>
      <c r="S13" s="53" t="s">
        <v>676</v>
      </c>
      <c r="T13" s="74">
        <f>O13*9.09/100</f>
        <v>0</v>
      </c>
      <c r="U13" s="75">
        <f>P13*9.09/100</f>
        <v>0</v>
      </c>
      <c r="V13" s="74">
        <f>Q13*9.09/100</f>
        <v>0</v>
      </c>
      <c r="W13" s="76">
        <f>SUM(T13:V13)</f>
        <v>0</v>
      </c>
      <c r="X13" s="77">
        <f>100/11</f>
        <v>9.0909090909090917</v>
      </c>
    </row>
    <row r="18" spans="3:24" x14ac:dyDescent="0.3">
      <c r="C18" s="116"/>
      <c r="D18" s="116"/>
      <c r="E18" s="116"/>
    </row>
    <row r="19" spans="3:24" x14ac:dyDescent="0.3">
      <c r="C19" s="116"/>
      <c r="D19" s="116"/>
      <c r="E19" s="116"/>
    </row>
    <row r="20" spans="3:24" x14ac:dyDescent="0.3">
      <c r="C20" s="116"/>
      <c r="D20" s="116"/>
      <c r="E20" s="116"/>
    </row>
    <row r="21" spans="3:24" x14ac:dyDescent="0.3">
      <c r="X21" s="60"/>
    </row>
    <row r="25" spans="3:24" x14ac:dyDescent="0.3">
      <c r="W25">
        <f>100/9</f>
        <v>11.111111111111111</v>
      </c>
    </row>
  </sheetData>
  <mergeCells count="3">
    <mergeCell ref="C18:E18"/>
    <mergeCell ref="C19:E19"/>
    <mergeCell ref="C20:E20"/>
  </mergeCells>
  <conditionalFormatting sqref="C2">
    <cfRule type="cellIs" dxfId="171" priority="175" operator="equal">
      <formula>1</formula>
    </cfRule>
    <cfRule type="cellIs" dxfId="170" priority="174" operator="equal">
      <formula>0</formula>
    </cfRule>
  </conditionalFormatting>
  <conditionalFormatting sqref="D2">
    <cfRule type="cellIs" dxfId="169" priority="171" operator="equal">
      <formula>1</formula>
    </cfRule>
    <cfRule type="cellIs" dxfId="168" priority="170" operator="equal">
      <formula>0</formula>
    </cfRule>
  </conditionalFormatting>
  <conditionalFormatting sqref="E2">
    <cfRule type="cellIs" dxfId="167" priority="169" operator="equal">
      <formula>1</formula>
    </cfRule>
    <cfRule type="cellIs" dxfId="166" priority="168" operator="equal">
      <formula>0</formula>
    </cfRule>
  </conditionalFormatting>
  <conditionalFormatting sqref="F2">
    <cfRule type="cellIs" dxfId="165" priority="167" operator="equal">
      <formula>1</formula>
    </cfRule>
    <cfRule type="cellIs" dxfId="164" priority="166" operator="equal">
      <formula>0</formula>
    </cfRule>
  </conditionalFormatting>
  <conditionalFormatting sqref="G2">
    <cfRule type="cellIs" dxfId="163" priority="165" operator="equal">
      <formula>1</formula>
    </cfRule>
    <cfRule type="cellIs" dxfId="162" priority="164" operator="equal">
      <formula>0</formula>
    </cfRule>
  </conditionalFormatting>
  <conditionalFormatting sqref="H2">
    <cfRule type="cellIs" dxfId="161" priority="163" operator="equal">
      <formula>1</formula>
    </cfRule>
    <cfRule type="cellIs" dxfId="160" priority="162" operator="equal">
      <formula>0</formula>
    </cfRule>
  </conditionalFormatting>
  <conditionalFormatting sqref="I2">
    <cfRule type="cellIs" dxfId="159" priority="161" operator="equal">
      <formula>1</formula>
    </cfRule>
    <cfRule type="cellIs" dxfId="158" priority="160" operator="equal">
      <formula>0</formula>
    </cfRule>
  </conditionalFormatting>
  <conditionalFormatting sqref="J2">
    <cfRule type="cellIs" dxfId="157" priority="159" operator="equal">
      <formula>1</formula>
    </cfRule>
    <cfRule type="cellIs" dxfId="156" priority="158" operator="equal">
      <formula>0</formula>
    </cfRule>
  </conditionalFormatting>
  <conditionalFormatting sqref="K2">
    <cfRule type="cellIs" dxfId="155" priority="157" operator="equal">
      <formula>1</formula>
    </cfRule>
    <cfRule type="cellIs" dxfId="154" priority="156" operator="equal">
      <formula>0</formula>
    </cfRule>
  </conditionalFormatting>
  <conditionalFormatting sqref="L2">
    <cfRule type="cellIs" dxfId="153" priority="155" operator="equal">
      <formula>1</formula>
    </cfRule>
    <cfRule type="cellIs" dxfId="152" priority="154" operator="equal">
      <formula>0</formula>
    </cfRule>
  </conditionalFormatting>
  <conditionalFormatting sqref="C3">
    <cfRule type="cellIs" dxfId="151" priority="153" operator="equal">
      <formula>1</formula>
    </cfRule>
    <cfRule type="cellIs" dxfId="150" priority="151" operator="equal">
      <formula>0</formula>
    </cfRule>
  </conditionalFormatting>
  <conditionalFormatting sqref="D3">
    <cfRule type="cellIs" dxfId="149" priority="150" operator="equal">
      <formula>1</formula>
    </cfRule>
    <cfRule type="cellIs" dxfId="148" priority="149" operator="equal">
      <formula>0</formula>
    </cfRule>
  </conditionalFormatting>
  <conditionalFormatting sqref="E3">
    <cfRule type="cellIs" dxfId="147" priority="148" operator="equal">
      <formula>1</formula>
    </cfRule>
    <cfRule type="cellIs" dxfId="146" priority="147" operator="equal">
      <formula>0</formula>
    </cfRule>
  </conditionalFormatting>
  <conditionalFormatting sqref="F3">
    <cfRule type="cellIs" dxfId="145" priority="146" operator="equal">
      <formula>1</formula>
    </cfRule>
    <cfRule type="cellIs" dxfId="144" priority="145" operator="equal">
      <formula>0</formula>
    </cfRule>
  </conditionalFormatting>
  <conditionalFormatting sqref="G3">
    <cfRule type="cellIs" dxfId="143" priority="144" operator="equal">
      <formula>1</formula>
    </cfRule>
    <cfRule type="cellIs" dxfId="142" priority="143" operator="equal">
      <formula>0</formula>
    </cfRule>
  </conditionalFormatting>
  <conditionalFormatting sqref="H3">
    <cfRule type="cellIs" dxfId="141" priority="142" operator="equal">
      <formula>1</formula>
    </cfRule>
    <cfRule type="cellIs" dxfId="140" priority="141" operator="equal">
      <formula>0</formula>
    </cfRule>
  </conditionalFormatting>
  <conditionalFormatting sqref="I3">
    <cfRule type="cellIs" dxfId="139" priority="140" operator="equal">
      <formula>1</formula>
    </cfRule>
    <cfRule type="cellIs" dxfId="138" priority="139" operator="equal">
      <formula>0</formula>
    </cfRule>
  </conditionalFormatting>
  <conditionalFormatting sqref="J3">
    <cfRule type="cellIs" dxfId="137" priority="138" operator="equal">
      <formula>1</formula>
    </cfRule>
    <cfRule type="cellIs" dxfId="136" priority="137" operator="equal">
      <formula>0</formula>
    </cfRule>
  </conditionalFormatting>
  <conditionalFormatting sqref="K3">
    <cfRule type="cellIs" dxfId="135" priority="136" operator="equal">
      <formula>1</formula>
    </cfRule>
    <cfRule type="cellIs" dxfId="134" priority="135" operator="equal">
      <formula>0</formula>
    </cfRule>
  </conditionalFormatting>
  <conditionalFormatting sqref="C4">
    <cfRule type="cellIs" dxfId="133" priority="134" operator="equal">
      <formula>1</formula>
    </cfRule>
    <cfRule type="cellIs" dxfId="132" priority="133" operator="equal">
      <formula>0</formula>
    </cfRule>
  </conditionalFormatting>
  <conditionalFormatting sqref="D4">
    <cfRule type="cellIs" dxfId="131" priority="132" operator="equal">
      <formula>1</formula>
    </cfRule>
    <cfRule type="cellIs" dxfId="130" priority="131" operator="equal">
      <formula>0</formula>
    </cfRule>
  </conditionalFormatting>
  <conditionalFormatting sqref="E4">
    <cfRule type="cellIs" dxfId="129" priority="130" operator="equal">
      <formula>1</formula>
    </cfRule>
    <cfRule type="cellIs" dxfId="128" priority="129" operator="equal">
      <formula>0</formula>
    </cfRule>
  </conditionalFormatting>
  <conditionalFormatting sqref="F4">
    <cfRule type="cellIs" dxfId="127" priority="128" operator="equal">
      <formula>1</formula>
    </cfRule>
    <cfRule type="cellIs" dxfId="126" priority="127" operator="equal">
      <formula>0</formula>
    </cfRule>
  </conditionalFormatting>
  <conditionalFormatting sqref="G4">
    <cfRule type="cellIs" dxfId="125" priority="126" operator="equal">
      <formula>1</formula>
    </cfRule>
    <cfRule type="cellIs" dxfId="124" priority="125" operator="equal">
      <formula>0</formula>
    </cfRule>
  </conditionalFormatting>
  <conditionalFormatting sqref="H4">
    <cfRule type="cellIs" dxfId="123" priority="124" operator="equal">
      <formula>1</formula>
    </cfRule>
    <cfRule type="cellIs" dxfId="122" priority="123" operator="equal">
      <formula>0</formula>
    </cfRule>
  </conditionalFormatting>
  <conditionalFormatting sqref="I4">
    <cfRule type="cellIs" dxfId="121" priority="122" operator="equal">
      <formula>1</formula>
    </cfRule>
    <cfRule type="cellIs" dxfId="120" priority="121" operator="equal">
      <formula>0</formula>
    </cfRule>
  </conditionalFormatting>
  <conditionalFormatting sqref="J4">
    <cfRule type="cellIs" dxfId="119" priority="120" operator="equal">
      <formula>1</formula>
    </cfRule>
    <cfRule type="cellIs" dxfId="118" priority="119" operator="equal">
      <formula>0</formula>
    </cfRule>
  </conditionalFormatting>
  <conditionalFormatting sqref="C5">
    <cfRule type="cellIs" dxfId="117" priority="118" operator="equal">
      <formula>1</formula>
    </cfRule>
    <cfRule type="cellIs" dxfId="116" priority="117" operator="equal">
      <formula>0</formula>
    </cfRule>
  </conditionalFormatting>
  <conditionalFormatting sqref="D5">
    <cfRule type="cellIs" dxfId="115" priority="116" operator="equal">
      <formula>1</formula>
    </cfRule>
    <cfRule type="cellIs" dxfId="114" priority="115" operator="equal">
      <formula>0</formula>
    </cfRule>
  </conditionalFormatting>
  <conditionalFormatting sqref="E5">
    <cfRule type="cellIs" dxfId="113" priority="114" operator="equal">
      <formula>1</formula>
    </cfRule>
    <cfRule type="cellIs" dxfId="112" priority="113" operator="equal">
      <formula>0</formula>
    </cfRule>
  </conditionalFormatting>
  <conditionalFormatting sqref="F5">
    <cfRule type="cellIs" dxfId="111" priority="112" operator="equal">
      <formula>1</formula>
    </cfRule>
    <cfRule type="cellIs" dxfId="110" priority="111" operator="equal">
      <formula>0</formula>
    </cfRule>
  </conditionalFormatting>
  <conditionalFormatting sqref="G5">
    <cfRule type="cellIs" dxfId="109" priority="110" operator="equal">
      <formula>1</formula>
    </cfRule>
    <cfRule type="cellIs" dxfId="108" priority="109" operator="equal">
      <formula>0</formula>
    </cfRule>
  </conditionalFormatting>
  <conditionalFormatting sqref="H5">
    <cfRule type="cellIs" dxfId="107" priority="108" operator="equal">
      <formula>1</formula>
    </cfRule>
    <cfRule type="cellIs" dxfId="106" priority="107" operator="equal">
      <formula>0</formula>
    </cfRule>
  </conditionalFormatting>
  <conditionalFormatting sqref="I5">
    <cfRule type="cellIs" dxfId="105" priority="106" operator="equal">
      <formula>1</formula>
    </cfRule>
    <cfRule type="cellIs" dxfId="104" priority="105" operator="equal">
      <formula>0</formula>
    </cfRule>
  </conditionalFormatting>
  <conditionalFormatting sqref="J5">
    <cfRule type="cellIs" dxfId="103" priority="104" operator="equal">
      <formula>1</formula>
    </cfRule>
    <cfRule type="cellIs" dxfId="102" priority="103" operator="equal">
      <formula>0</formula>
    </cfRule>
  </conditionalFormatting>
  <conditionalFormatting sqref="C6">
    <cfRule type="cellIs" dxfId="101" priority="102" operator="equal">
      <formula>1</formula>
    </cfRule>
    <cfRule type="cellIs" dxfId="100" priority="101" operator="equal">
      <formula>0</formula>
    </cfRule>
  </conditionalFormatting>
  <conditionalFormatting sqref="D6">
    <cfRule type="cellIs" dxfId="99" priority="100" operator="equal">
      <formula>1</formula>
    </cfRule>
    <cfRule type="cellIs" dxfId="98" priority="99" operator="equal">
      <formula>0</formula>
    </cfRule>
  </conditionalFormatting>
  <conditionalFormatting sqref="E6">
    <cfRule type="cellIs" dxfId="97" priority="98" operator="equal">
      <formula>1</formula>
    </cfRule>
    <cfRule type="cellIs" dxfId="96" priority="97" operator="equal">
      <formula>0</formula>
    </cfRule>
  </conditionalFormatting>
  <conditionalFormatting sqref="F6">
    <cfRule type="cellIs" dxfId="95" priority="96" operator="equal">
      <formula>1</formula>
    </cfRule>
    <cfRule type="cellIs" dxfId="94" priority="95" operator="equal">
      <formula>0</formula>
    </cfRule>
  </conditionalFormatting>
  <conditionalFormatting sqref="G6">
    <cfRule type="cellIs" dxfId="93" priority="94" operator="equal">
      <formula>1</formula>
    </cfRule>
    <cfRule type="cellIs" dxfId="92" priority="93" operator="equal">
      <formula>0</formula>
    </cfRule>
  </conditionalFormatting>
  <conditionalFormatting sqref="C7">
    <cfRule type="cellIs" dxfId="91" priority="92" operator="equal">
      <formula>1</formula>
    </cfRule>
    <cfRule type="cellIs" dxfId="90" priority="91" operator="equal">
      <formula>0</formula>
    </cfRule>
  </conditionalFormatting>
  <conditionalFormatting sqref="D7">
    <cfRule type="cellIs" dxfId="89" priority="90" operator="equal">
      <formula>1</formula>
    </cfRule>
    <cfRule type="cellIs" dxfId="88" priority="89" operator="equal">
      <formula>0</formula>
    </cfRule>
  </conditionalFormatting>
  <conditionalFormatting sqref="E7">
    <cfRule type="cellIs" dxfId="87" priority="88" operator="equal">
      <formula>1</formula>
    </cfRule>
    <cfRule type="cellIs" dxfId="86" priority="87" operator="equal">
      <formula>0</formula>
    </cfRule>
  </conditionalFormatting>
  <conditionalFormatting sqref="F7">
    <cfRule type="cellIs" dxfId="85" priority="86" operator="equal">
      <formula>1</formula>
    </cfRule>
    <cfRule type="cellIs" dxfId="84" priority="85" operator="equal">
      <formula>0</formula>
    </cfRule>
  </conditionalFormatting>
  <conditionalFormatting sqref="G7">
    <cfRule type="cellIs" dxfId="83" priority="84" operator="equal">
      <formula>1</formula>
    </cfRule>
    <cfRule type="cellIs" dxfId="82" priority="83" operator="equal">
      <formula>0</formula>
    </cfRule>
  </conditionalFormatting>
  <conditionalFormatting sqref="H7">
    <cfRule type="cellIs" dxfId="81" priority="82" operator="equal">
      <formula>1</formula>
    </cfRule>
    <cfRule type="cellIs" dxfId="80" priority="81" operator="equal">
      <formula>0</formula>
    </cfRule>
  </conditionalFormatting>
  <conditionalFormatting sqref="I7">
    <cfRule type="cellIs" dxfId="79" priority="80" operator="equal">
      <formula>1</formula>
    </cfRule>
    <cfRule type="cellIs" dxfId="78" priority="79" operator="equal">
      <formula>0</formula>
    </cfRule>
  </conditionalFormatting>
  <conditionalFormatting sqref="C8">
    <cfRule type="cellIs" dxfId="77" priority="78" operator="equal">
      <formula>1</formula>
    </cfRule>
    <cfRule type="cellIs" dxfId="76" priority="77" operator="equal">
      <formula>0</formula>
    </cfRule>
  </conditionalFormatting>
  <conditionalFormatting sqref="D8">
    <cfRule type="cellIs" dxfId="75" priority="76" operator="equal">
      <formula>1</formula>
    </cfRule>
    <cfRule type="cellIs" dxfId="74" priority="75" operator="equal">
      <formula>0</formula>
    </cfRule>
  </conditionalFormatting>
  <conditionalFormatting sqref="E8">
    <cfRule type="cellIs" dxfId="73" priority="74" operator="equal">
      <formula>1</formula>
    </cfRule>
    <cfRule type="cellIs" dxfId="72" priority="73" operator="equal">
      <formula>0</formula>
    </cfRule>
  </conditionalFormatting>
  <conditionalFormatting sqref="F8">
    <cfRule type="cellIs" dxfId="71" priority="72" operator="equal">
      <formula>1</formula>
    </cfRule>
    <cfRule type="cellIs" dxfId="70" priority="71" operator="equal">
      <formula>0</formula>
    </cfRule>
  </conditionalFormatting>
  <conditionalFormatting sqref="G8">
    <cfRule type="cellIs" dxfId="69" priority="70" operator="equal">
      <formula>1</formula>
    </cfRule>
    <cfRule type="cellIs" dxfId="68" priority="69" operator="equal">
      <formula>0</formula>
    </cfRule>
  </conditionalFormatting>
  <conditionalFormatting sqref="H8">
    <cfRule type="cellIs" dxfId="67" priority="68" operator="equal">
      <formula>1</formula>
    </cfRule>
    <cfRule type="cellIs" dxfId="66" priority="67" operator="equal">
      <formula>0</formula>
    </cfRule>
  </conditionalFormatting>
  <conditionalFormatting sqref="I8">
    <cfRule type="cellIs" dxfId="65" priority="66" operator="equal">
      <formula>1</formula>
    </cfRule>
    <cfRule type="cellIs" dxfId="64" priority="65" operator="equal">
      <formula>0</formula>
    </cfRule>
  </conditionalFormatting>
  <conditionalFormatting sqref="C9">
    <cfRule type="cellIs" dxfId="63" priority="64" operator="equal">
      <formula>1</formula>
    </cfRule>
    <cfRule type="cellIs" dxfId="62" priority="63" operator="equal">
      <formula>0</formula>
    </cfRule>
  </conditionalFormatting>
  <conditionalFormatting sqref="D9">
    <cfRule type="cellIs" dxfId="61" priority="62" operator="equal">
      <formula>1</formula>
    </cfRule>
    <cfRule type="cellIs" dxfId="60" priority="61" operator="equal">
      <formula>0</formula>
    </cfRule>
  </conditionalFormatting>
  <conditionalFormatting sqref="E9">
    <cfRule type="cellIs" dxfId="59" priority="60" operator="equal">
      <formula>1</formula>
    </cfRule>
    <cfRule type="cellIs" dxfId="58" priority="59" operator="equal">
      <formula>0</formula>
    </cfRule>
  </conditionalFormatting>
  <conditionalFormatting sqref="F9">
    <cfRule type="cellIs" dxfId="57" priority="58" operator="equal">
      <formula>1</formula>
    </cfRule>
    <cfRule type="cellIs" dxfId="56" priority="57" operator="equal">
      <formula>0</formula>
    </cfRule>
  </conditionalFormatting>
  <conditionalFormatting sqref="G9">
    <cfRule type="cellIs" dxfId="55" priority="56" operator="equal">
      <formula>1</formula>
    </cfRule>
    <cfRule type="cellIs" dxfId="54" priority="55" operator="equal">
      <formula>0</formula>
    </cfRule>
  </conditionalFormatting>
  <conditionalFormatting sqref="H9">
    <cfRule type="cellIs" dxfId="53" priority="54" operator="equal">
      <formula>1</formula>
    </cfRule>
    <cfRule type="cellIs" dxfId="52" priority="53" operator="equal">
      <formula>0</formula>
    </cfRule>
  </conditionalFormatting>
  <conditionalFormatting sqref="I9">
    <cfRule type="cellIs" dxfId="51" priority="52" operator="equal">
      <formula>1</formula>
    </cfRule>
    <cfRule type="cellIs" dxfId="50" priority="51" operator="equal">
      <formula>0</formula>
    </cfRule>
  </conditionalFormatting>
  <conditionalFormatting sqref="C10">
    <cfRule type="cellIs" dxfId="49" priority="50" operator="equal">
      <formula>1</formula>
    </cfRule>
    <cfRule type="cellIs" dxfId="48" priority="49" operator="equal">
      <formula>0</formula>
    </cfRule>
  </conditionalFormatting>
  <conditionalFormatting sqref="D10">
    <cfRule type="cellIs" dxfId="47" priority="48" operator="equal">
      <formula>1</formula>
    </cfRule>
    <cfRule type="cellIs" dxfId="46" priority="47" operator="equal">
      <formula>0</formula>
    </cfRule>
  </conditionalFormatting>
  <conditionalFormatting sqref="E10">
    <cfRule type="cellIs" dxfId="45" priority="46" operator="equal">
      <formula>1</formula>
    </cfRule>
    <cfRule type="cellIs" dxfId="44" priority="45" operator="equal">
      <formula>0</formula>
    </cfRule>
  </conditionalFormatting>
  <conditionalFormatting sqref="C11">
    <cfRule type="cellIs" dxfId="43" priority="44" operator="equal">
      <formula>1</formula>
    </cfRule>
    <cfRule type="cellIs" dxfId="42" priority="43" operator="equal">
      <formula>0</formula>
    </cfRule>
  </conditionalFormatting>
  <conditionalFormatting sqref="D11">
    <cfRule type="cellIs" dxfId="41" priority="42" operator="equal">
      <formula>1</formula>
    </cfRule>
    <cfRule type="cellIs" dxfId="40" priority="41" operator="equal">
      <formula>0</formula>
    </cfRule>
  </conditionalFormatting>
  <conditionalFormatting sqref="E11">
    <cfRule type="cellIs" dxfId="39" priority="40" operator="equal">
      <formula>1</formula>
    </cfRule>
    <cfRule type="cellIs" dxfId="38" priority="39" operator="equal">
      <formula>0</formula>
    </cfRule>
  </conditionalFormatting>
  <conditionalFormatting sqref="F11">
    <cfRule type="cellIs" dxfId="37" priority="38" operator="equal">
      <formula>1</formula>
    </cfRule>
    <cfRule type="cellIs" dxfId="36" priority="37" operator="equal">
      <formula>0</formula>
    </cfRule>
  </conditionalFormatting>
  <conditionalFormatting sqref="C12">
    <cfRule type="cellIs" dxfId="35" priority="36" operator="equal">
      <formula>1</formula>
    </cfRule>
    <cfRule type="cellIs" dxfId="34" priority="35" operator="equal">
      <formula>0</formula>
    </cfRule>
  </conditionalFormatting>
  <conditionalFormatting sqref="D12">
    <cfRule type="cellIs" dxfId="33" priority="34" operator="equal">
      <formula>1</formula>
    </cfRule>
    <cfRule type="cellIs" dxfId="32" priority="33" operator="equal">
      <formula>0</formula>
    </cfRule>
  </conditionalFormatting>
  <conditionalFormatting sqref="E12">
    <cfRule type="cellIs" dxfId="31" priority="32" operator="equal">
      <formula>1</formula>
    </cfRule>
    <cfRule type="cellIs" dxfId="30" priority="31" operator="equal">
      <formula>0</formula>
    </cfRule>
  </conditionalFormatting>
  <conditionalFormatting sqref="F12">
    <cfRule type="cellIs" dxfId="29" priority="30" operator="equal">
      <formula>1</formula>
    </cfRule>
    <cfRule type="cellIs" dxfId="28" priority="29" operator="equal">
      <formula>0</formula>
    </cfRule>
  </conditionalFormatting>
  <conditionalFormatting sqref="G12">
    <cfRule type="cellIs" dxfId="27" priority="28" operator="equal">
      <formula>1</formula>
    </cfRule>
    <cfRule type="cellIs" dxfId="26" priority="27" operator="equal">
      <formula>0</formula>
    </cfRule>
  </conditionalFormatting>
  <conditionalFormatting sqref="H12">
    <cfRule type="cellIs" dxfId="25" priority="26" operator="equal">
      <formula>1</formula>
    </cfRule>
    <cfRule type="cellIs" dxfId="24" priority="25" operator="equal">
      <formula>0</formula>
    </cfRule>
  </conditionalFormatting>
  <conditionalFormatting sqref="I12">
    <cfRule type="cellIs" dxfId="23" priority="24" operator="equal">
      <formula>1</formula>
    </cfRule>
    <cfRule type="cellIs" dxfId="22" priority="23" operator="equal">
      <formula>0</formula>
    </cfRule>
  </conditionalFormatting>
  <conditionalFormatting sqref="C13">
    <cfRule type="cellIs" dxfId="21" priority="22" operator="equal">
      <formula>1</formula>
    </cfRule>
    <cfRule type="cellIs" dxfId="20" priority="21" operator="equal">
      <formula>0</formula>
    </cfRule>
  </conditionalFormatting>
  <conditionalFormatting sqref="D13">
    <cfRule type="cellIs" dxfId="19" priority="20" operator="equal">
      <formula>1</formula>
    </cfRule>
    <cfRule type="cellIs" dxfId="18" priority="19" operator="equal">
      <formula>0</formula>
    </cfRule>
  </conditionalFormatting>
  <conditionalFormatting sqref="E13">
    <cfRule type="cellIs" dxfId="17" priority="18" operator="equal">
      <formula>1</formula>
    </cfRule>
    <cfRule type="cellIs" dxfId="16" priority="17" operator="equal">
      <formula>0</formula>
    </cfRule>
  </conditionalFormatting>
  <conditionalFormatting sqref="F13">
    <cfRule type="cellIs" dxfId="15" priority="16" operator="equal">
      <formula>1</formula>
    </cfRule>
    <cfRule type="cellIs" dxfId="14" priority="15" operator="equal">
      <formula>0</formula>
    </cfRule>
  </conditionalFormatting>
  <conditionalFormatting sqref="G13">
    <cfRule type="cellIs" dxfId="13" priority="14" operator="equal">
      <formula>1</formula>
    </cfRule>
    <cfRule type="cellIs" dxfId="12" priority="13" operator="equal">
      <formula>0</formula>
    </cfRule>
  </conditionalFormatting>
  <conditionalFormatting sqref="H13">
    <cfRule type="cellIs" dxfId="11" priority="12" operator="equal">
      <formula>1</formula>
    </cfRule>
    <cfRule type="cellIs" dxfId="10" priority="11" operator="equal">
      <formula>0</formula>
    </cfRule>
  </conditionalFormatting>
  <conditionalFormatting sqref="I13">
    <cfRule type="cellIs" dxfId="9" priority="10" operator="equal">
      <formula>1</formula>
    </cfRule>
    <cfRule type="cellIs" dxfId="8" priority="9" operator="equal">
      <formula>0</formula>
    </cfRule>
  </conditionalFormatting>
  <conditionalFormatting sqref="J13">
    <cfRule type="cellIs" dxfId="7" priority="8" operator="equal">
      <formula>1</formula>
    </cfRule>
    <cfRule type="cellIs" dxfId="6" priority="7" operator="equal">
      <formula>0</formula>
    </cfRule>
  </conditionalFormatting>
  <conditionalFormatting sqref="K13">
    <cfRule type="cellIs" dxfId="5" priority="6" operator="equal">
      <formula>1</formula>
    </cfRule>
    <cfRule type="cellIs" dxfId="4" priority="5" operator="equal">
      <formula>0</formula>
    </cfRule>
  </conditionalFormatting>
  <conditionalFormatting sqref="L13">
    <cfRule type="cellIs" dxfId="3" priority="4" operator="equal">
      <formula>1</formula>
    </cfRule>
    <cfRule type="cellIs" dxfId="2" priority="3" operator="equal">
      <formula>0</formula>
    </cfRule>
  </conditionalFormatting>
  <conditionalFormatting sqref="M13">
    <cfRule type="cellIs" dxfId="1" priority="2" operator="equal">
      <formula>1</formula>
    </cfRule>
    <cfRule type="cellIs" dxfId="0" priority="1" operator="equal">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Q12"/>
  <sheetViews>
    <sheetView zoomScale="70" zoomScaleNormal="70" workbookViewId="0">
      <pane xSplit="7" topLeftCell="H1" activePane="topRight" state="frozen"/>
      <selection pane="topRight" activeCell="N2" sqref="N2"/>
    </sheetView>
  </sheetViews>
  <sheetFormatPr defaultRowHeight="14.4" x14ac:dyDescent="0.3"/>
  <cols>
    <col min="1" max="1" width="7.44140625" style="20" customWidth="1"/>
    <col min="2" max="2" width="16.33203125" style="20" customWidth="1"/>
    <col min="3" max="3" width="32.109375" style="20" bestFit="1" customWidth="1"/>
    <col min="4" max="4" width="24.33203125" style="20" bestFit="1" customWidth="1"/>
    <col min="5" max="5" width="21.109375" style="20" bestFit="1" customWidth="1"/>
    <col min="6" max="6" width="24.5546875" style="20" bestFit="1" customWidth="1"/>
    <col min="7" max="7" width="21.109375" style="20" bestFit="1" customWidth="1"/>
    <col min="8" max="8" width="60.33203125" style="20" customWidth="1"/>
    <col min="9" max="9" width="78.109375" style="20" customWidth="1"/>
    <col min="10" max="10" width="57.6640625" customWidth="1"/>
    <col min="11" max="11" width="63.88671875" customWidth="1"/>
    <col min="12" max="12" width="49.109375" style="25" customWidth="1"/>
    <col min="13" max="13" width="72.5546875" style="5" customWidth="1"/>
    <col min="14" max="14" width="15.5546875" bestFit="1" customWidth="1"/>
    <col min="15" max="15" width="16.109375" customWidth="1"/>
    <col min="16" max="16" width="16.33203125" customWidth="1"/>
  </cols>
  <sheetData>
    <row r="1" spans="1:17" s="45" customFormat="1" ht="28.8" x14ac:dyDescent="0.3">
      <c r="A1" s="98" t="s">
        <v>16</v>
      </c>
      <c r="B1" s="29" t="s">
        <v>4</v>
      </c>
      <c r="C1" s="29" t="s">
        <v>17</v>
      </c>
      <c r="D1" s="29" t="s">
        <v>18</v>
      </c>
      <c r="E1" s="29" t="s">
        <v>19</v>
      </c>
      <c r="F1" s="29" t="s">
        <v>20</v>
      </c>
      <c r="G1" s="29" t="s">
        <v>8</v>
      </c>
      <c r="H1" s="29" t="s">
        <v>6</v>
      </c>
      <c r="I1" s="29" t="s">
        <v>21</v>
      </c>
      <c r="J1" s="29" t="s">
        <v>14</v>
      </c>
      <c r="K1" s="29" t="s">
        <v>22</v>
      </c>
      <c r="L1" s="29" t="s">
        <v>23</v>
      </c>
      <c r="M1" s="30" t="s">
        <v>26</v>
      </c>
      <c r="N1" s="99" t="s">
        <v>910</v>
      </c>
      <c r="O1" s="100" t="s">
        <v>911</v>
      </c>
      <c r="P1" s="101" t="s">
        <v>912</v>
      </c>
    </row>
    <row r="2" spans="1:17" ht="273.60000000000002" x14ac:dyDescent="0.3">
      <c r="A2" s="9" t="s">
        <v>27</v>
      </c>
      <c r="B2" s="2" t="s">
        <v>28</v>
      </c>
      <c r="C2" s="2" t="s">
        <v>29</v>
      </c>
      <c r="D2" s="2" t="s">
        <v>30</v>
      </c>
      <c r="E2" s="2" t="s">
        <v>31</v>
      </c>
      <c r="F2" s="3" t="s">
        <v>32</v>
      </c>
      <c r="G2" s="2" t="s">
        <v>33</v>
      </c>
      <c r="H2" s="2" t="s">
        <v>34</v>
      </c>
      <c r="I2" s="4" t="s">
        <v>769</v>
      </c>
      <c r="J2" s="51" t="s">
        <v>766</v>
      </c>
      <c r="K2" s="48" t="s">
        <v>35</v>
      </c>
      <c r="L2" s="10" t="s">
        <v>36</v>
      </c>
      <c r="M2" s="5" t="s">
        <v>37</v>
      </c>
      <c r="N2" s="52"/>
      <c r="O2" s="52"/>
      <c r="P2" s="52"/>
      <c r="Q2" s="52"/>
    </row>
    <row r="3" spans="1:17" ht="312.60000000000002" customHeight="1" x14ac:dyDescent="0.3">
      <c r="A3" s="9" t="s">
        <v>38</v>
      </c>
      <c r="B3" s="2" t="s">
        <v>28</v>
      </c>
      <c r="C3" s="2" t="s">
        <v>39</v>
      </c>
      <c r="D3" s="2" t="s">
        <v>40</v>
      </c>
      <c r="E3" s="2" t="s">
        <v>31</v>
      </c>
      <c r="F3" s="3" t="s">
        <v>41</v>
      </c>
      <c r="G3" s="2" t="s">
        <v>42</v>
      </c>
      <c r="H3" s="2" t="s">
        <v>43</v>
      </c>
      <c r="I3" s="4" t="s">
        <v>819</v>
      </c>
      <c r="J3" s="17" t="s">
        <v>770</v>
      </c>
      <c r="K3" s="5" t="s">
        <v>771</v>
      </c>
      <c r="L3" s="5" t="s">
        <v>44</v>
      </c>
      <c r="M3" s="5" t="s">
        <v>45</v>
      </c>
      <c r="O3" s="52"/>
      <c r="P3" s="52"/>
      <c r="Q3" s="52"/>
    </row>
    <row r="4" spans="1:17" ht="212.4" customHeight="1" x14ac:dyDescent="0.3">
      <c r="A4" s="9" t="s">
        <v>46</v>
      </c>
      <c r="B4" s="2" t="s">
        <v>28</v>
      </c>
      <c r="C4" s="2" t="s">
        <v>47</v>
      </c>
      <c r="D4" s="2" t="s">
        <v>48</v>
      </c>
      <c r="E4" s="2" t="s">
        <v>49</v>
      </c>
      <c r="F4" s="3" t="s">
        <v>32</v>
      </c>
      <c r="G4" s="2" t="s">
        <v>50</v>
      </c>
      <c r="H4" s="2" t="s">
        <v>51</v>
      </c>
      <c r="I4" s="6" t="s">
        <v>772</v>
      </c>
      <c r="J4" s="5" t="s">
        <v>52</v>
      </c>
      <c r="K4" s="2" t="s">
        <v>785</v>
      </c>
      <c r="L4" s="5" t="s">
        <v>53</v>
      </c>
      <c r="M4" s="5" t="s">
        <v>37</v>
      </c>
      <c r="O4" s="52"/>
      <c r="P4" s="52"/>
      <c r="Q4" s="52"/>
    </row>
    <row r="5" spans="1:17" ht="158.4" x14ac:dyDescent="0.3">
      <c r="A5" s="9" t="s">
        <v>54</v>
      </c>
      <c r="B5" s="2" t="s">
        <v>28</v>
      </c>
      <c r="C5" s="2" t="s">
        <v>55</v>
      </c>
      <c r="D5" s="2" t="s">
        <v>56</v>
      </c>
      <c r="E5" s="2" t="s">
        <v>57</v>
      </c>
      <c r="F5" s="7" t="s">
        <v>58</v>
      </c>
      <c r="G5" s="8" t="s">
        <v>59</v>
      </c>
      <c r="H5" s="6" t="s">
        <v>60</v>
      </c>
      <c r="I5" s="17" t="s">
        <v>773</v>
      </c>
      <c r="J5" s="51" t="s">
        <v>765</v>
      </c>
      <c r="K5" s="2" t="s">
        <v>784</v>
      </c>
      <c r="L5" s="5" t="s">
        <v>61</v>
      </c>
      <c r="M5" s="5" t="s">
        <v>45</v>
      </c>
      <c r="O5" s="52"/>
      <c r="P5" s="52"/>
      <c r="Q5" s="52"/>
    </row>
    <row r="6" spans="1:17" ht="115.2" x14ac:dyDescent="0.3">
      <c r="A6" s="9" t="s">
        <v>62</v>
      </c>
      <c r="B6" s="2" t="s">
        <v>28</v>
      </c>
      <c r="C6" s="2" t="s">
        <v>63</v>
      </c>
      <c r="D6" s="2" t="s">
        <v>64</v>
      </c>
      <c r="E6" s="2" t="s">
        <v>65</v>
      </c>
      <c r="F6" s="7" t="s">
        <v>66</v>
      </c>
      <c r="G6" s="8" t="s">
        <v>67</v>
      </c>
      <c r="H6" s="9" t="s">
        <v>68</v>
      </c>
      <c r="I6" s="6" t="s">
        <v>777</v>
      </c>
      <c r="J6" s="5" t="s">
        <v>69</v>
      </c>
      <c r="K6" s="5" t="s">
        <v>774</v>
      </c>
      <c r="L6" s="5" t="s">
        <v>70</v>
      </c>
      <c r="M6" s="5" t="s">
        <v>45</v>
      </c>
      <c r="O6" s="52"/>
      <c r="P6" s="52"/>
      <c r="Q6" s="52"/>
    </row>
    <row r="7" spans="1:17" ht="158.4" x14ac:dyDescent="0.3">
      <c r="A7" s="9" t="s">
        <v>71</v>
      </c>
      <c r="B7" s="2" t="s">
        <v>28</v>
      </c>
      <c r="C7" s="2" t="s">
        <v>72</v>
      </c>
      <c r="D7" s="2" t="s">
        <v>64</v>
      </c>
      <c r="E7" s="2" t="s">
        <v>73</v>
      </c>
      <c r="F7" s="7" t="s">
        <v>66</v>
      </c>
      <c r="G7" s="8" t="s">
        <v>74</v>
      </c>
      <c r="H7" s="9" t="s">
        <v>75</v>
      </c>
      <c r="I7" s="6" t="s">
        <v>776</v>
      </c>
      <c r="J7" s="5" t="s">
        <v>76</v>
      </c>
      <c r="K7" s="2" t="s">
        <v>775</v>
      </c>
      <c r="L7" s="2" t="s">
        <v>77</v>
      </c>
      <c r="M7" s="5" t="s">
        <v>45</v>
      </c>
      <c r="N7" s="52"/>
      <c r="O7" s="52"/>
      <c r="P7" s="52"/>
      <c r="Q7" s="52"/>
    </row>
    <row r="8" spans="1:17" ht="214.2" customHeight="1" x14ac:dyDescent="0.3">
      <c r="A8" s="9" t="s">
        <v>78</v>
      </c>
      <c r="B8" s="2" t="s">
        <v>28</v>
      </c>
      <c r="C8" s="2" t="s">
        <v>79</v>
      </c>
      <c r="D8" s="2" t="s">
        <v>80</v>
      </c>
      <c r="E8" s="2" t="s">
        <v>31</v>
      </c>
      <c r="F8" s="3" t="s">
        <v>41</v>
      </c>
      <c r="G8" s="2" t="s">
        <v>81</v>
      </c>
      <c r="H8" s="8" t="s">
        <v>82</v>
      </c>
      <c r="I8" s="6" t="s">
        <v>779</v>
      </c>
      <c r="J8" s="5" t="s">
        <v>83</v>
      </c>
      <c r="K8" s="2" t="s">
        <v>778</v>
      </c>
      <c r="L8" s="5" t="s">
        <v>84</v>
      </c>
      <c r="M8" s="5" t="s">
        <v>45</v>
      </c>
      <c r="O8" s="52"/>
      <c r="P8" s="52"/>
      <c r="Q8" s="52"/>
    </row>
    <row r="9" spans="1:17" ht="172.8" x14ac:dyDescent="0.3">
      <c r="A9" s="9" t="s">
        <v>85</v>
      </c>
      <c r="B9" s="2" t="s">
        <v>28</v>
      </c>
      <c r="C9" s="2" t="s">
        <v>79</v>
      </c>
      <c r="D9" s="2" t="s">
        <v>80</v>
      </c>
      <c r="E9" s="2" t="s">
        <v>86</v>
      </c>
      <c r="F9" s="3" t="s">
        <v>87</v>
      </c>
      <c r="G9" s="2" t="s">
        <v>88</v>
      </c>
      <c r="H9" s="2" t="s">
        <v>89</v>
      </c>
      <c r="I9" s="6" t="s">
        <v>780</v>
      </c>
      <c r="J9" s="10" t="s">
        <v>90</v>
      </c>
      <c r="K9" s="2" t="s">
        <v>782</v>
      </c>
      <c r="L9" s="5" t="s">
        <v>91</v>
      </c>
      <c r="M9" s="5" t="s">
        <v>37</v>
      </c>
      <c r="N9" s="52"/>
      <c r="O9" s="52"/>
      <c r="P9" s="52"/>
      <c r="Q9" s="52"/>
    </row>
    <row r="10" spans="1:17" ht="302.39999999999998" x14ac:dyDescent="0.3">
      <c r="A10" s="9" t="s">
        <v>92</v>
      </c>
      <c r="B10" s="2" t="s">
        <v>28</v>
      </c>
      <c r="C10" s="2" t="s">
        <v>93</v>
      </c>
      <c r="D10" s="2" t="s">
        <v>94</v>
      </c>
      <c r="E10" s="2" t="s">
        <v>95</v>
      </c>
      <c r="F10" s="7" t="s">
        <v>93</v>
      </c>
      <c r="G10" s="8" t="s">
        <v>96</v>
      </c>
      <c r="H10" s="2" t="s">
        <v>97</v>
      </c>
      <c r="I10" s="4" t="s">
        <v>783</v>
      </c>
      <c r="J10" s="5" t="s">
        <v>98</v>
      </c>
      <c r="K10" s="9" t="s">
        <v>781</v>
      </c>
      <c r="L10" s="9" t="s">
        <v>99</v>
      </c>
      <c r="M10" s="5" t="s">
        <v>45</v>
      </c>
      <c r="N10" s="52"/>
      <c r="O10" s="52"/>
      <c r="P10" s="52"/>
      <c r="Q10" s="52"/>
    </row>
    <row r="11" spans="1:17" ht="409.6" customHeight="1" x14ac:dyDescent="0.3">
      <c r="A11" s="9" t="s">
        <v>100</v>
      </c>
      <c r="B11" s="2" t="s">
        <v>28</v>
      </c>
      <c r="C11" s="2" t="s">
        <v>101</v>
      </c>
      <c r="D11" s="2" t="s">
        <v>102</v>
      </c>
      <c r="E11" s="2" t="s">
        <v>103</v>
      </c>
      <c r="F11" s="11" t="s">
        <v>93</v>
      </c>
      <c r="G11" s="5" t="s">
        <v>104</v>
      </c>
      <c r="H11" s="5" t="s">
        <v>105</v>
      </c>
      <c r="I11" s="2" t="s">
        <v>820</v>
      </c>
      <c r="J11" s="2" t="s">
        <v>106</v>
      </c>
      <c r="K11" s="2" t="s">
        <v>821</v>
      </c>
      <c r="L11" s="10" t="s">
        <v>107</v>
      </c>
      <c r="M11" s="5" t="s">
        <v>45</v>
      </c>
      <c r="O11" s="52"/>
      <c r="P11" s="52"/>
      <c r="Q11" s="52"/>
    </row>
    <row r="12" spans="1:17" x14ac:dyDescent="0.3">
      <c r="A12" s="117" t="s">
        <v>930</v>
      </c>
      <c r="B12" s="117"/>
      <c r="C12" s="117"/>
      <c r="D12" s="117"/>
      <c r="E12" s="117"/>
      <c r="F12" s="117"/>
      <c r="G12" s="117"/>
      <c r="H12" s="117"/>
      <c r="I12" s="117"/>
      <c r="J12" s="117"/>
      <c r="K12" s="117"/>
      <c r="L12" s="117"/>
      <c r="M12" s="117"/>
      <c r="N12" s="64">
        <f>SUM(N2:N11)</f>
        <v>0</v>
      </c>
      <c r="O12" s="63">
        <f>SUM(O2:O11)</f>
        <v>0</v>
      </c>
      <c r="P12" s="61">
        <f>SUM(P2:P11)</f>
        <v>0</v>
      </c>
    </row>
  </sheetData>
  <mergeCells count="1">
    <mergeCell ref="A12:M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P11"/>
  <sheetViews>
    <sheetView zoomScale="85" zoomScaleNormal="85" workbookViewId="0">
      <pane xSplit="7" topLeftCell="L1" activePane="topRight" state="frozen"/>
      <selection pane="topRight" activeCell="N2" sqref="N2"/>
    </sheetView>
  </sheetViews>
  <sheetFormatPr defaultRowHeight="15" customHeight="1" x14ac:dyDescent="0.3"/>
  <cols>
    <col min="1" max="1" width="6.5546875" style="20" bestFit="1" customWidth="1"/>
    <col min="2" max="2" width="18.6640625" style="20" bestFit="1" customWidth="1"/>
    <col min="3" max="4" width="23.33203125" style="20" customWidth="1"/>
    <col min="5" max="5" width="26.5546875" style="20" customWidth="1"/>
    <col min="6" max="6" width="17.6640625" style="20" customWidth="1"/>
    <col min="7" max="7" width="18.44140625" style="20" customWidth="1"/>
    <col min="8" max="8" width="40.5546875" style="20" customWidth="1"/>
    <col min="9" max="9" width="74.5546875" style="20" customWidth="1"/>
    <col min="10" max="10" width="63" customWidth="1"/>
    <col min="11" max="11" width="96" customWidth="1"/>
    <col min="12" max="12" width="75.33203125" bestFit="1" customWidth="1"/>
    <col min="13" max="13" width="69.33203125" style="5" customWidth="1"/>
    <col min="14" max="16" width="12.33203125" bestFit="1" customWidth="1"/>
  </cols>
  <sheetData>
    <row r="1" spans="1:16" s="21" customFormat="1" ht="28.8" x14ac:dyDescent="0.3">
      <c r="A1" s="22" t="s">
        <v>16</v>
      </c>
      <c r="B1" s="23" t="s">
        <v>4</v>
      </c>
      <c r="C1" s="23" t="s">
        <v>17</v>
      </c>
      <c r="D1" s="23" t="s">
        <v>18</v>
      </c>
      <c r="E1" s="23" t="s">
        <v>19</v>
      </c>
      <c r="F1" s="23" t="s">
        <v>20</v>
      </c>
      <c r="G1" s="23" t="s">
        <v>8</v>
      </c>
      <c r="H1" s="23" t="s">
        <v>6</v>
      </c>
      <c r="I1" s="23" t="s">
        <v>21</v>
      </c>
      <c r="J1" s="23" t="s">
        <v>108</v>
      </c>
      <c r="K1" s="23" t="s">
        <v>22</v>
      </c>
      <c r="L1" s="23" t="s">
        <v>23</v>
      </c>
      <c r="M1" s="24" t="s">
        <v>26</v>
      </c>
      <c r="N1" s="95" t="s">
        <v>910</v>
      </c>
      <c r="O1" s="96" t="s">
        <v>911</v>
      </c>
      <c r="P1" s="97" t="s">
        <v>912</v>
      </c>
    </row>
    <row r="2" spans="1:16" ht="249" customHeight="1" x14ac:dyDescent="0.3">
      <c r="A2" s="15" t="s">
        <v>109</v>
      </c>
      <c r="B2" s="12" t="s">
        <v>110</v>
      </c>
      <c r="C2" s="2" t="s">
        <v>111</v>
      </c>
      <c r="D2" s="2" t="s">
        <v>112</v>
      </c>
      <c r="E2" s="2" t="s">
        <v>113</v>
      </c>
      <c r="F2" s="3" t="s">
        <v>114</v>
      </c>
      <c r="G2" s="2" t="s">
        <v>115</v>
      </c>
      <c r="H2" s="2" t="s">
        <v>116</v>
      </c>
      <c r="I2" s="4" t="s">
        <v>786</v>
      </c>
      <c r="J2" s="5" t="s">
        <v>117</v>
      </c>
      <c r="K2" s="6" t="s">
        <v>790</v>
      </c>
      <c r="L2" s="2" t="s">
        <v>118</v>
      </c>
      <c r="M2" s="5" t="s">
        <v>119</v>
      </c>
      <c r="N2" s="52"/>
      <c r="O2" s="52"/>
      <c r="P2" s="52"/>
    </row>
    <row r="3" spans="1:16" ht="409.2" customHeight="1" x14ac:dyDescent="0.3">
      <c r="A3" s="15" t="s">
        <v>120</v>
      </c>
      <c r="B3" s="12" t="s">
        <v>110</v>
      </c>
      <c r="C3" s="2" t="s">
        <v>121</v>
      </c>
      <c r="D3" s="2" t="s">
        <v>122</v>
      </c>
      <c r="E3" s="2" t="s">
        <v>123</v>
      </c>
      <c r="F3" s="3" t="s">
        <v>124</v>
      </c>
      <c r="G3" s="2" t="s">
        <v>125</v>
      </c>
      <c r="H3" s="2" t="s">
        <v>126</v>
      </c>
      <c r="I3" s="4" t="s">
        <v>787</v>
      </c>
      <c r="J3" s="17" t="s">
        <v>788</v>
      </c>
      <c r="K3" s="4" t="s">
        <v>789</v>
      </c>
      <c r="L3" s="2" t="s">
        <v>127</v>
      </c>
      <c r="M3" s="5" t="s">
        <v>119</v>
      </c>
      <c r="N3" s="52"/>
      <c r="O3" s="52"/>
      <c r="P3" s="52"/>
    </row>
    <row r="4" spans="1:16" ht="216" x14ac:dyDescent="0.3">
      <c r="A4" s="15" t="s">
        <v>128</v>
      </c>
      <c r="B4" s="12" t="s">
        <v>110</v>
      </c>
      <c r="C4" s="2" t="s">
        <v>93</v>
      </c>
      <c r="D4" s="2" t="s">
        <v>93</v>
      </c>
      <c r="E4" s="2" t="s">
        <v>129</v>
      </c>
      <c r="F4" s="3" t="s">
        <v>130</v>
      </c>
      <c r="G4" s="2" t="s">
        <v>131</v>
      </c>
      <c r="H4" s="2" t="s">
        <v>132</v>
      </c>
      <c r="I4" s="6" t="s">
        <v>763</v>
      </c>
      <c r="J4" s="7" t="s">
        <v>764</v>
      </c>
      <c r="K4" s="4" t="s">
        <v>799</v>
      </c>
      <c r="L4" s="2" t="s">
        <v>133</v>
      </c>
      <c r="M4" s="5" t="s">
        <v>134</v>
      </c>
      <c r="N4" s="52"/>
      <c r="O4" s="52"/>
      <c r="P4" s="52"/>
    </row>
    <row r="5" spans="1:16" ht="160.19999999999999" customHeight="1" x14ac:dyDescent="0.3">
      <c r="A5" s="15" t="s">
        <v>135</v>
      </c>
      <c r="B5" s="12" t="s">
        <v>110</v>
      </c>
      <c r="C5" s="2" t="s">
        <v>93</v>
      </c>
      <c r="D5" s="2" t="s">
        <v>93</v>
      </c>
      <c r="E5" s="2" t="s">
        <v>136</v>
      </c>
      <c r="F5" s="3" t="s">
        <v>93</v>
      </c>
      <c r="G5" s="16" t="s">
        <v>137</v>
      </c>
      <c r="H5" s="4" t="s">
        <v>138</v>
      </c>
      <c r="I5" s="6" t="s">
        <v>798</v>
      </c>
      <c r="J5" s="2" t="s">
        <v>139</v>
      </c>
      <c r="K5" s="6" t="s">
        <v>797</v>
      </c>
      <c r="L5" s="2" t="s">
        <v>140</v>
      </c>
      <c r="M5" s="5" t="s">
        <v>134</v>
      </c>
      <c r="N5" s="52"/>
      <c r="O5" s="52"/>
      <c r="P5" s="52"/>
    </row>
    <row r="6" spans="1:16" ht="216.6" customHeight="1" x14ac:dyDescent="0.3">
      <c r="A6" s="15" t="s">
        <v>141</v>
      </c>
      <c r="B6" s="12" t="s">
        <v>110</v>
      </c>
      <c r="C6" s="2" t="s">
        <v>142</v>
      </c>
      <c r="D6" s="2" t="s">
        <v>143</v>
      </c>
      <c r="E6" s="2" t="s">
        <v>144</v>
      </c>
      <c r="F6" s="3" t="s">
        <v>93</v>
      </c>
      <c r="G6" s="2" t="s">
        <v>145</v>
      </c>
      <c r="H6" s="2" t="s">
        <v>146</v>
      </c>
      <c r="I6" s="4" t="s">
        <v>795</v>
      </c>
      <c r="J6" s="5" t="s">
        <v>147</v>
      </c>
      <c r="K6" s="4" t="s">
        <v>796</v>
      </c>
      <c r="L6" s="2" t="s">
        <v>148</v>
      </c>
      <c r="M6" s="5" t="s">
        <v>149</v>
      </c>
      <c r="N6" s="52"/>
      <c r="O6" s="52"/>
      <c r="P6" s="52"/>
    </row>
    <row r="7" spans="1:16" ht="302.39999999999998" x14ac:dyDescent="0.3">
      <c r="A7" s="15" t="s">
        <v>150</v>
      </c>
      <c r="B7" s="12" t="s">
        <v>110</v>
      </c>
      <c r="C7" s="2" t="s">
        <v>151</v>
      </c>
      <c r="D7" s="2" t="s">
        <v>152</v>
      </c>
      <c r="E7" s="2" t="s">
        <v>153</v>
      </c>
      <c r="F7" s="7" t="s">
        <v>154</v>
      </c>
      <c r="G7" s="2" t="s">
        <v>155</v>
      </c>
      <c r="H7" s="8" t="s">
        <v>156</v>
      </c>
      <c r="I7" s="6" t="s">
        <v>791</v>
      </c>
      <c r="J7" s="5" t="s">
        <v>157</v>
      </c>
      <c r="K7" s="46" t="s">
        <v>794</v>
      </c>
      <c r="L7" s="2" t="s">
        <v>158</v>
      </c>
      <c r="M7" s="5" t="s">
        <v>149</v>
      </c>
      <c r="N7" s="52"/>
      <c r="O7" s="52"/>
      <c r="P7" s="52"/>
    </row>
    <row r="8" spans="1:16" ht="274.5" customHeight="1" x14ac:dyDescent="0.3">
      <c r="A8" s="15" t="s">
        <v>159</v>
      </c>
      <c r="B8" s="12" t="s">
        <v>110</v>
      </c>
      <c r="C8" s="2" t="s">
        <v>160</v>
      </c>
      <c r="D8" s="2" t="s">
        <v>161</v>
      </c>
      <c r="E8" s="2" t="s">
        <v>162</v>
      </c>
      <c r="F8" s="7">
        <v>7.2</v>
      </c>
      <c r="G8" s="2" t="s">
        <v>163</v>
      </c>
      <c r="H8" s="4" t="s">
        <v>164</v>
      </c>
      <c r="I8" s="6" t="s">
        <v>822</v>
      </c>
      <c r="J8" s="2" t="s">
        <v>165</v>
      </c>
      <c r="K8" s="6" t="s">
        <v>793</v>
      </c>
      <c r="L8" s="2" t="s">
        <v>166</v>
      </c>
      <c r="M8" s="5" t="s">
        <v>167</v>
      </c>
      <c r="N8" s="52"/>
      <c r="O8" s="52"/>
      <c r="P8" s="52"/>
    </row>
    <row r="9" spans="1:16" ht="230.4" x14ac:dyDescent="0.3">
      <c r="A9" s="15" t="s">
        <v>168</v>
      </c>
      <c r="B9" s="12" t="s">
        <v>110</v>
      </c>
      <c r="C9" s="2" t="s">
        <v>169</v>
      </c>
      <c r="D9" s="2" t="s">
        <v>170</v>
      </c>
      <c r="E9" s="2" t="s">
        <v>171</v>
      </c>
      <c r="F9" s="7" t="s">
        <v>172</v>
      </c>
      <c r="G9" s="2" t="s">
        <v>173</v>
      </c>
      <c r="H9" s="6" t="s">
        <v>174</v>
      </c>
      <c r="I9" s="6" t="s">
        <v>792</v>
      </c>
      <c r="J9" s="5" t="s">
        <v>175</v>
      </c>
      <c r="K9" s="4" t="s">
        <v>800</v>
      </c>
      <c r="L9" s="5" t="s">
        <v>176</v>
      </c>
      <c r="M9" s="5" t="s">
        <v>177</v>
      </c>
      <c r="N9" s="52"/>
      <c r="O9" s="52"/>
      <c r="P9" s="52"/>
    </row>
    <row r="10" spans="1:16" ht="303" customHeight="1" x14ac:dyDescent="0.3">
      <c r="A10" s="15" t="s">
        <v>178</v>
      </c>
      <c r="B10" s="12" t="s">
        <v>110</v>
      </c>
      <c r="C10" s="2" t="s">
        <v>179</v>
      </c>
      <c r="D10" s="2" t="s">
        <v>180</v>
      </c>
      <c r="E10" s="2" t="s">
        <v>181</v>
      </c>
      <c r="F10" s="7" t="s">
        <v>93</v>
      </c>
      <c r="G10" s="2" t="s">
        <v>182</v>
      </c>
      <c r="H10" s="17" t="s">
        <v>183</v>
      </c>
      <c r="I10" s="4" t="s">
        <v>801</v>
      </c>
      <c r="J10" s="7" t="s">
        <v>803</v>
      </c>
      <c r="K10" s="4" t="s">
        <v>802</v>
      </c>
      <c r="L10" s="5" t="s">
        <v>184</v>
      </c>
      <c r="M10" s="5" t="s">
        <v>185</v>
      </c>
      <c r="N10" s="52"/>
      <c r="O10" s="52"/>
      <c r="P10" s="52"/>
    </row>
    <row r="11" spans="1:16" ht="15" customHeight="1" x14ac:dyDescent="0.3">
      <c r="A11" s="117" t="s">
        <v>930</v>
      </c>
      <c r="B11" s="117"/>
      <c r="C11" s="117"/>
      <c r="D11" s="117"/>
      <c r="E11" s="117"/>
      <c r="F11" s="117"/>
      <c r="G11" s="117"/>
      <c r="H11" s="117"/>
      <c r="I11" s="117"/>
      <c r="J11" s="117"/>
      <c r="K11" s="117"/>
      <c r="L11" s="117"/>
      <c r="M11" s="117"/>
      <c r="N11" s="64">
        <f>SUM(N2:N10)</f>
        <v>0</v>
      </c>
      <c r="O11" s="63">
        <f>SUM(O2:O10)</f>
        <v>0</v>
      </c>
      <c r="P11" s="61">
        <f>SUM(P2:P10)</f>
        <v>0</v>
      </c>
    </row>
  </sheetData>
  <mergeCells count="1">
    <mergeCell ref="A11:M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P10"/>
  <sheetViews>
    <sheetView zoomScale="70" zoomScaleNormal="70" workbookViewId="0">
      <pane xSplit="7" topLeftCell="K1" activePane="topRight" state="frozen"/>
      <selection pane="topRight" activeCell="N2" sqref="N2"/>
    </sheetView>
  </sheetViews>
  <sheetFormatPr defaultRowHeight="15" customHeight="1" x14ac:dyDescent="0.3"/>
  <cols>
    <col min="1" max="1" width="9.44140625"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105.6640625" style="20" customWidth="1"/>
    <col min="10" max="10" width="40.33203125" customWidth="1"/>
    <col min="11" max="11" width="104.33203125" customWidth="1"/>
    <col min="12" max="12" width="88.6640625" customWidth="1"/>
    <col min="13" max="13" width="72.5546875" style="5" customWidth="1"/>
    <col min="14" max="14" width="15.5546875" bestFit="1" customWidth="1"/>
    <col min="15" max="15" width="15.33203125" customWidth="1"/>
    <col min="16" max="16" width="16.109375" customWidth="1"/>
  </cols>
  <sheetData>
    <row r="1" spans="1:16" s="21" customFormat="1" ht="28.8" x14ac:dyDescent="0.3">
      <c r="A1" s="102" t="s">
        <v>16</v>
      </c>
      <c r="B1" s="23" t="s">
        <v>4</v>
      </c>
      <c r="C1" s="23" t="s">
        <v>17</v>
      </c>
      <c r="D1" s="23" t="s">
        <v>18</v>
      </c>
      <c r="E1" s="23" t="s">
        <v>19</v>
      </c>
      <c r="F1" s="23" t="s">
        <v>20</v>
      </c>
      <c r="G1" s="23" t="s">
        <v>8</v>
      </c>
      <c r="H1" s="23" t="s">
        <v>6</v>
      </c>
      <c r="I1" s="23" t="s">
        <v>21</v>
      </c>
      <c r="J1" s="23" t="s">
        <v>108</v>
      </c>
      <c r="K1" s="23" t="s">
        <v>22</v>
      </c>
      <c r="L1" s="23" t="s">
        <v>14</v>
      </c>
      <c r="M1" s="24" t="s">
        <v>26</v>
      </c>
      <c r="N1" s="103" t="s">
        <v>910</v>
      </c>
      <c r="O1" s="96" t="s">
        <v>911</v>
      </c>
      <c r="P1" s="97" t="s">
        <v>912</v>
      </c>
    </row>
    <row r="2" spans="1:16" s="20" customFormat="1" ht="409.6" x14ac:dyDescent="0.3">
      <c r="A2" s="1" t="s">
        <v>186</v>
      </c>
      <c r="B2" s="12" t="s">
        <v>187</v>
      </c>
      <c r="C2" s="2" t="s">
        <v>188</v>
      </c>
      <c r="D2" s="2" t="s">
        <v>189</v>
      </c>
      <c r="E2" s="2" t="s">
        <v>190</v>
      </c>
      <c r="F2" s="3" t="s">
        <v>191</v>
      </c>
      <c r="G2" s="6" t="s">
        <v>192</v>
      </c>
      <c r="H2" s="6" t="s">
        <v>193</v>
      </c>
      <c r="I2" s="6" t="s">
        <v>810</v>
      </c>
      <c r="J2" s="2" t="s">
        <v>194</v>
      </c>
      <c r="K2" s="6" t="s">
        <v>811</v>
      </c>
      <c r="L2" s="2" t="s">
        <v>195</v>
      </c>
      <c r="M2" s="2" t="s">
        <v>196</v>
      </c>
      <c r="N2" s="52"/>
      <c r="O2" s="52"/>
      <c r="P2" s="52"/>
    </row>
    <row r="3" spans="1:16" s="20" customFormat="1" ht="158.4" x14ac:dyDescent="0.3">
      <c r="A3" s="1" t="s">
        <v>197</v>
      </c>
      <c r="B3" s="12" t="s">
        <v>187</v>
      </c>
      <c r="C3" s="2" t="s">
        <v>93</v>
      </c>
      <c r="D3" s="2" t="s">
        <v>93</v>
      </c>
      <c r="E3" s="2" t="s">
        <v>198</v>
      </c>
      <c r="F3" s="3" t="s">
        <v>130</v>
      </c>
      <c r="G3" s="6" t="s">
        <v>199</v>
      </c>
      <c r="H3" s="6" t="s">
        <v>200</v>
      </c>
      <c r="I3" s="46" t="s">
        <v>201</v>
      </c>
      <c r="J3" s="2" t="s">
        <v>806</v>
      </c>
      <c r="K3" s="6" t="s">
        <v>812</v>
      </c>
      <c r="L3" s="2" t="s">
        <v>202</v>
      </c>
      <c r="M3" s="2" t="s">
        <v>196</v>
      </c>
      <c r="N3" s="52"/>
      <c r="O3" s="52"/>
      <c r="P3" s="52"/>
    </row>
    <row r="4" spans="1:16" s="20" customFormat="1" ht="201.6" x14ac:dyDescent="0.3">
      <c r="A4" s="1" t="s">
        <v>203</v>
      </c>
      <c r="B4" s="12" t="s">
        <v>187</v>
      </c>
      <c r="C4" s="2" t="s">
        <v>204</v>
      </c>
      <c r="D4" s="2" t="s">
        <v>205</v>
      </c>
      <c r="E4" s="2" t="s">
        <v>206</v>
      </c>
      <c r="F4" s="2" t="s">
        <v>207</v>
      </c>
      <c r="G4" s="6" t="s">
        <v>208</v>
      </c>
      <c r="H4" s="6" t="s">
        <v>209</v>
      </c>
      <c r="I4" s="6" t="s">
        <v>804</v>
      </c>
      <c r="J4" s="2" t="s">
        <v>805</v>
      </c>
      <c r="K4" s="7" t="s">
        <v>807</v>
      </c>
      <c r="L4" s="9" t="s">
        <v>210</v>
      </c>
      <c r="M4" s="2" t="s">
        <v>211</v>
      </c>
      <c r="N4" s="52"/>
      <c r="O4" s="52"/>
      <c r="P4" s="52"/>
    </row>
    <row r="5" spans="1:16" s="20" customFormat="1" ht="172.8" x14ac:dyDescent="0.3">
      <c r="A5" s="1" t="s">
        <v>212</v>
      </c>
      <c r="B5" s="12" t="s">
        <v>187</v>
      </c>
      <c r="C5" s="2" t="s">
        <v>213</v>
      </c>
      <c r="D5" s="2" t="s">
        <v>214</v>
      </c>
      <c r="E5" s="2" t="s">
        <v>190</v>
      </c>
      <c r="F5" s="3" t="s">
        <v>215</v>
      </c>
      <c r="G5" s="6" t="s">
        <v>216</v>
      </c>
      <c r="H5" s="2" t="s">
        <v>217</v>
      </c>
      <c r="I5" s="6" t="s">
        <v>808</v>
      </c>
      <c r="J5" s="9" t="s">
        <v>218</v>
      </c>
      <c r="K5" s="6" t="s">
        <v>809</v>
      </c>
      <c r="L5" s="2" t="s">
        <v>219</v>
      </c>
      <c r="M5" s="2" t="s">
        <v>211</v>
      </c>
      <c r="N5" s="52"/>
      <c r="O5" s="52"/>
      <c r="P5" s="52"/>
    </row>
    <row r="6" spans="1:16" s="20" customFormat="1" ht="172.8" x14ac:dyDescent="0.3">
      <c r="A6" s="1" t="s">
        <v>220</v>
      </c>
      <c r="B6" s="12" t="s">
        <v>187</v>
      </c>
      <c r="C6" s="2" t="s">
        <v>93</v>
      </c>
      <c r="D6" s="2" t="s">
        <v>93</v>
      </c>
      <c r="E6" s="2" t="s">
        <v>198</v>
      </c>
      <c r="F6" s="2" t="s">
        <v>93</v>
      </c>
      <c r="G6" s="6" t="s">
        <v>221</v>
      </c>
      <c r="H6" s="6" t="s">
        <v>222</v>
      </c>
      <c r="I6" s="6" t="s">
        <v>814</v>
      </c>
      <c r="J6" s="2" t="s">
        <v>223</v>
      </c>
      <c r="K6" s="6" t="s">
        <v>813</v>
      </c>
      <c r="L6" s="2" t="s">
        <v>224</v>
      </c>
      <c r="M6" s="2" t="s">
        <v>225</v>
      </c>
      <c r="N6" s="52"/>
      <c r="O6" s="52"/>
      <c r="P6" s="52"/>
    </row>
    <row r="7" spans="1:16" s="20" customFormat="1" ht="129.6" x14ac:dyDescent="0.3">
      <c r="A7" s="1" t="s">
        <v>226</v>
      </c>
      <c r="B7" s="12" t="s">
        <v>187</v>
      </c>
      <c r="C7" s="2" t="s">
        <v>227</v>
      </c>
      <c r="D7" s="2" t="s">
        <v>228</v>
      </c>
      <c r="E7" s="2" t="s">
        <v>229</v>
      </c>
      <c r="F7" s="2" t="s">
        <v>93</v>
      </c>
      <c r="G7" s="6" t="s">
        <v>230</v>
      </c>
      <c r="H7" s="2" t="s">
        <v>231</v>
      </c>
      <c r="I7" s="14" t="s">
        <v>815</v>
      </c>
      <c r="J7" s="2" t="s">
        <v>909</v>
      </c>
      <c r="K7" s="14" t="s">
        <v>232</v>
      </c>
      <c r="L7" s="2" t="s">
        <v>233</v>
      </c>
      <c r="M7" s="2" t="s">
        <v>234</v>
      </c>
      <c r="N7" s="52"/>
      <c r="O7" s="52"/>
      <c r="P7" s="52"/>
    </row>
    <row r="8" spans="1:16" s="20" customFormat="1" ht="169.2" customHeight="1" x14ac:dyDescent="0.3">
      <c r="A8" s="1" t="s">
        <v>235</v>
      </c>
      <c r="B8" s="12" t="s">
        <v>187</v>
      </c>
      <c r="C8" s="2" t="s">
        <v>236</v>
      </c>
      <c r="D8" s="2" t="s">
        <v>237</v>
      </c>
      <c r="E8" s="2" t="s">
        <v>238</v>
      </c>
      <c r="F8" s="2" t="s">
        <v>239</v>
      </c>
      <c r="G8" s="6" t="s">
        <v>240</v>
      </c>
      <c r="H8" s="2" t="s">
        <v>241</v>
      </c>
      <c r="I8" s="2" t="s">
        <v>818</v>
      </c>
      <c r="J8" s="2" t="s">
        <v>242</v>
      </c>
      <c r="K8" s="2" t="s">
        <v>243</v>
      </c>
      <c r="L8" s="2" t="s">
        <v>244</v>
      </c>
      <c r="M8" s="2" t="s">
        <v>245</v>
      </c>
      <c r="N8" s="52"/>
      <c r="O8" s="52"/>
      <c r="P8" s="52"/>
    </row>
    <row r="9" spans="1:16" s="20" customFormat="1" ht="115.2" x14ac:dyDescent="0.3">
      <c r="A9" s="1" t="s">
        <v>246</v>
      </c>
      <c r="B9" s="12" t="s">
        <v>187</v>
      </c>
      <c r="C9" s="2" t="s">
        <v>204</v>
      </c>
      <c r="D9" s="2" t="s">
        <v>205</v>
      </c>
      <c r="E9" s="2" t="s">
        <v>247</v>
      </c>
      <c r="F9" s="2" t="s">
        <v>93</v>
      </c>
      <c r="G9" s="6" t="s">
        <v>248</v>
      </c>
      <c r="H9" s="2" t="s">
        <v>249</v>
      </c>
      <c r="I9" s="6" t="s">
        <v>817</v>
      </c>
      <c r="J9" s="2" t="s">
        <v>250</v>
      </c>
      <c r="K9" s="6" t="s">
        <v>816</v>
      </c>
      <c r="L9" s="9" t="s">
        <v>251</v>
      </c>
      <c r="M9" s="2" t="s">
        <v>252</v>
      </c>
      <c r="N9" s="52"/>
      <c r="O9" s="52"/>
      <c r="P9" s="52"/>
    </row>
    <row r="10" spans="1:16" ht="15" customHeight="1" x14ac:dyDescent="0.3">
      <c r="A10" s="117" t="s">
        <v>930</v>
      </c>
      <c r="B10" s="117"/>
      <c r="C10" s="117"/>
      <c r="D10" s="117"/>
      <c r="E10" s="117"/>
      <c r="F10" s="117"/>
      <c r="G10" s="117"/>
      <c r="H10" s="117"/>
      <c r="I10" s="117"/>
      <c r="J10" s="117"/>
      <c r="K10" s="117"/>
      <c r="L10" s="117"/>
      <c r="M10" s="117"/>
      <c r="N10" s="64">
        <f>SUM(N2:N9)</f>
        <v>0</v>
      </c>
      <c r="O10" s="63">
        <f>SUM(O2:O9)</f>
        <v>0</v>
      </c>
      <c r="P10" s="61">
        <f>SUM(P2:P9)</f>
        <v>0</v>
      </c>
    </row>
  </sheetData>
  <autoFilter ref="A1:L9" xr:uid="{0361A21B-D111-4184-AE58-61EB32865F3E}"/>
  <mergeCells count="1">
    <mergeCell ref="A10:M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T10"/>
  <sheetViews>
    <sheetView topLeftCell="A7" zoomScale="70" zoomScaleNormal="70" workbookViewId="0">
      <pane xSplit="7" topLeftCell="H1" activePane="topRight" state="frozen"/>
      <selection pane="topRight" activeCell="R9" sqref="R9"/>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8.6640625" style="20" customWidth="1"/>
    <col min="9" max="9" width="79" style="20" customWidth="1"/>
    <col min="10" max="10" width="65.109375" customWidth="1"/>
    <col min="11" max="11" width="96.6640625" customWidth="1"/>
    <col min="12" max="12" width="50.6640625" customWidth="1"/>
    <col min="13" max="13" width="77.44140625" style="5" hidden="1" customWidth="1"/>
    <col min="14" max="14" width="21" style="25" hidden="1" customWidth="1"/>
    <col min="15" max="15" width="64.6640625" style="10" hidden="1" customWidth="1"/>
    <col min="16" max="16" width="59.33203125" hidden="1" customWidth="1"/>
    <col min="17" max="17" width="72.5546875" style="5" customWidth="1"/>
    <col min="18" max="18" width="18" customWidth="1"/>
    <col min="19" max="19" width="16.6640625" customWidth="1"/>
    <col min="20" max="20" width="15.6640625" customWidth="1"/>
  </cols>
  <sheetData>
    <row r="1" spans="1:20" s="21" customFormat="1" ht="28.8" x14ac:dyDescent="0.3">
      <c r="A1" s="102" t="s">
        <v>16</v>
      </c>
      <c r="B1" s="23" t="s">
        <v>4</v>
      </c>
      <c r="C1" s="23" t="s">
        <v>17</v>
      </c>
      <c r="D1" s="23" t="s">
        <v>18</v>
      </c>
      <c r="E1" s="23" t="s">
        <v>19</v>
      </c>
      <c r="F1" s="23" t="s">
        <v>20</v>
      </c>
      <c r="G1" s="23" t="s">
        <v>8</v>
      </c>
      <c r="H1" s="23" t="s">
        <v>6</v>
      </c>
      <c r="I1" s="23" t="s">
        <v>21</v>
      </c>
      <c r="J1" s="23" t="s">
        <v>108</v>
      </c>
      <c r="K1" s="23" t="s">
        <v>22</v>
      </c>
      <c r="L1" s="23" t="s">
        <v>23</v>
      </c>
      <c r="M1" s="104" t="s">
        <v>294</v>
      </c>
      <c r="N1" s="27" t="s">
        <v>24</v>
      </c>
      <c r="O1" s="105" t="s">
        <v>25</v>
      </c>
      <c r="P1" s="27" t="s">
        <v>295</v>
      </c>
      <c r="Q1" s="40" t="s">
        <v>26</v>
      </c>
      <c r="R1" s="103" t="s">
        <v>910</v>
      </c>
      <c r="S1" s="106" t="s">
        <v>911</v>
      </c>
      <c r="T1" s="107" t="s">
        <v>912</v>
      </c>
    </row>
    <row r="2" spans="1:20" ht="286.8" customHeight="1" x14ac:dyDescent="0.3">
      <c r="A2" s="7" t="s">
        <v>296</v>
      </c>
      <c r="B2" s="12" t="s">
        <v>297</v>
      </c>
      <c r="C2" s="2" t="s">
        <v>298</v>
      </c>
      <c r="D2" s="2" t="s">
        <v>299</v>
      </c>
      <c r="E2" s="2" t="s">
        <v>300</v>
      </c>
      <c r="F2" s="7" t="s">
        <v>301</v>
      </c>
      <c r="G2" s="13" t="s">
        <v>302</v>
      </c>
      <c r="H2" s="2" t="s">
        <v>303</v>
      </c>
      <c r="I2" s="2" t="s">
        <v>823</v>
      </c>
      <c r="J2" s="2" t="s">
        <v>824</v>
      </c>
      <c r="K2" s="2" t="s">
        <v>825</v>
      </c>
      <c r="L2" s="5" t="s">
        <v>304</v>
      </c>
      <c r="O2" s="10" t="s">
        <v>305</v>
      </c>
      <c r="P2" s="5" t="s">
        <v>306</v>
      </c>
      <c r="Q2" s="5" t="s">
        <v>307</v>
      </c>
      <c r="R2" s="52"/>
      <c r="S2" s="52"/>
      <c r="T2" s="52"/>
    </row>
    <row r="3" spans="1:20" ht="230.4" x14ac:dyDescent="0.3">
      <c r="A3" s="7" t="s">
        <v>308</v>
      </c>
      <c r="B3" s="12" t="s">
        <v>297</v>
      </c>
      <c r="C3" s="2" t="s">
        <v>309</v>
      </c>
      <c r="D3" s="2" t="s">
        <v>310</v>
      </c>
      <c r="E3" s="2" t="s">
        <v>311</v>
      </c>
      <c r="F3" s="7" t="s">
        <v>301</v>
      </c>
      <c r="G3" s="2" t="s">
        <v>312</v>
      </c>
      <c r="H3" s="2" t="s">
        <v>313</v>
      </c>
      <c r="I3" s="2" t="s">
        <v>826</v>
      </c>
      <c r="J3" s="2" t="s">
        <v>827</v>
      </c>
      <c r="K3" s="50" t="s">
        <v>314</v>
      </c>
      <c r="L3" s="5" t="s">
        <v>315</v>
      </c>
      <c r="O3" s="10" t="s">
        <v>316</v>
      </c>
      <c r="Q3" s="5" t="s">
        <v>317</v>
      </c>
      <c r="R3" s="52"/>
      <c r="S3" s="52"/>
      <c r="T3" s="52"/>
    </row>
    <row r="4" spans="1:20" ht="335.7" customHeight="1" x14ac:dyDescent="0.3">
      <c r="A4" s="7" t="s">
        <v>318</v>
      </c>
      <c r="B4" s="12" t="s">
        <v>297</v>
      </c>
      <c r="C4" s="2" t="s">
        <v>319</v>
      </c>
      <c r="D4" s="2" t="s">
        <v>320</v>
      </c>
      <c r="E4" s="2" t="s">
        <v>321</v>
      </c>
      <c r="F4" s="7" t="s">
        <v>322</v>
      </c>
      <c r="G4" s="2" t="s">
        <v>323</v>
      </c>
      <c r="H4" s="2" t="s">
        <v>324</v>
      </c>
      <c r="I4" s="2" t="s">
        <v>828</v>
      </c>
      <c r="J4" s="2" t="s">
        <v>325</v>
      </c>
      <c r="K4" s="2" t="s">
        <v>829</v>
      </c>
      <c r="L4" s="5" t="s">
        <v>326</v>
      </c>
      <c r="M4" s="5" t="s">
        <v>327</v>
      </c>
      <c r="O4" s="10" t="s">
        <v>328</v>
      </c>
      <c r="P4" s="11" t="s">
        <v>329</v>
      </c>
      <c r="Q4" s="5" t="s">
        <v>330</v>
      </c>
      <c r="R4" s="52"/>
      <c r="S4" s="52"/>
      <c r="T4" s="52"/>
    </row>
    <row r="5" spans="1:20" ht="216" x14ac:dyDescent="0.3">
      <c r="A5" s="7" t="s">
        <v>331</v>
      </c>
      <c r="B5" s="12" t="s">
        <v>297</v>
      </c>
      <c r="C5" s="2" t="s">
        <v>332</v>
      </c>
      <c r="D5" s="2" t="s">
        <v>333</v>
      </c>
      <c r="E5" s="2" t="s">
        <v>334</v>
      </c>
      <c r="F5" s="7" t="s">
        <v>335</v>
      </c>
      <c r="G5" s="2" t="s">
        <v>336</v>
      </c>
      <c r="H5" s="2" t="s">
        <v>337</v>
      </c>
      <c r="I5" s="2" t="s">
        <v>831</v>
      </c>
      <c r="J5" s="2" t="s">
        <v>338</v>
      </c>
      <c r="K5" s="2" t="s">
        <v>830</v>
      </c>
      <c r="L5" s="5" t="s">
        <v>339</v>
      </c>
      <c r="M5" s="5" t="s">
        <v>340</v>
      </c>
      <c r="O5" s="10" t="s">
        <v>341</v>
      </c>
      <c r="P5" s="5" t="s">
        <v>342</v>
      </c>
      <c r="Q5" s="5" t="s">
        <v>330</v>
      </c>
      <c r="R5" s="52"/>
      <c r="S5" s="52"/>
      <c r="T5" s="52"/>
    </row>
    <row r="6" spans="1:20" ht="201.6" x14ac:dyDescent="0.3">
      <c r="A6" s="7" t="s">
        <v>343</v>
      </c>
      <c r="B6" s="12" t="s">
        <v>297</v>
      </c>
      <c r="C6" s="2" t="s">
        <v>332</v>
      </c>
      <c r="D6" s="2" t="s">
        <v>333</v>
      </c>
      <c r="E6" s="2" t="s">
        <v>344</v>
      </c>
      <c r="F6" s="7" t="s">
        <v>345</v>
      </c>
      <c r="G6" s="2" t="s">
        <v>346</v>
      </c>
      <c r="H6" s="2" t="s">
        <v>347</v>
      </c>
      <c r="I6" s="17" t="s">
        <v>832</v>
      </c>
      <c r="J6" s="2" t="s">
        <v>348</v>
      </c>
      <c r="K6" s="2" t="s">
        <v>833</v>
      </c>
      <c r="L6" s="2" t="s">
        <v>908</v>
      </c>
      <c r="O6" s="10" t="s">
        <v>349</v>
      </c>
      <c r="Q6" s="5" t="s">
        <v>330</v>
      </c>
      <c r="R6" s="52"/>
      <c r="S6" s="52"/>
      <c r="T6" s="52"/>
    </row>
    <row r="7" spans="1:20" ht="409.2" customHeight="1" x14ac:dyDescent="0.3">
      <c r="A7" s="7" t="s">
        <v>350</v>
      </c>
      <c r="B7" s="12" t="s">
        <v>297</v>
      </c>
      <c r="C7" s="2" t="s">
        <v>93</v>
      </c>
      <c r="D7" s="2" t="s">
        <v>93</v>
      </c>
      <c r="E7" s="2" t="s">
        <v>351</v>
      </c>
      <c r="F7" s="11">
        <v>3.6</v>
      </c>
      <c r="G7" s="2" t="s">
        <v>352</v>
      </c>
      <c r="H7" s="14" t="s">
        <v>353</v>
      </c>
      <c r="I7" s="14" t="s">
        <v>834</v>
      </c>
      <c r="J7" s="2" t="s">
        <v>354</v>
      </c>
      <c r="K7" s="14" t="s">
        <v>835</v>
      </c>
      <c r="L7" s="5" t="s">
        <v>355</v>
      </c>
      <c r="M7" s="5" t="s">
        <v>356</v>
      </c>
      <c r="O7" s="10" t="s">
        <v>357</v>
      </c>
      <c r="Q7" s="5" t="s">
        <v>358</v>
      </c>
      <c r="R7" s="52"/>
      <c r="S7" s="52"/>
      <c r="T7" s="52"/>
    </row>
    <row r="8" spans="1:20" ht="291.60000000000002" customHeight="1" x14ac:dyDescent="0.3">
      <c r="A8" s="7" t="s">
        <v>359</v>
      </c>
      <c r="B8" s="12" t="s">
        <v>297</v>
      </c>
      <c r="C8" s="2" t="s">
        <v>93</v>
      </c>
      <c r="D8" s="2" t="s">
        <v>93</v>
      </c>
      <c r="E8" s="2" t="s">
        <v>360</v>
      </c>
      <c r="F8" s="11">
        <v>3.6</v>
      </c>
      <c r="G8" s="2" t="s">
        <v>361</v>
      </c>
      <c r="H8" s="14" t="s">
        <v>362</v>
      </c>
      <c r="I8" s="9" t="s">
        <v>839</v>
      </c>
      <c r="J8" s="2" t="s">
        <v>363</v>
      </c>
      <c r="K8" s="9" t="s">
        <v>840</v>
      </c>
      <c r="L8" s="5" t="s">
        <v>364</v>
      </c>
      <c r="M8" s="5" t="s">
        <v>365</v>
      </c>
      <c r="O8" s="10" t="s">
        <v>366</v>
      </c>
      <c r="Q8" s="5" t="s">
        <v>358</v>
      </c>
      <c r="R8" s="52"/>
      <c r="S8" s="52"/>
      <c r="T8" s="52"/>
    </row>
    <row r="9" spans="1:20" ht="408.6" customHeight="1" x14ac:dyDescent="0.3">
      <c r="A9" s="7" t="s">
        <v>367</v>
      </c>
      <c r="B9" s="12" t="s">
        <v>297</v>
      </c>
      <c r="C9" s="2" t="s">
        <v>93</v>
      </c>
      <c r="D9" s="2" t="s">
        <v>93</v>
      </c>
      <c r="E9" s="2" t="s">
        <v>360</v>
      </c>
      <c r="F9" s="11">
        <v>3.6</v>
      </c>
      <c r="G9" s="2" t="s">
        <v>368</v>
      </c>
      <c r="H9" s="9" t="s">
        <v>369</v>
      </c>
      <c r="I9" s="14" t="s">
        <v>837</v>
      </c>
      <c r="J9" s="2" t="s">
        <v>836</v>
      </c>
      <c r="K9" s="14" t="s">
        <v>838</v>
      </c>
      <c r="L9" s="5" t="s">
        <v>370</v>
      </c>
      <c r="M9" s="5" t="s">
        <v>371</v>
      </c>
      <c r="O9" s="10" t="s">
        <v>372</v>
      </c>
      <c r="Q9" s="5" t="s">
        <v>358</v>
      </c>
      <c r="R9" s="52"/>
      <c r="S9" s="52"/>
      <c r="T9" s="52"/>
    </row>
    <row r="10" spans="1:20" x14ac:dyDescent="0.3">
      <c r="A10" s="117" t="s">
        <v>930</v>
      </c>
      <c r="B10" s="117"/>
      <c r="C10" s="117"/>
      <c r="D10" s="117"/>
      <c r="E10" s="117"/>
      <c r="F10" s="117"/>
      <c r="G10" s="117"/>
      <c r="H10" s="117"/>
      <c r="I10" s="117"/>
      <c r="J10" s="117"/>
      <c r="K10" s="117"/>
      <c r="L10" s="117"/>
      <c r="M10" s="117"/>
      <c r="N10" s="117"/>
      <c r="O10" s="117"/>
      <c r="P10" s="117"/>
      <c r="Q10" s="117"/>
      <c r="R10" s="64">
        <f>SUM(R2:R9)</f>
        <v>0</v>
      </c>
      <c r="S10" s="63">
        <f>SUM(S2:S9)</f>
        <v>0</v>
      </c>
      <c r="T10" s="61">
        <f>SUM(T2:T9)</f>
        <v>0</v>
      </c>
    </row>
  </sheetData>
  <mergeCells count="1">
    <mergeCell ref="A10:Q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P7"/>
  <sheetViews>
    <sheetView topLeftCell="A2" zoomScale="85" zoomScaleNormal="85" workbookViewId="0">
      <pane xSplit="7" topLeftCell="M1" activePane="topRight" state="frozen"/>
      <selection pane="topRight" activeCell="O6" sqref="O6"/>
    </sheetView>
  </sheetViews>
  <sheetFormatPr defaultRowHeight="14.4" x14ac:dyDescent="0.3"/>
  <cols>
    <col min="1" max="1" width="7" style="20" customWidth="1"/>
    <col min="2" max="2" width="17.44140625" style="20" bestFit="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37.5546875" customWidth="1"/>
    <col min="11" max="11" width="104.33203125" customWidth="1"/>
    <col min="12" max="12" width="50.33203125" customWidth="1"/>
    <col min="13" max="13" width="72.5546875" style="5" customWidth="1"/>
    <col min="14" max="14" width="12.33203125" bestFit="1" customWidth="1"/>
    <col min="15" max="15" width="14.21875" customWidth="1"/>
    <col min="16" max="16" width="12.6640625" customWidth="1"/>
  </cols>
  <sheetData>
    <row r="1" spans="1:16" s="11" customFormat="1" ht="28.8" x14ac:dyDescent="0.3">
      <c r="A1" s="102" t="s">
        <v>16</v>
      </c>
      <c r="B1" s="23" t="s">
        <v>4</v>
      </c>
      <c r="C1" s="23" t="s">
        <v>17</v>
      </c>
      <c r="D1" s="23" t="s">
        <v>18</v>
      </c>
      <c r="E1" s="23" t="s">
        <v>19</v>
      </c>
      <c r="F1" s="23" t="s">
        <v>20</v>
      </c>
      <c r="G1" s="23" t="s">
        <v>8</v>
      </c>
      <c r="H1" s="23" t="s">
        <v>6</v>
      </c>
      <c r="I1" s="23" t="s">
        <v>21</v>
      </c>
      <c r="J1" s="23" t="s">
        <v>108</v>
      </c>
      <c r="K1" s="23" t="s">
        <v>22</v>
      </c>
      <c r="L1" s="40" t="s">
        <v>14</v>
      </c>
      <c r="M1" s="40" t="s">
        <v>26</v>
      </c>
      <c r="N1" s="103" t="s">
        <v>910</v>
      </c>
      <c r="O1" s="106" t="s">
        <v>911</v>
      </c>
      <c r="P1" s="107" t="s">
        <v>912</v>
      </c>
    </row>
    <row r="2" spans="1:16" ht="316.8" x14ac:dyDescent="0.3">
      <c r="A2" s="11" t="s">
        <v>253</v>
      </c>
      <c r="B2" s="12" t="s">
        <v>254</v>
      </c>
      <c r="C2" s="2" t="s">
        <v>255</v>
      </c>
      <c r="D2" s="2" t="s">
        <v>256</v>
      </c>
      <c r="E2" s="2" t="s">
        <v>257</v>
      </c>
      <c r="F2" s="5">
        <v>2.4</v>
      </c>
      <c r="G2" s="2" t="s">
        <v>258</v>
      </c>
      <c r="H2" s="2" t="s">
        <v>259</v>
      </c>
      <c r="I2" s="2" t="s">
        <v>846</v>
      </c>
      <c r="J2" s="9" t="s">
        <v>260</v>
      </c>
      <c r="K2" s="2" t="s">
        <v>847</v>
      </c>
      <c r="L2" s="5" t="s">
        <v>261</v>
      </c>
      <c r="M2" s="5" t="s">
        <v>262</v>
      </c>
      <c r="N2" s="52"/>
      <c r="O2" s="52"/>
      <c r="P2" s="52"/>
    </row>
    <row r="3" spans="1:16" ht="201.6" x14ac:dyDescent="0.3">
      <c r="A3" s="11" t="s">
        <v>263</v>
      </c>
      <c r="B3" s="12" t="s">
        <v>254</v>
      </c>
      <c r="C3" s="2" t="s">
        <v>264</v>
      </c>
      <c r="D3" s="2" t="s">
        <v>265</v>
      </c>
      <c r="E3" s="2" t="s">
        <v>257</v>
      </c>
      <c r="F3" s="5">
        <v>6.3</v>
      </c>
      <c r="G3" s="2" t="s">
        <v>266</v>
      </c>
      <c r="H3" s="2" t="s">
        <v>267</v>
      </c>
      <c r="I3" s="2" t="s">
        <v>268</v>
      </c>
      <c r="J3" s="10" t="s">
        <v>269</v>
      </c>
      <c r="K3" s="2" t="s">
        <v>270</v>
      </c>
      <c r="L3" s="5" t="s">
        <v>271</v>
      </c>
      <c r="M3" s="5" t="s">
        <v>272</v>
      </c>
      <c r="N3" s="52"/>
      <c r="O3" s="52"/>
      <c r="P3" s="52"/>
    </row>
    <row r="4" spans="1:16" ht="129.6" x14ac:dyDescent="0.3">
      <c r="A4" s="11" t="s">
        <v>273</v>
      </c>
      <c r="B4" s="12" t="s">
        <v>254</v>
      </c>
      <c r="C4" s="2" t="s">
        <v>274</v>
      </c>
      <c r="D4" s="2" t="s">
        <v>275</v>
      </c>
      <c r="E4" s="2" t="s">
        <v>276</v>
      </c>
      <c r="F4" s="5">
        <v>2.4</v>
      </c>
      <c r="G4" s="2" t="s">
        <v>277</v>
      </c>
      <c r="H4" s="2" t="s">
        <v>278</v>
      </c>
      <c r="I4" s="2" t="s">
        <v>848</v>
      </c>
      <c r="J4" s="10" t="s">
        <v>279</v>
      </c>
      <c r="K4" s="2" t="s">
        <v>849</v>
      </c>
      <c r="L4" s="5" t="s">
        <v>280</v>
      </c>
      <c r="M4" s="5" t="s">
        <v>281</v>
      </c>
      <c r="N4" s="52"/>
      <c r="O4" s="52"/>
      <c r="P4" s="52"/>
    </row>
    <row r="5" spans="1:16" ht="244.8" x14ac:dyDescent="0.3">
      <c r="A5" s="11" t="s">
        <v>282</v>
      </c>
      <c r="B5" s="12" t="s">
        <v>254</v>
      </c>
      <c r="C5" s="2" t="s">
        <v>236</v>
      </c>
      <c r="D5" s="2" t="s">
        <v>283</v>
      </c>
      <c r="E5" s="2" t="s">
        <v>284</v>
      </c>
      <c r="F5" s="5" t="s">
        <v>93</v>
      </c>
      <c r="G5" s="13" t="s">
        <v>285</v>
      </c>
      <c r="H5" s="2" t="s">
        <v>286</v>
      </c>
      <c r="I5" s="2" t="s">
        <v>845</v>
      </c>
      <c r="J5" s="9" t="s">
        <v>844</v>
      </c>
      <c r="K5" s="2" t="s">
        <v>907</v>
      </c>
      <c r="L5" s="5" t="s">
        <v>287</v>
      </c>
      <c r="M5" s="5" t="s">
        <v>288</v>
      </c>
      <c r="N5" s="52"/>
      <c r="O5" s="52"/>
      <c r="P5" s="52"/>
    </row>
    <row r="6" spans="1:16" ht="230.4" x14ac:dyDescent="0.3">
      <c r="A6" s="11" t="s">
        <v>289</v>
      </c>
      <c r="B6" s="12" t="s">
        <v>254</v>
      </c>
      <c r="C6" s="2" t="s">
        <v>264</v>
      </c>
      <c r="D6" s="2" t="s">
        <v>265</v>
      </c>
      <c r="E6" s="2" t="s">
        <v>290</v>
      </c>
      <c r="F6" s="5">
        <v>6.3</v>
      </c>
      <c r="G6" s="2" t="s">
        <v>291</v>
      </c>
      <c r="H6" s="2" t="s">
        <v>292</v>
      </c>
      <c r="I6" s="2" t="s">
        <v>842</v>
      </c>
      <c r="J6" s="47" t="s">
        <v>841</v>
      </c>
      <c r="K6" s="2" t="s">
        <v>843</v>
      </c>
      <c r="L6" s="5" t="s">
        <v>293</v>
      </c>
      <c r="M6" s="5" t="s">
        <v>281</v>
      </c>
      <c r="N6" s="52"/>
      <c r="O6" s="52"/>
      <c r="P6" s="52"/>
    </row>
    <row r="7" spans="1:16" x14ac:dyDescent="0.3">
      <c r="A7" s="117" t="s">
        <v>930</v>
      </c>
      <c r="B7" s="117"/>
      <c r="C7" s="117"/>
      <c r="D7" s="117"/>
      <c r="E7" s="117"/>
      <c r="F7" s="117"/>
      <c r="G7" s="117"/>
      <c r="H7" s="117"/>
      <c r="I7" s="117"/>
      <c r="J7" s="117"/>
      <c r="K7" s="117"/>
      <c r="L7" s="117"/>
      <c r="M7" s="117"/>
      <c r="N7" s="64">
        <f>SUM(N2:N6)</f>
        <v>0</v>
      </c>
      <c r="O7" s="63">
        <f>SUM(O2:O6)</f>
        <v>0</v>
      </c>
      <c r="P7" s="61">
        <f>SUM(P2:P6)</f>
        <v>0</v>
      </c>
    </row>
  </sheetData>
  <mergeCells count="1">
    <mergeCell ref="A7:M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Q9"/>
  <sheetViews>
    <sheetView zoomScale="70" zoomScaleNormal="70" workbookViewId="0">
      <pane xSplit="7" topLeftCell="L1" activePane="topRight" state="frozen"/>
      <selection pane="topRight" activeCell="O2" sqref="O2"/>
    </sheetView>
  </sheetViews>
  <sheetFormatPr defaultColWidth="9.33203125" defaultRowHeight="14.4" x14ac:dyDescent="0.3"/>
  <cols>
    <col min="1" max="1" width="7" style="12" customWidth="1"/>
    <col min="2" max="2" width="8.44140625" style="12" customWidth="1"/>
    <col min="3" max="3" width="23.6640625" style="12" customWidth="1"/>
    <col min="4" max="4" width="23.44140625" style="12" customWidth="1"/>
    <col min="5" max="5" width="27.44140625" style="12" customWidth="1"/>
    <col min="6" max="6" width="10.5546875" style="12" customWidth="1"/>
    <col min="7" max="7" width="21.109375" style="12" bestFit="1" customWidth="1"/>
    <col min="8" max="8" width="51.6640625" style="12" customWidth="1"/>
    <col min="9" max="9" width="86.5546875" style="12" customWidth="1"/>
    <col min="10" max="10" width="45.109375" style="11" customWidth="1"/>
    <col min="11" max="11" width="104.33203125" style="11" customWidth="1"/>
    <col min="12" max="12" width="90.6640625" style="11" customWidth="1"/>
    <col min="13" max="13" width="85.6640625" style="11" hidden="1" customWidth="1"/>
    <col min="14" max="14" width="72.5546875" style="5" customWidth="1"/>
    <col min="15" max="15" width="18" customWidth="1"/>
    <col min="16" max="16" width="16.6640625" customWidth="1"/>
    <col min="17" max="17" width="15.6640625" customWidth="1"/>
    <col min="18" max="16384" width="9.33203125" style="11"/>
  </cols>
  <sheetData>
    <row r="1" spans="1:17" ht="28.8" x14ac:dyDescent="0.3">
      <c r="A1" s="22" t="s">
        <v>16</v>
      </c>
      <c r="B1" s="32" t="s">
        <v>4</v>
      </c>
      <c r="C1" s="32" t="s">
        <v>17</v>
      </c>
      <c r="D1" s="32" t="s">
        <v>18</v>
      </c>
      <c r="E1" s="32" t="s">
        <v>19</v>
      </c>
      <c r="F1" s="32" t="s">
        <v>20</v>
      </c>
      <c r="G1" s="32" t="s">
        <v>8</v>
      </c>
      <c r="H1" s="32" t="s">
        <v>6</v>
      </c>
      <c r="I1" s="32" t="s">
        <v>21</v>
      </c>
      <c r="J1" s="32" t="s">
        <v>108</v>
      </c>
      <c r="K1" s="32" t="s">
        <v>22</v>
      </c>
      <c r="L1" s="24" t="s">
        <v>14</v>
      </c>
      <c r="M1" s="26" t="s">
        <v>24</v>
      </c>
      <c r="N1" s="24" t="s">
        <v>26</v>
      </c>
      <c r="O1" s="95" t="s">
        <v>910</v>
      </c>
      <c r="P1" s="96" t="s">
        <v>911</v>
      </c>
      <c r="Q1" s="97" t="s">
        <v>912</v>
      </c>
    </row>
    <row r="2" spans="1:17" s="12" customFormat="1" ht="259.2" x14ac:dyDescent="0.3">
      <c r="A2" s="2" t="s">
        <v>373</v>
      </c>
      <c r="B2" s="2" t="s">
        <v>374</v>
      </c>
      <c r="C2" s="2" t="s">
        <v>375</v>
      </c>
      <c r="D2" s="2" t="s">
        <v>376</v>
      </c>
      <c r="E2" s="2" t="s">
        <v>377</v>
      </c>
      <c r="F2" s="2" t="s">
        <v>378</v>
      </c>
      <c r="G2" s="2" t="s">
        <v>379</v>
      </c>
      <c r="H2" s="2" t="s">
        <v>380</v>
      </c>
      <c r="I2" s="2" t="s">
        <v>862</v>
      </c>
      <c r="J2" s="2" t="s">
        <v>861</v>
      </c>
      <c r="K2" s="2" t="s">
        <v>863</v>
      </c>
      <c r="L2" s="2" t="s">
        <v>381</v>
      </c>
      <c r="N2" s="2" t="s">
        <v>382</v>
      </c>
      <c r="O2" s="52"/>
      <c r="P2" s="52"/>
      <c r="Q2" s="52"/>
    </row>
    <row r="3" spans="1:17" s="12" customFormat="1" ht="408.6" customHeight="1" x14ac:dyDescent="0.3">
      <c r="A3" s="2" t="s">
        <v>383</v>
      </c>
      <c r="B3" s="2" t="s">
        <v>374</v>
      </c>
      <c r="C3" s="2" t="s">
        <v>384</v>
      </c>
      <c r="D3" s="2" t="s">
        <v>376</v>
      </c>
      <c r="E3" s="2" t="s">
        <v>377</v>
      </c>
      <c r="F3" s="2" t="s">
        <v>385</v>
      </c>
      <c r="G3" s="2" t="s">
        <v>386</v>
      </c>
      <c r="H3" s="2" t="s">
        <v>387</v>
      </c>
      <c r="I3" s="2" t="s">
        <v>859</v>
      </c>
      <c r="J3" s="2" t="s">
        <v>858</v>
      </c>
      <c r="K3" s="2" t="s">
        <v>860</v>
      </c>
      <c r="L3" s="2" t="s">
        <v>388</v>
      </c>
      <c r="N3" s="2" t="s">
        <v>382</v>
      </c>
      <c r="O3" s="52"/>
      <c r="P3" s="52"/>
      <c r="Q3" s="52"/>
    </row>
    <row r="4" spans="1:17" s="12" customFormat="1" ht="273.60000000000002" x14ac:dyDescent="0.3">
      <c r="A4" s="2" t="s">
        <v>389</v>
      </c>
      <c r="B4" s="2" t="s">
        <v>374</v>
      </c>
      <c r="C4" s="2" t="s">
        <v>390</v>
      </c>
      <c r="D4" s="2" t="s">
        <v>391</v>
      </c>
      <c r="E4" s="2" t="s">
        <v>377</v>
      </c>
      <c r="F4" s="2" t="s">
        <v>392</v>
      </c>
      <c r="G4" s="2" t="s">
        <v>393</v>
      </c>
      <c r="H4" s="2" t="s">
        <v>394</v>
      </c>
      <c r="I4" s="2" t="s">
        <v>857</v>
      </c>
      <c r="J4" s="2" t="s">
        <v>395</v>
      </c>
      <c r="K4" s="7" t="s">
        <v>855</v>
      </c>
      <c r="L4" s="2" t="s">
        <v>396</v>
      </c>
      <c r="N4" s="2" t="s">
        <v>382</v>
      </c>
      <c r="O4" s="52"/>
      <c r="P4" s="52"/>
      <c r="Q4" s="52"/>
    </row>
    <row r="5" spans="1:17" s="12" customFormat="1" ht="273.60000000000002" x14ac:dyDescent="0.3">
      <c r="A5" s="2" t="s">
        <v>397</v>
      </c>
      <c r="B5" s="2" t="s">
        <v>374</v>
      </c>
      <c r="C5" s="2" t="s">
        <v>398</v>
      </c>
      <c r="D5" s="2" t="s">
        <v>399</v>
      </c>
      <c r="E5" s="2" t="s">
        <v>377</v>
      </c>
      <c r="F5" s="2">
        <v>10.8</v>
      </c>
      <c r="G5" s="2" t="s">
        <v>400</v>
      </c>
      <c r="H5" s="2" t="s">
        <v>401</v>
      </c>
      <c r="I5" s="2" t="s">
        <v>856</v>
      </c>
      <c r="J5" s="7" t="s">
        <v>762</v>
      </c>
      <c r="K5" s="2" t="s">
        <v>854</v>
      </c>
      <c r="L5" s="2" t="s">
        <v>402</v>
      </c>
      <c r="N5" s="2" t="s">
        <v>403</v>
      </c>
      <c r="O5" s="52"/>
      <c r="P5" s="52"/>
      <c r="Q5" s="52"/>
    </row>
    <row r="6" spans="1:17" s="12" customFormat="1" ht="249.6" customHeight="1" x14ac:dyDescent="0.3">
      <c r="A6" s="2" t="s">
        <v>404</v>
      </c>
      <c r="B6" s="2" t="s">
        <v>374</v>
      </c>
      <c r="C6" s="2" t="s">
        <v>405</v>
      </c>
      <c r="D6" s="2" t="s">
        <v>406</v>
      </c>
      <c r="E6" s="2" t="s">
        <v>377</v>
      </c>
      <c r="F6" s="2" t="s">
        <v>93</v>
      </c>
      <c r="G6" s="2" t="s">
        <v>407</v>
      </c>
      <c r="H6" s="2" t="s">
        <v>408</v>
      </c>
      <c r="I6" s="2" t="s">
        <v>852</v>
      </c>
      <c r="J6" s="2" t="s">
        <v>409</v>
      </c>
      <c r="K6" s="2" t="s">
        <v>853</v>
      </c>
      <c r="L6" s="2" t="s">
        <v>410</v>
      </c>
      <c r="N6" s="2" t="s">
        <v>411</v>
      </c>
      <c r="O6" s="52"/>
      <c r="P6" s="52"/>
      <c r="Q6" s="52"/>
    </row>
    <row r="7" spans="1:17" s="12" customFormat="1" ht="216" x14ac:dyDescent="0.3">
      <c r="A7" s="2" t="s">
        <v>412</v>
      </c>
      <c r="B7" s="2" t="s">
        <v>374</v>
      </c>
      <c r="C7" s="2" t="s">
        <v>413</v>
      </c>
      <c r="D7" s="2" t="s">
        <v>414</v>
      </c>
      <c r="E7" s="2" t="s">
        <v>415</v>
      </c>
      <c r="F7" s="2" t="s">
        <v>416</v>
      </c>
      <c r="G7" s="2" t="s">
        <v>417</v>
      </c>
      <c r="H7" s="2" t="s">
        <v>418</v>
      </c>
      <c r="I7" s="2" t="s">
        <v>851</v>
      </c>
      <c r="J7" s="2" t="s">
        <v>419</v>
      </c>
      <c r="K7" s="2" t="s">
        <v>420</v>
      </c>
      <c r="L7" s="9" t="s">
        <v>421</v>
      </c>
      <c r="N7" s="2" t="s">
        <v>422</v>
      </c>
      <c r="O7" s="52"/>
      <c r="P7" s="52"/>
      <c r="Q7" s="52"/>
    </row>
    <row r="8" spans="1:17" s="12" customFormat="1" ht="187.2" x14ac:dyDescent="0.3">
      <c r="A8" s="2" t="s">
        <v>423</v>
      </c>
      <c r="B8" s="2" t="s">
        <v>374</v>
      </c>
      <c r="C8" s="2" t="s">
        <v>424</v>
      </c>
      <c r="D8" s="2" t="s">
        <v>425</v>
      </c>
      <c r="E8" s="2" t="s">
        <v>426</v>
      </c>
      <c r="F8" s="2">
        <v>10.4</v>
      </c>
      <c r="G8" s="2" t="s">
        <v>427</v>
      </c>
      <c r="H8" s="2" t="s">
        <v>428</v>
      </c>
      <c r="I8" s="2" t="s">
        <v>429</v>
      </c>
      <c r="J8" s="2" t="s">
        <v>430</v>
      </c>
      <c r="K8" s="2" t="s">
        <v>850</v>
      </c>
      <c r="L8" s="2" t="s">
        <v>431</v>
      </c>
      <c r="N8" s="2" t="s">
        <v>432</v>
      </c>
      <c r="O8" s="52"/>
      <c r="P8" s="52"/>
      <c r="Q8" s="52"/>
    </row>
    <row r="9" spans="1:17" x14ac:dyDescent="0.3">
      <c r="A9" s="118" t="s">
        <v>930</v>
      </c>
      <c r="B9" s="118"/>
      <c r="C9" s="118"/>
      <c r="D9" s="118"/>
      <c r="E9" s="118"/>
      <c r="F9" s="118"/>
      <c r="G9" s="118"/>
      <c r="H9" s="118"/>
      <c r="I9" s="118"/>
      <c r="J9" s="118"/>
      <c r="K9" s="118"/>
      <c r="L9" s="118"/>
      <c r="M9" s="118"/>
      <c r="N9" s="118"/>
      <c r="O9" s="64">
        <f>SUM(O2:O8)</f>
        <v>0</v>
      </c>
      <c r="P9" s="63">
        <f>SUM(P2:P8)</f>
        <v>0</v>
      </c>
      <c r="Q9" s="61">
        <f>SUM(Q2:Q8)</f>
        <v>0</v>
      </c>
    </row>
  </sheetData>
  <mergeCells count="1">
    <mergeCell ref="A9:N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P9"/>
  <sheetViews>
    <sheetView topLeftCell="A5" zoomScale="85" zoomScaleNormal="85" workbookViewId="0">
      <pane xSplit="7" topLeftCell="K1" activePane="topRight" state="frozen"/>
      <selection pane="topRight" activeCell="O8" sqref="O8"/>
    </sheetView>
  </sheetViews>
  <sheetFormatPr defaultRowHeight="14.4" x14ac:dyDescent="0.3"/>
  <cols>
    <col min="1" max="1" width="7" style="20" customWidth="1"/>
    <col min="2" max="2" width="15.33203125" style="4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75" style="20" customWidth="1"/>
    <col min="9" max="9" width="78.21875" style="20" customWidth="1"/>
    <col min="10" max="10" width="46.44140625" customWidth="1"/>
    <col min="11" max="11" width="78.33203125" customWidth="1"/>
    <col min="12" max="12" width="42.88671875" customWidth="1"/>
    <col min="13" max="13" width="46.5546875" style="5" customWidth="1"/>
    <col min="14" max="14" width="12.33203125" bestFit="1" customWidth="1"/>
    <col min="15" max="15" width="12.88671875" customWidth="1"/>
    <col min="16" max="16" width="12.5546875" customWidth="1"/>
  </cols>
  <sheetData>
    <row r="1" spans="1:16" s="62" customFormat="1" ht="31.2" customHeight="1" x14ac:dyDescent="0.3">
      <c r="A1" s="102" t="s">
        <v>16</v>
      </c>
      <c r="B1" s="40" t="s">
        <v>4</v>
      </c>
      <c r="C1" s="23" t="s">
        <v>17</v>
      </c>
      <c r="D1" s="23" t="s">
        <v>18</v>
      </c>
      <c r="E1" s="23" t="s">
        <v>19</v>
      </c>
      <c r="F1" s="23" t="s">
        <v>20</v>
      </c>
      <c r="G1" s="23" t="s">
        <v>8</v>
      </c>
      <c r="H1" s="23" t="s">
        <v>6</v>
      </c>
      <c r="I1" s="23" t="s">
        <v>21</v>
      </c>
      <c r="J1" s="23" t="s">
        <v>108</v>
      </c>
      <c r="K1" s="23" t="s">
        <v>22</v>
      </c>
      <c r="L1" s="40" t="s">
        <v>14</v>
      </c>
      <c r="M1" s="40" t="s">
        <v>26</v>
      </c>
      <c r="N1" s="103" t="s">
        <v>910</v>
      </c>
      <c r="O1" s="106" t="s">
        <v>911</v>
      </c>
      <c r="P1" s="107" t="s">
        <v>912</v>
      </c>
    </row>
    <row r="2" spans="1:16" s="20" customFormat="1" ht="192.6" customHeight="1" x14ac:dyDescent="0.3">
      <c r="A2" s="12" t="s">
        <v>433</v>
      </c>
      <c r="B2" s="2" t="s">
        <v>434</v>
      </c>
      <c r="C2" s="2" t="s">
        <v>435</v>
      </c>
      <c r="D2" s="2" t="s">
        <v>436</v>
      </c>
      <c r="E2" s="44" t="s">
        <v>437</v>
      </c>
      <c r="F2" s="19">
        <v>10.8</v>
      </c>
      <c r="G2" s="2" t="s">
        <v>438</v>
      </c>
      <c r="H2" s="2" t="s">
        <v>439</v>
      </c>
      <c r="I2" s="2" t="s">
        <v>864</v>
      </c>
      <c r="J2" s="2" t="s">
        <v>440</v>
      </c>
      <c r="K2" s="2" t="s">
        <v>865</v>
      </c>
      <c r="L2" s="2" t="s">
        <v>441</v>
      </c>
      <c r="M2" s="2" t="s">
        <v>442</v>
      </c>
      <c r="N2" s="52"/>
      <c r="O2" s="52"/>
      <c r="P2" s="52"/>
    </row>
    <row r="3" spans="1:16" s="20" customFormat="1" ht="108" customHeight="1" x14ac:dyDescent="0.3">
      <c r="A3" s="12" t="s">
        <v>443</v>
      </c>
      <c r="B3" s="2" t="s">
        <v>434</v>
      </c>
      <c r="C3" s="2" t="s">
        <v>444</v>
      </c>
      <c r="D3" s="2" t="s">
        <v>445</v>
      </c>
      <c r="E3" s="44" t="s">
        <v>446</v>
      </c>
      <c r="F3" s="6" t="s">
        <v>447</v>
      </c>
      <c r="G3" s="2" t="s">
        <v>448</v>
      </c>
      <c r="H3" s="2" t="s">
        <v>449</v>
      </c>
      <c r="I3" s="49" t="s">
        <v>450</v>
      </c>
      <c r="J3" s="2" t="s">
        <v>451</v>
      </c>
      <c r="K3" s="2" t="s">
        <v>866</v>
      </c>
      <c r="L3" s="2" t="s">
        <v>452</v>
      </c>
      <c r="M3" s="2" t="s">
        <v>453</v>
      </c>
      <c r="N3" s="52"/>
      <c r="O3" s="52"/>
      <c r="P3" s="52"/>
    </row>
    <row r="4" spans="1:16" s="20" customFormat="1" ht="187.2" x14ac:dyDescent="0.3">
      <c r="A4" s="12" t="s">
        <v>454</v>
      </c>
      <c r="B4" s="2" t="s">
        <v>434</v>
      </c>
      <c r="C4" s="2" t="s">
        <v>455</v>
      </c>
      <c r="D4" s="2" t="s">
        <v>456</v>
      </c>
      <c r="E4" s="44" t="s">
        <v>457</v>
      </c>
      <c r="F4" s="19">
        <v>10.8</v>
      </c>
      <c r="G4" s="2" t="s">
        <v>458</v>
      </c>
      <c r="H4" s="2" t="s">
        <v>459</v>
      </c>
      <c r="I4" s="2" t="s">
        <v>460</v>
      </c>
      <c r="J4" s="2" t="s">
        <v>461</v>
      </c>
      <c r="K4" s="2" t="s">
        <v>867</v>
      </c>
      <c r="L4" s="2" t="s">
        <v>462</v>
      </c>
      <c r="M4" s="2" t="s">
        <v>442</v>
      </c>
      <c r="N4" s="52"/>
      <c r="O4" s="52"/>
      <c r="P4" s="52"/>
    </row>
    <row r="5" spans="1:16" s="20" customFormat="1" ht="345.6" x14ac:dyDescent="0.3">
      <c r="A5" s="12" t="s">
        <v>463</v>
      </c>
      <c r="B5" s="2" t="s">
        <v>434</v>
      </c>
      <c r="C5" s="2" t="s">
        <v>93</v>
      </c>
      <c r="D5" s="2" t="s">
        <v>93</v>
      </c>
      <c r="E5" s="44" t="s">
        <v>464</v>
      </c>
      <c r="F5" s="6" t="s">
        <v>447</v>
      </c>
      <c r="G5" s="2" t="s">
        <v>465</v>
      </c>
      <c r="H5" s="2" t="s">
        <v>466</v>
      </c>
      <c r="I5" s="2" t="s">
        <v>873</v>
      </c>
      <c r="J5" s="2" t="s">
        <v>467</v>
      </c>
      <c r="K5" s="2" t="s">
        <v>874</v>
      </c>
      <c r="L5" s="2" t="s">
        <v>468</v>
      </c>
      <c r="M5" s="2" t="s">
        <v>442</v>
      </c>
      <c r="N5" s="52"/>
      <c r="O5" s="52"/>
      <c r="P5" s="52"/>
    </row>
    <row r="6" spans="1:16" s="20" customFormat="1" ht="158.4" x14ac:dyDescent="0.3">
      <c r="A6" s="12" t="s">
        <v>469</v>
      </c>
      <c r="B6" s="2" t="s">
        <v>434</v>
      </c>
      <c r="C6" s="2" t="s">
        <v>455</v>
      </c>
      <c r="D6" s="2" t="s">
        <v>470</v>
      </c>
      <c r="E6" s="44" t="s">
        <v>464</v>
      </c>
      <c r="F6" s="6" t="s">
        <v>447</v>
      </c>
      <c r="G6" s="2" t="s">
        <v>471</v>
      </c>
      <c r="H6" s="2" t="s">
        <v>472</v>
      </c>
      <c r="I6" s="2" t="s">
        <v>906</v>
      </c>
      <c r="J6" s="2" t="s">
        <v>868</v>
      </c>
      <c r="K6" s="2" t="s">
        <v>473</v>
      </c>
      <c r="L6" s="2" t="s">
        <v>474</v>
      </c>
      <c r="M6" s="2" t="s">
        <v>442</v>
      </c>
      <c r="N6" s="52"/>
      <c r="O6" s="52"/>
      <c r="P6" s="52"/>
    </row>
    <row r="7" spans="1:16" s="20" customFormat="1" ht="187.2" x14ac:dyDescent="0.3">
      <c r="A7" s="12" t="s">
        <v>475</v>
      </c>
      <c r="B7" s="2" t="s">
        <v>434</v>
      </c>
      <c r="C7" s="2" t="s">
        <v>93</v>
      </c>
      <c r="D7" s="2" t="s">
        <v>93</v>
      </c>
      <c r="E7" s="44" t="s">
        <v>476</v>
      </c>
      <c r="F7" s="6" t="s">
        <v>447</v>
      </c>
      <c r="G7" s="2" t="s">
        <v>477</v>
      </c>
      <c r="H7" s="2" t="s">
        <v>478</v>
      </c>
      <c r="I7" s="2" t="s">
        <v>869</v>
      </c>
      <c r="J7" s="2" t="s">
        <v>479</v>
      </c>
      <c r="K7" s="2" t="s">
        <v>872</v>
      </c>
      <c r="L7" s="2" t="s">
        <v>480</v>
      </c>
      <c r="M7" s="2" t="s">
        <v>442</v>
      </c>
      <c r="N7" s="52"/>
      <c r="O7" s="52"/>
      <c r="P7" s="52"/>
    </row>
    <row r="8" spans="1:16" s="2" customFormat="1" ht="178.2" customHeight="1" x14ac:dyDescent="0.3">
      <c r="A8" s="2" t="s">
        <v>481</v>
      </c>
      <c r="B8" s="2" t="s">
        <v>434</v>
      </c>
      <c r="C8" s="2" t="s">
        <v>93</v>
      </c>
      <c r="D8" s="2" t="s">
        <v>482</v>
      </c>
      <c r="E8" s="2" t="s">
        <v>483</v>
      </c>
      <c r="F8" s="6" t="s">
        <v>447</v>
      </c>
      <c r="G8" s="2" t="s">
        <v>484</v>
      </c>
      <c r="H8" s="2" t="s">
        <v>485</v>
      </c>
      <c r="I8" s="2" t="s">
        <v>870</v>
      </c>
      <c r="J8" s="2" t="s">
        <v>486</v>
      </c>
      <c r="K8" s="2" t="s">
        <v>871</v>
      </c>
      <c r="L8" s="2" t="s">
        <v>487</v>
      </c>
      <c r="M8" s="2" t="s">
        <v>442</v>
      </c>
      <c r="N8" s="52"/>
      <c r="O8" s="52"/>
      <c r="P8" s="52"/>
    </row>
    <row r="9" spans="1:16" x14ac:dyDescent="0.3">
      <c r="A9" s="117" t="s">
        <v>930</v>
      </c>
      <c r="B9" s="117"/>
      <c r="C9" s="117"/>
      <c r="D9" s="117"/>
      <c r="E9" s="117"/>
      <c r="F9" s="117"/>
      <c r="G9" s="117"/>
      <c r="H9" s="117"/>
      <c r="I9" s="117"/>
      <c r="J9" s="117"/>
      <c r="K9" s="117"/>
      <c r="L9" s="117"/>
      <c r="M9" s="117"/>
      <c r="N9" s="64">
        <f>SUM(N2:N8)</f>
        <v>0</v>
      </c>
      <c r="O9" s="63">
        <f>SUM(O2:O8)</f>
        <v>0</v>
      </c>
      <c r="P9" s="61">
        <f>SUM(P2:P8)</f>
        <v>0</v>
      </c>
    </row>
  </sheetData>
  <mergeCells count="1">
    <mergeCell ref="A9:M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theme="0"/>
  </sheetPr>
  <dimension ref="A1:P9"/>
  <sheetViews>
    <sheetView zoomScale="85" zoomScaleNormal="85" workbookViewId="0">
      <pane xSplit="7" topLeftCell="L1" activePane="topRight" state="frozen"/>
      <selection pane="topRight" activeCell="N2" sqref="N2"/>
    </sheetView>
  </sheetViews>
  <sheetFormatPr defaultRowHeight="14.4" x14ac:dyDescent="0.3"/>
  <cols>
    <col min="1" max="1" width="7" style="20" customWidth="1"/>
    <col min="2" max="2" width="15.33203125" style="20" customWidth="1"/>
    <col min="3" max="3" width="23.6640625" style="20" customWidth="1"/>
    <col min="4" max="4" width="23.44140625" style="20" customWidth="1"/>
    <col min="5" max="5" width="27.44140625" style="20" customWidth="1"/>
    <col min="6" max="6" width="8.109375" style="20" customWidth="1"/>
    <col min="7" max="7" width="18.44140625" style="20" customWidth="1"/>
    <col min="8" max="8" width="59.44140625" style="20" customWidth="1"/>
    <col min="9" max="9" width="100.33203125" style="20" customWidth="1"/>
    <col min="10" max="10" width="39.33203125" customWidth="1"/>
    <col min="11" max="11" width="103.33203125" style="5" customWidth="1"/>
    <col min="12" max="12" width="84.33203125" style="5" customWidth="1"/>
    <col min="13" max="13" width="72.5546875" style="5" customWidth="1"/>
    <col min="14" max="15" width="12.33203125" bestFit="1" customWidth="1"/>
    <col min="16" max="16" width="11.5546875" customWidth="1"/>
  </cols>
  <sheetData>
    <row r="1" spans="1:16" s="31" customFormat="1" ht="43.2" x14ac:dyDescent="0.3">
      <c r="A1" s="28" t="s">
        <v>16</v>
      </c>
      <c r="B1" s="29" t="s">
        <v>4</v>
      </c>
      <c r="C1" s="29" t="s">
        <v>17</v>
      </c>
      <c r="D1" s="29" t="s">
        <v>18</v>
      </c>
      <c r="E1" s="29" t="s">
        <v>19</v>
      </c>
      <c r="F1" s="29" t="s">
        <v>20</v>
      </c>
      <c r="G1" s="29" t="s">
        <v>8</v>
      </c>
      <c r="H1" s="29" t="s">
        <v>6</v>
      </c>
      <c r="I1" s="29" t="s">
        <v>21</v>
      </c>
      <c r="J1" s="29" t="s">
        <v>108</v>
      </c>
      <c r="K1" s="43" t="s">
        <v>22</v>
      </c>
      <c r="L1" s="30" t="s">
        <v>14</v>
      </c>
      <c r="M1" s="30" t="s">
        <v>26</v>
      </c>
      <c r="N1" s="95" t="s">
        <v>910</v>
      </c>
      <c r="O1" s="96" t="s">
        <v>911</v>
      </c>
      <c r="P1" s="97" t="s">
        <v>912</v>
      </c>
    </row>
    <row r="2" spans="1:16" ht="302.39999999999998" x14ac:dyDescent="0.3">
      <c r="A2" s="1" t="s">
        <v>488</v>
      </c>
      <c r="B2" s="2" t="s">
        <v>489</v>
      </c>
      <c r="C2" s="2" t="s">
        <v>490</v>
      </c>
      <c r="D2" s="2" t="s">
        <v>491</v>
      </c>
      <c r="E2" s="2" t="s">
        <v>492</v>
      </c>
      <c r="F2" s="5" t="s">
        <v>493</v>
      </c>
      <c r="G2" s="2" t="s">
        <v>494</v>
      </c>
      <c r="H2" s="2" t="s">
        <v>495</v>
      </c>
      <c r="I2" s="2" t="s">
        <v>875</v>
      </c>
      <c r="J2" s="9" t="s">
        <v>496</v>
      </c>
      <c r="K2" s="2" t="s">
        <v>876</v>
      </c>
      <c r="L2" s="5" t="s">
        <v>497</v>
      </c>
      <c r="M2" s="5" t="s">
        <v>498</v>
      </c>
      <c r="N2" s="52"/>
      <c r="O2" s="52"/>
      <c r="P2" s="52"/>
    </row>
    <row r="3" spans="1:16" ht="205.95" customHeight="1" x14ac:dyDescent="0.3">
      <c r="A3" s="1" t="s">
        <v>499</v>
      </c>
      <c r="B3" s="2" t="s">
        <v>489</v>
      </c>
      <c r="C3" s="2" t="s">
        <v>500</v>
      </c>
      <c r="D3" s="2" t="s">
        <v>491</v>
      </c>
      <c r="E3" s="2" t="s">
        <v>492</v>
      </c>
      <c r="F3" s="5" t="s">
        <v>501</v>
      </c>
      <c r="G3" s="2" t="s">
        <v>502</v>
      </c>
      <c r="H3" s="2" t="s">
        <v>503</v>
      </c>
      <c r="I3" s="2" t="s">
        <v>877</v>
      </c>
      <c r="J3" s="47" t="s">
        <v>504</v>
      </c>
      <c r="K3" s="2" t="s">
        <v>878</v>
      </c>
      <c r="L3" s="5" t="s">
        <v>505</v>
      </c>
      <c r="M3" s="5" t="s">
        <v>498</v>
      </c>
      <c r="N3" s="52"/>
      <c r="O3" s="52"/>
      <c r="P3" s="52"/>
    </row>
    <row r="4" spans="1:16" ht="172.2" customHeight="1" x14ac:dyDescent="0.3">
      <c r="A4" s="1" t="s">
        <v>506</v>
      </c>
      <c r="B4" s="2" t="s">
        <v>489</v>
      </c>
      <c r="C4" s="2" t="s">
        <v>507</v>
      </c>
      <c r="D4" s="2" t="s">
        <v>508</v>
      </c>
      <c r="E4" s="2" t="s">
        <v>492</v>
      </c>
      <c r="F4" s="5" t="s">
        <v>509</v>
      </c>
      <c r="G4" s="2" t="s">
        <v>510</v>
      </c>
      <c r="H4" s="2" t="s">
        <v>511</v>
      </c>
      <c r="I4" s="2" t="s">
        <v>879</v>
      </c>
      <c r="J4" s="9" t="s">
        <v>512</v>
      </c>
      <c r="K4" s="2" t="s">
        <v>513</v>
      </c>
      <c r="L4" s="5" t="s">
        <v>514</v>
      </c>
      <c r="M4" s="5" t="s">
        <v>498</v>
      </c>
      <c r="N4" s="52"/>
      <c r="O4" s="52"/>
      <c r="P4" s="52"/>
    </row>
    <row r="5" spans="1:16" ht="409.6" x14ac:dyDescent="0.3">
      <c r="A5" s="1" t="s">
        <v>515</v>
      </c>
      <c r="B5" s="2" t="s">
        <v>489</v>
      </c>
      <c r="C5" s="2" t="s">
        <v>500</v>
      </c>
      <c r="D5" s="2" t="s">
        <v>508</v>
      </c>
      <c r="E5" s="2" t="s">
        <v>492</v>
      </c>
      <c r="F5" s="5">
        <v>2.2000000000000002</v>
      </c>
      <c r="G5" s="2" t="s">
        <v>516</v>
      </c>
      <c r="H5" s="2" t="s">
        <v>517</v>
      </c>
      <c r="I5" s="2" t="s">
        <v>880</v>
      </c>
      <c r="J5" s="9" t="s">
        <v>904</v>
      </c>
      <c r="K5" s="2" t="s">
        <v>905</v>
      </c>
      <c r="L5" s="5" t="s">
        <v>518</v>
      </c>
      <c r="M5" s="5" t="s">
        <v>498</v>
      </c>
      <c r="N5" s="52"/>
      <c r="O5" s="52"/>
      <c r="P5" s="52"/>
    </row>
    <row r="6" spans="1:16" ht="271.95" customHeight="1" x14ac:dyDescent="0.3">
      <c r="A6" s="1" t="s">
        <v>519</v>
      </c>
      <c r="B6" s="2" t="s">
        <v>489</v>
      </c>
      <c r="C6" s="2" t="s">
        <v>520</v>
      </c>
      <c r="D6" s="2" t="s">
        <v>521</v>
      </c>
      <c r="E6" s="2" t="s">
        <v>522</v>
      </c>
      <c r="F6" s="5" t="s">
        <v>523</v>
      </c>
      <c r="G6" s="2" t="s">
        <v>524</v>
      </c>
      <c r="H6" s="2" t="s">
        <v>525</v>
      </c>
      <c r="I6" s="2" t="s">
        <v>526</v>
      </c>
      <c r="J6" s="9" t="s">
        <v>527</v>
      </c>
      <c r="K6" s="2" t="s">
        <v>881</v>
      </c>
      <c r="L6" s="5" t="s">
        <v>528</v>
      </c>
      <c r="M6" s="5" t="s">
        <v>498</v>
      </c>
      <c r="N6" s="52"/>
      <c r="O6" s="52"/>
      <c r="P6" s="52"/>
    </row>
    <row r="7" spans="1:16" ht="232.2" customHeight="1" x14ac:dyDescent="0.3">
      <c r="A7" s="1" t="s">
        <v>529</v>
      </c>
      <c r="B7" s="2" t="s">
        <v>489</v>
      </c>
      <c r="C7" s="2" t="s">
        <v>530</v>
      </c>
      <c r="D7" s="2" t="s">
        <v>531</v>
      </c>
      <c r="E7" s="2" t="s">
        <v>532</v>
      </c>
      <c r="F7" s="5" t="s">
        <v>533</v>
      </c>
      <c r="G7" s="2" t="s">
        <v>534</v>
      </c>
      <c r="H7" s="2" t="s">
        <v>535</v>
      </c>
      <c r="I7" s="2" t="s">
        <v>760</v>
      </c>
      <c r="J7" s="9" t="s">
        <v>536</v>
      </c>
      <c r="K7" s="5" t="s">
        <v>761</v>
      </c>
      <c r="L7" s="5" t="s">
        <v>537</v>
      </c>
      <c r="M7" s="5" t="s">
        <v>498</v>
      </c>
      <c r="N7" s="52"/>
      <c r="O7" s="52"/>
      <c r="P7" s="52"/>
    </row>
    <row r="8" spans="1:16" ht="130.19999999999999" customHeight="1" x14ac:dyDescent="0.3">
      <c r="A8" s="1" t="s">
        <v>538</v>
      </c>
      <c r="B8" s="2" t="s">
        <v>489</v>
      </c>
      <c r="C8" s="2" t="s">
        <v>539</v>
      </c>
      <c r="D8" s="2" t="s">
        <v>540</v>
      </c>
      <c r="E8" s="2" t="s">
        <v>541</v>
      </c>
      <c r="F8" s="5" t="s">
        <v>542</v>
      </c>
      <c r="G8" s="2" t="s">
        <v>543</v>
      </c>
      <c r="H8" s="2" t="s">
        <v>544</v>
      </c>
      <c r="I8" s="2" t="s">
        <v>545</v>
      </c>
      <c r="J8" s="9" t="s">
        <v>546</v>
      </c>
      <c r="K8" s="5" t="s">
        <v>547</v>
      </c>
      <c r="L8" s="5" t="s">
        <v>548</v>
      </c>
      <c r="M8" s="5" t="s">
        <v>498</v>
      </c>
      <c r="N8" s="52"/>
      <c r="O8" s="52"/>
      <c r="P8" s="52"/>
    </row>
    <row r="9" spans="1:16" x14ac:dyDescent="0.3">
      <c r="A9" s="117" t="s">
        <v>930</v>
      </c>
      <c r="B9" s="117"/>
      <c r="C9" s="117"/>
      <c r="D9" s="117"/>
      <c r="E9" s="117"/>
      <c r="F9" s="117"/>
      <c r="G9" s="117"/>
      <c r="H9" s="117"/>
      <c r="I9" s="117"/>
      <c r="J9" s="117"/>
      <c r="K9" s="117"/>
      <c r="L9" s="117"/>
      <c r="M9" s="117"/>
      <c r="N9" s="64">
        <f>SUM(N2:N8)</f>
        <v>0</v>
      </c>
      <c r="O9" s="63">
        <f>SUM(O2:O8)</f>
        <v>0</v>
      </c>
      <c r="P9" s="61">
        <f>SUM(P2:P8)</f>
        <v>0</v>
      </c>
    </row>
  </sheetData>
  <mergeCells count="1">
    <mergeCell ref="A9:M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P5"/>
  <sheetViews>
    <sheetView zoomScale="85" zoomScaleNormal="85" workbookViewId="0">
      <pane xSplit="7" topLeftCell="J1" activePane="topRight" state="frozen"/>
      <selection pane="topRight" activeCell="N2" sqref="N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1.21875" style="20" customWidth="1"/>
    <col min="9" max="9" width="75.44140625" style="20" customWidth="1"/>
    <col min="10" max="10" width="44.44140625" customWidth="1"/>
    <col min="11" max="12" width="104.33203125" customWidth="1"/>
    <col min="13" max="13" width="72.5546875" style="5" customWidth="1"/>
    <col min="14" max="14" width="12.33203125" bestFit="1" customWidth="1"/>
    <col min="15" max="15" width="14.21875" customWidth="1"/>
    <col min="16" max="16" width="12.33203125" customWidth="1"/>
  </cols>
  <sheetData>
    <row r="1" spans="1:16" s="21" customFormat="1" ht="28.8" x14ac:dyDescent="0.3">
      <c r="A1" s="102" t="s">
        <v>16</v>
      </c>
      <c r="B1" s="23" t="s">
        <v>4</v>
      </c>
      <c r="C1" s="23" t="s">
        <v>17</v>
      </c>
      <c r="D1" s="23" t="s">
        <v>18</v>
      </c>
      <c r="E1" s="23" t="s">
        <v>19</v>
      </c>
      <c r="F1" s="23" t="s">
        <v>20</v>
      </c>
      <c r="G1" s="23" t="s">
        <v>8</v>
      </c>
      <c r="H1" s="23" t="s">
        <v>6</v>
      </c>
      <c r="I1" s="23" t="s">
        <v>21</v>
      </c>
      <c r="J1" s="23" t="s">
        <v>108</v>
      </c>
      <c r="K1" s="23" t="s">
        <v>22</v>
      </c>
      <c r="L1" s="40" t="s">
        <v>14</v>
      </c>
      <c r="M1" s="40" t="s">
        <v>26</v>
      </c>
      <c r="N1" s="103" t="s">
        <v>910</v>
      </c>
      <c r="O1" s="106" t="s">
        <v>911</v>
      </c>
      <c r="P1" s="107" t="s">
        <v>912</v>
      </c>
    </row>
    <row r="2" spans="1:16" ht="302.39999999999998" x14ac:dyDescent="0.3">
      <c r="A2" s="11" t="s">
        <v>549</v>
      </c>
      <c r="B2" s="2" t="s">
        <v>550</v>
      </c>
      <c r="C2" s="2" t="s">
        <v>551</v>
      </c>
      <c r="D2" s="2" t="s">
        <v>552</v>
      </c>
      <c r="E2" s="5" t="s">
        <v>553</v>
      </c>
      <c r="F2" s="5">
        <v>11.5</v>
      </c>
      <c r="G2" s="2" t="s">
        <v>554</v>
      </c>
      <c r="H2" s="2" t="s">
        <v>555</v>
      </c>
      <c r="I2" s="2" t="s">
        <v>556</v>
      </c>
      <c r="J2" s="5" t="s">
        <v>557</v>
      </c>
      <c r="K2" s="2" t="s">
        <v>882</v>
      </c>
      <c r="L2" s="5" t="s">
        <v>558</v>
      </c>
      <c r="M2" s="5" t="s">
        <v>559</v>
      </c>
      <c r="N2" s="52"/>
      <c r="O2" s="52"/>
      <c r="P2" s="52"/>
    </row>
    <row r="3" spans="1:16" ht="221.7" customHeight="1" x14ac:dyDescent="0.3">
      <c r="A3" s="11" t="s">
        <v>560</v>
      </c>
      <c r="B3" s="2" t="s">
        <v>550</v>
      </c>
      <c r="C3" s="2" t="s">
        <v>561</v>
      </c>
      <c r="D3" s="2" t="s">
        <v>562</v>
      </c>
      <c r="E3" s="5" t="s">
        <v>553</v>
      </c>
      <c r="F3" s="5">
        <v>5.0999999999999996</v>
      </c>
      <c r="G3" s="2" t="s">
        <v>563</v>
      </c>
      <c r="H3" s="2" t="s">
        <v>564</v>
      </c>
      <c r="I3" s="2" t="s">
        <v>759</v>
      </c>
      <c r="J3" s="5" t="s">
        <v>565</v>
      </c>
      <c r="K3" s="2" t="s">
        <v>883</v>
      </c>
      <c r="L3" s="5" t="s">
        <v>566</v>
      </c>
      <c r="M3" s="5" t="s">
        <v>559</v>
      </c>
      <c r="N3" s="52"/>
      <c r="O3" s="52"/>
      <c r="P3" s="52"/>
    </row>
    <row r="4" spans="1:16" ht="158.4" x14ac:dyDescent="0.3">
      <c r="A4" s="11" t="s">
        <v>567</v>
      </c>
      <c r="B4" s="2" t="s">
        <v>550</v>
      </c>
      <c r="C4" s="2" t="s">
        <v>568</v>
      </c>
      <c r="D4" s="2" t="s">
        <v>569</v>
      </c>
      <c r="E4" s="5" t="s">
        <v>570</v>
      </c>
      <c r="F4" s="5" t="s">
        <v>571</v>
      </c>
      <c r="G4" s="2" t="s">
        <v>572</v>
      </c>
      <c r="H4" s="2" t="s">
        <v>573</v>
      </c>
      <c r="I4" s="2" t="s">
        <v>757</v>
      </c>
      <c r="J4" s="5" t="s">
        <v>574</v>
      </c>
      <c r="K4" s="5" t="s">
        <v>758</v>
      </c>
      <c r="L4" s="10" t="s">
        <v>575</v>
      </c>
      <c r="M4" s="5" t="s">
        <v>559</v>
      </c>
      <c r="N4" s="52"/>
      <c r="O4" s="52"/>
      <c r="P4" s="52"/>
    </row>
    <row r="5" spans="1:16" x14ac:dyDescent="0.3">
      <c r="A5" s="117" t="s">
        <v>930</v>
      </c>
      <c r="B5" s="117"/>
      <c r="C5" s="117"/>
      <c r="D5" s="117"/>
      <c r="E5" s="117"/>
      <c r="F5" s="117"/>
      <c r="G5" s="117"/>
      <c r="H5" s="117"/>
      <c r="I5" s="117"/>
      <c r="J5" s="117"/>
      <c r="K5" s="117"/>
      <c r="L5" s="117"/>
      <c r="M5" s="117"/>
      <c r="N5" s="64">
        <f>SUM(N2:N4)</f>
        <v>0</v>
      </c>
      <c r="O5" s="63">
        <f>SUM(O2:O4)</f>
        <v>0</v>
      </c>
      <c r="P5" s="61">
        <f>SUM(P2:P4)</f>
        <v>0</v>
      </c>
    </row>
  </sheetData>
  <mergeCells count="1">
    <mergeCell ref="A5:M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P6"/>
  <sheetViews>
    <sheetView topLeftCell="A3" zoomScale="85" zoomScaleNormal="85" workbookViewId="0">
      <pane xSplit="7" topLeftCell="M1" activePane="topRight" state="frozen"/>
      <selection pane="topRight" activeCell="P6" sqref="P6"/>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7.5546875" style="20" customWidth="1"/>
    <col min="10" max="10" width="45" customWidth="1"/>
    <col min="11" max="11" width="104.33203125" customWidth="1"/>
    <col min="12" max="12" width="90.6640625" customWidth="1"/>
    <col min="13" max="13" width="72.5546875" style="5" customWidth="1"/>
    <col min="14" max="14" width="12.33203125" bestFit="1" customWidth="1"/>
    <col min="15" max="15" width="14.21875" customWidth="1"/>
    <col min="16" max="16" width="12.33203125" customWidth="1"/>
  </cols>
  <sheetData>
    <row r="1" spans="1:16" s="11" customFormat="1" ht="28.8" x14ac:dyDescent="0.3">
      <c r="A1" s="102" t="s">
        <v>16</v>
      </c>
      <c r="B1" s="23" t="s">
        <v>4</v>
      </c>
      <c r="C1" s="23" t="s">
        <v>17</v>
      </c>
      <c r="D1" s="23" t="s">
        <v>18</v>
      </c>
      <c r="E1" s="23" t="s">
        <v>19</v>
      </c>
      <c r="F1" s="23" t="s">
        <v>20</v>
      </c>
      <c r="G1" s="23" t="s">
        <v>8</v>
      </c>
      <c r="H1" s="23" t="s">
        <v>6</v>
      </c>
      <c r="I1" s="23" t="s">
        <v>21</v>
      </c>
      <c r="J1" s="23" t="s">
        <v>108</v>
      </c>
      <c r="K1" s="23" t="s">
        <v>22</v>
      </c>
      <c r="L1" s="40" t="s">
        <v>14</v>
      </c>
      <c r="M1" s="40" t="s">
        <v>26</v>
      </c>
      <c r="N1" s="103" t="s">
        <v>910</v>
      </c>
      <c r="O1" s="106" t="s">
        <v>911</v>
      </c>
      <c r="P1" s="107" t="s">
        <v>912</v>
      </c>
    </row>
    <row r="2" spans="1:16" ht="240" customHeight="1" x14ac:dyDescent="0.3">
      <c r="A2" s="11" t="s">
        <v>576</v>
      </c>
      <c r="B2" s="2" t="s">
        <v>577</v>
      </c>
      <c r="C2" s="2" t="s">
        <v>578</v>
      </c>
      <c r="D2" s="2" t="s">
        <v>579</v>
      </c>
      <c r="E2" s="18" t="s">
        <v>580</v>
      </c>
      <c r="F2" s="2" t="s">
        <v>93</v>
      </c>
      <c r="G2" s="2" t="s">
        <v>581</v>
      </c>
      <c r="H2" s="2" t="s">
        <v>582</v>
      </c>
      <c r="I2" s="2" t="s">
        <v>884</v>
      </c>
      <c r="J2" s="10" t="s">
        <v>583</v>
      </c>
      <c r="K2" s="2" t="s">
        <v>885</v>
      </c>
      <c r="L2" s="5" t="s">
        <v>584</v>
      </c>
      <c r="M2" s="5" t="s">
        <v>585</v>
      </c>
      <c r="N2" s="52"/>
      <c r="O2" s="52"/>
      <c r="P2" s="52"/>
    </row>
    <row r="3" spans="1:16" ht="316.8" x14ac:dyDescent="0.3">
      <c r="A3" s="11" t="s">
        <v>586</v>
      </c>
      <c r="B3" s="2" t="s">
        <v>577</v>
      </c>
      <c r="C3" s="2" t="s">
        <v>587</v>
      </c>
      <c r="D3" s="2" t="s">
        <v>588</v>
      </c>
      <c r="E3" s="18" t="s">
        <v>589</v>
      </c>
      <c r="F3" s="2">
        <v>3.4</v>
      </c>
      <c r="G3" s="2" t="s">
        <v>590</v>
      </c>
      <c r="H3" s="2" t="s">
        <v>591</v>
      </c>
      <c r="I3" s="2" t="s">
        <v>886</v>
      </c>
      <c r="J3" s="2" t="s">
        <v>756</v>
      </c>
      <c r="K3" s="2" t="s">
        <v>887</v>
      </c>
      <c r="L3" s="5" t="s">
        <v>592</v>
      </c>
      <c r="M3" s="5" t="s">
        <v>593</v>
      </c>
      <c r="N3" s="52"/>
      <c r="O3" s="52"/>
      <c r="P3" s="52"/>
    </row>
    <row r="4" spans="1:16" ht="231.6" customHeight="1" x14ac:dyDescent="0.3">
      <c r="A4" s="11" t="s">
        <v>594</v>
      </c>
      <c r="B4" s="2" t="s">
        <v>577</v>
      </c>
      <c r="C4" s="2" t="s">
        <v>587</v>
      </c>
      <c r="D4" s="2" t="s">
        <v>588</v>
      </c>
      <c r="E4" s="18" t="s">
        <v>595</v>
      </c>
      <c r="F4" s="2" t="s">
        <v>93</v>
      </c>
      <c r="G4" s="2" t="s">
        <v>596</v>
      </c>
      <c r="H4" s="2" t="s">
        <v>597</v>
      </c>
      <c r="I4" s="2" t="s">
        <v>598</v>
      </c>
      <c r="J4" s="10" t="s">
        <v>599</v>
      </c>
      <c r="K4" s="5" t="s">
        <v>600</v>
      </c>
      <c r="L4" s="5" t="s">
        <v>601</v>
      </c>
      <c r="M4" s="5" t="s">
        <v>602</v>
      </c>
      <c r="N4" s="52"/>
      <c r="O4" s="52"/>
      <c r="P4" s="52"/>
    </row>
    <row r="5" spans="1:16" ht="129.6" x14ac:dyDescent="0.3">
      <c r="A5" s="11" t="s">
        <v>603</v>
      </c>
      <c r="B5" s="2" t="s">
        <v>577</v>
      </c>
      <c r="C5" s="2" t="s">
        <v>604</v>
      </c>
      <c r="D5" s="2" t="s">
        <v>605</v>
      </c>
      <c r="E5" s="18" t="s">
        <v>606</v>
      </c>
      <c r="F5" s="2" t="s">
        <v>93</v>
      </c>
      <c r="G5" s="2" t="s">
        <v>607</v>
      </c>
      <c r="H5" s="2" t="s">
        <v>608</v>
      </c>
      <c r="I5" s="7" t="s">
        <v>888</v>
      </c>
      <c r="J5" s="10" t="s">
        <v>609</v>
      </c>
      <c r="K5" s="7" t="s">
        <v>888</v>
      </c>
      <c r="L5" s="10" t="s">
        <v>610</v>
      </c>
      <c r="M5" s="5" t="s">
        <v>611</v>
      </c>
      <c r="N5" s="52"/>
      <c r="O5" s="52"/>
      <c r="P5" s="52"/>
    </row>
    <row r="6" spans="1:16" x14ac:dyDescent="0.3">
      <c r="A6" s="117" t="s">
        <v>930</v>
      </c>
      <c r="B6" s="117"/>
      <c r="C6" s="117"/>
      <c r="D6" s="117"/>
      <c r="E6" s="117"/>
      <c r="F6" s="117"/>
      <c r="G6" s="117"/>
      <c r="H6" s="117"/>
      <c r="I6" s="117"/>
      <c r="J6" s="117"/>
      <c r="K6" s="117"/>
      <c r="L6" s="117"/>
      <c r="M6" s="117"/>
      <c r="N6" s="64">
        <f>SUM(N2:N5)</f>
        <v>0</v>
      </c>
      <c r="O6" s="63">
        <f>SUM(O2:O5)</f>
        <v>0</v>
      </c>
      <c r="P6" s="61">
        <f>SUM(P2:P5)</f>
        <v>0</v>
      </c>
    </row>
  </sheetData>
  <mergeCells count="1">
    <mergeCell ref="A6:M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P9"/>
  <sheetViews>
    <sheetView zoomScale="85" zoomScaleNormal="85" workbookViewId="0">
      <pane xSplit="7" topLeftCell="H1" activePane="topRight" state="frozen"/>
      <selection pane="topRight" activeCell="N2" sqref="N2"/>
    </sheetView>
  </sheetViews>
  <sheetFormatPr defaultRowHeight="14.4" x14ac:dyDescent="0.3"/>
  <cols>
    <col min="1" max="1" width="6.33203125" bestFit="1" customWidth="1"/>
    <col min="2" max="2" width="14" bestFit="1" customWidth="1"/>
    <col min="3" max="3" width="19" customWidth="1"/>
    <col min="4" max="4" width="17.5546875" customWidth="1"/>
    <col min="5" max="5" width="21.21875" customWidth="1"/>
    <col min="6" max="6" width="17" customWidth="1"/>
    <col min="7" max="7" width="16.6640625" customWidth="1"/>
    <col min="8" max="8" width="76.33203125" customWidth="1"/>
    <col min="9" max="9" width="87.6640625" customWidth="1"/>
    <col min="10" max="10" width="38.21875" customWidth="1"/>
    <col min="11" max="11" width="96.33203125" customWidth="1"/>
    <col min="12" max="12" width="50.33203125" customWidth="1"/>
    <col min="13" max="13" width="46.6640625" customWidth="1"/>
    <col min="14" max="15" width="12.33203125" bestFit="1" customWidth="1"/>
    <col min="16" max="16" width="11.5546875" customWidth="1"/>
  </cols>
  <sheetData>
    <row r="1" spans="1:16" s="25" customFormat="1" ht="34.200000000000003" customHeight="1" x14ac:dyDescent="0.3">
      <c r="A1" s="102" t="s">
        <v>16</v>
      </c>
      <c r="B1" s="40" t="s">
        <v>4</v>
      </c>
      <c r="C1" s="40" t="s">
        <v>17</v>
      </c>
      <c r="D1" s="40" t="s">
        <v>18</v>
      </c>
      <c r="E1" s="40" t="s">
        <v>19</v>
      </c>
      <c r="F1" s="40" t="s">
        <v>20</v>
      </c>
      <c r="G1" s="40" t="s">
        <v>8</v>
      </c>
      <c r="H1" s="40" t="s">
        <v>6</v>
      </c>
      <c r="I1" s="40" t="s">
        <v>21</v>
      </c>
      <c r="J1" s="40" t="s">
        <v>612</v>
      </c>
      <c r="K1" s="40" t="s">
        <v>22</v>
      </c>
      <c r="L1" s="40" t="s">
        <v>613</v>
      </c>
      <c r="M1" s="40" t="s">
        <v>26</v>
      </c>
      <c r="N1" s="103" t="s">
        <v>910</v>
      </c>
      <c r="O1" s="106" t="s">
        <v>911</v>
      </c>
      <c r="P1" s="107" t="s">
        <v>912</v>
      </c>
    </row>
    <row r="2" spans="1:16" ht="259.2" x14ac:dyDescent="0.3">
      <c r="A2" s="5" t="s">
        <v>614</v>
      </c>
      <c r="B2" s="5" t="s">
        <v>615</v>
      </c>
      <c r="C2" s="2" t="s">
        <v>93</v>
      </c>
      <c r="D2" s="2" t="s">
        <v>616</v>
      </c>
      <c r="E2" s="2" t="s">
        <v>617</v>
      </c>
      <c r="F2" s="6" t="s">
        <v>618</v>
      </c>
      <c r="G2" s="5" t="s">
        <v>619</v>
      </c>
      <c r="H2" s="2" t="s">
        <v>620</v>
      </c>
      <c r="I2" s="2" t="s">
        <v>889</v>
      </c>
      <c r="J2" s="9" t="s">
        <v>621</v>
      </c>
      <c r="K2" s="2" t="s">
        <v>890</v>
      </c>
      <c r="L2" s="5" t="s">
        <v>622</v>
      </c>
      <c r="M2" s="5" t="s">
        <v>623</v>
      </c>
      <c r="N2" s="52"/>
      <c r="O2" s="52"/>
      <c r="P2" s="52"/>
    </row>
    <row r="3" spans="1:16" ht="361.2" customHeight="1" x14ac:dyDescent="0.3">
      <c r="A3" s="5" t="s">
        <v>624</v>
      </c>
      <c r="B3" s="5" t="s">
        <v>615</v>
      </c>
      <c r="C3" s="2" t="s">
        <v>625</v>
      </c>
      <c r="D3" s="2" t="s">
        <v>626</v>
      </c>
      <c r="E3" s="2" t="s">
        <v>627</v>
      </c>
      <c r="F3" s="5" t="s">
        <v>628</v>
      </c>
      <c r="G3" s="5" t="s">
        <v>629</v>
      </c>
      <c r="H3" s="2" t="s">
        <v>630</v>
      </c>
      <c r="I3" s="2" t="s">
        <v>891</v>
      </c>
      <c r="J3" s="9" t="s">
        <v>631</v>
      </c>
      <c r="K3" s="9" t="s">
        <v>892</v>
      </c>
      <c r="L3" s="5" t="s">
        <v>632</v>
      </c>
      <c r="M3" s="5" t="s">
        <v>177</v>
      </c>
      <c r="N3" s="52"/>
      <c r="O3" s="52"/>
      <c r="P3" s="52"/>
    </row>
    <row r="4" spans="1:16" ht="378" customHeight="1" x14ac:dyDescent="0.3">
      <c r="A4" s="5" t="s">
        <v>633</v>
      </c>
      <c r="B4" s="5" t="s">
        <v>615</v>
      </c>
      <c r="C4" s="2" t="s">
        <v>634</v>
      </c>
      <c r="D4" s="2" t="s">
        <v>635</v>
      </c>
      <c r="E4" s="2" t="s">
        <v>636</v>
      </c>
      <c r="F4" s="5" t="s">
        <v>637</v>
      </c>
      <c r="G4" s="5" t="s">
        <v>638</v>
      </c>
      <c r="H4" s="2" t="s">
        <v>639</v>
      </c>
      <c r="I4" s="2" t="s">
        <v>893</v>
      </c>
      <c r="J4" s="2" t="s">
        <v>640</v>
      </c>
      <c r="K4" s="2" t="s">
        <v>894</v>
      </c>
      <c r="L4" s="5" t="s">
        <v>641</v>
      </c>
      <c r="M4" s="5" t="s">
        <v>642</v>
      </c>
      <c r="N4" s="52"/>
      <c r="O4" s="52"/>
      <c r="P4" s="52"/>
    </row>
    <row r="5" spans="1:16" ht="211.95" customHeight="1" x14ac:dyDescent="0.3">
      <c r="A5" s="5" t="s">
        <v>643</v>
      </c>
      <c r="B5" s="5" t="s">
        <v>615</v>
      </c>
      <c r="C5" s="2" t="s">
        <v>644</v>
      </c>
      <c r="D5" s="2" t="s">
        <v>645</v>
      </c>
      <c r="E5" s="2" t="s">
        <v>646</v>
      </c>
      <c r="F5" s="5" t="s">
        <v>628</v>
      </c>
      <c r="G5" s="5" t="s">
        <v>647</v>
      </c>
      <c r="H5" s="2" t="s">
        <v>648</v>
      </c>
      <c r="I5" s="2" t="s">
        <v>895</v>
      </c>
      <c r="J5" s="2" t="s">
        <v>649</v>
      </c>
      <c r="K5" s="2" t="s">
        <v>896</v>
      </c>
      <c r="L5" s="5" t="s">
        <v>650</v>
      </c>
      <c r="M5" s="5" t="s">
        <v>177</v>
      </c>
      <c r="N5" s="52"/>
      <c r="O5" s="52"/>
      <c r="P5" s="52"/>
    </row>
    <row r="6" spans="1:16" ht="118.2" customHeight="1" x14ac:dyDescent="0.3">
      <c r="A6" s="5" t="s">
        <v>651</v>
      </c>
      <c r="B6" s="5" t="s">
        <v>615</v>
      </c>
      <c r="C6" s="2" t="s">
        <v>644</v>
      </c>
      <c r="D6" s="2" t="s">
        <v>645</v>
      </c>
      <c r="E6" s="2" t="s">
        <v>646</v>
      </c>
      <c r="F6" s="5" t="s">
        <v>628</v>
      </c>
      <c r="G6" s="5" t="s">
        <v>652</v>
      </c>
      <c r="H6" s="2" t="s">
        <v>653</v>
      </c>
      <c r="I6" s="7" t="s">
        <v>897</v>
      </c>
      <c r="J6" s="2" t="s">
        <v>654</v>
      </c>
      <c r="K6" s="7" t="s">
        <v>898</v>
      </c>
      <c r="L6" s="5" t="s">
        <v>655</v>
      </c>
      <c r="M6" s="5" t="s">
        <v>177</v>
      </c>
      <c r="N6" s="52"/>
      <c r="O6" s="52"/>
      <c r="P6" s="52"/>
    </row>
    <row r="7" spans="1:16" ht="310.2" customHeight="1" x14ac:dyDescent="0.3">
      <c r="A7" s="5" t="s">
        <v>656</v>
      </c>
      <c r="B7" s="5" t="s">
        <v>615</v>
      </c>
      <c r="C7" s="2" t="s">
        <v>657</v>
      </c>
      <c r="D7" s="2" t="s">
        <v>658</v>
      </c>
      <c r="E7" s="2" t="s">
        <v>636</v>
      </c>
      <c r="F7" s="5" t="s">
        <v>659</v>
      </c>
      <c r="G7" s="5" t="s">
        <v>660</v>
      </c>
      <c r="H7" s="2" t="s">
        <v>661</v>
      </c>
      <c r="I7" s="2" t="s">
        <v>899</v>
      </c>
      <c r="J7" s="2" t="s">
        <v>662</v>
      </c>
      <c r="K7" s="2" t="s">
        <v>900</v>
      </c>
      <c r="L7" s="5" t="s">
        <v>663</v>
      </c>
      <c r="M7" s="5" t="s">
        <v>664</v>
      </c>
      <c r="N7" s="52"/>
      <c r="O7" s="52"/>
      <c r="P7" s="52"/>
    </row>
    <row r="8" spans="1:16" ht="187.2" x14ac:dyDescent="0.3">
      <c r="A8" s="5" t="s">
        <v>665</v>
      </c>
      <c r="B8" s="5" t="s">
        <v>615</v>
      </c>
      <c r="C8" s="2" t="s">
        <v>666</v>
      </c>
      <c r="D8" s="2" t="s">
        <v>667</v>
      </c>
      <c r="E8" s="2" t="s">
        <v>377</v>
      </c>
      <c r="F8" s="5" t="s">
        <v>668</v>
      </c>
      <c r="G8" s="5" t="s">
        <v>669</v>
      </c>
      <c r="H8" s="2" t="s">
        <v>670</v>
      </c>
      <c r="I8" s="2" t="s">
        <v>902</v>
      </c>
      <c r="J8" s="2" t="s">
        <v>671</v>
      </c>
      <c r="K8" s="2" t="s">
        <v>903</v>
      </c>
      <c r="L8" s="5" t="s">
        <v>672</v>
      </c>
      <c r="M8" s="5" t="s">
        <v>673</v>
      </c>
      <c r="N8" s="52"/>
      <c r="O8" s="52"/>
      <c r="P8" s="52"/>
    </row>
    <row r="9" spans="1:16" x14ac:dyDescent="0.3">
      <c r="A9" s="119" t="s">
        <v>930</v>
      </c>
      <c r="B9" s="119"/>
      <c r="C9" s="119"/>
      <c r="D9" s="119"/>
      <c r="E9" s="119"/>
      <c r="F9" s="119"/>
      <c r="G9" s="119"/>
      <c r="H9" s="119"/>
      <c r="I9" s="119"/>
      <c r="J9" s="119"/>
      <c r="K9" s="119"/>
      <c r="L9" s="119"/>
      <c r="M9" s="119"/>
      <c r="N9" s="64">
        <f>SUM(N2:N8)</f>
        <v>0</v>
      </c>
      <c r="O9" s="63">
        <f>SUM(O2:O8)</f>
        <v>0</v>
      </c>
      <c r="P9" s="61">
        <f>SUM(P2:P8)</f>
        <v>0</v>
      </c>
    </row>
  </sheetData>
  <mergeCells count="1">
    <mergeCell ref="A9:M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N13"/>
  <sheetViews>
    <sheetView zoomScale="85" zoomScaleNormal="85" workbookViewId="0">
      <pane xSplit="7" topLeftCell="H1" activePane="topRight" state="frozen"/>
      <selection pane="topRight" activeCell="L2" sqref="L2"/>
    </sheetView>
  </sheetViews>
  <sheetFormatPr defaultColWidth="8.88671875" defaultRowHeight="14.4" x14ac:dyDescent="0.3"/>
  <cols>
    <col min="1" max="1" width="7" style="20" customWidth="1"/>
    <col min="2" max="2" width="19" style="41" customWidth="1"/>
    <col min="3" max="3" width="23.6640625" style="20" customWidth="1"/>
    <col min="4" max="4" width="23.44140625" style="20" customWidth="1"/>
    <col min="5" max="5" width="27.44140625" style="20" customWidth="1"/>
    <col min="6" max="6" width="18.33203125" style="20" customWidth="1"/>
    <col min="7" max="7" width="38.109375" style="20" customWidth="1"/>
    <col min="8" max="8" width="19" style="20" customWidth="1"/>
    <col min="9" max="9" width="104.5546875" style="20" customWidth="1"/>
    <col min="10" max="10" width="58.33203125" style="20" customWidth="1"/>
    <col min="11" max="11" width="72.5546875" style="2" customWidth="1"/>
    <col min="12" max="14" width="12.33203125" bestFit="1" customWidth="1"/>
    <col min="15" max="16384" width="8.88671875" style="20"/>
  </cols>
  <sheetData>
    <row r="1" spans="1:14" s="42" customFormat="1" ht="28.8" x14ac:dyDescent="0.3">
      <c r="A1" s="22" t="s">
        <v>16</v>
      </c>
      <c r="B1" s="40" t="s">
        <v>4</v>
      </c>
      <c r="C1" s="23" t="s">
        <v>17</v>
      </c>
      <c r="D1" s="23" t="s">
        <v>18</v>
      </c>
      <c r="E1" s="23" t="s">
        <v>19</v>
      </c>
      <c r="F1" s="23" t="s">
        <v>20</v>
      </c>
      <c r="G1" s="23" t="s">
        <v>8</v>
      </c>
      <c r="H1" s="23" t="s">
        <v>6</v>
      </c>
      <c r="I1" s="23" t="s">
        <v>674</v>
      </c>
      <c r="J1" s="23" t="s">
        <v>108</v>
      </c>
      <c r="K1" s="24" t="s">
        <v>26</v>
      </c>
      <c r="L1" s="95" t="s">
        <v>910</v>
      </c>
      <c r="M1" s="96" t="s">
        <v>911</v>
      </c>
      <c r="N1" s="97" t="s">
        <v>912</v>
      </c>
    </row>
    <row r="2" spans="1:14" ht="244.8" x14ac:dyDescent="0.3">
      <c r="A2" s="12" t="s">
        <v>675</v>
      </c>
      <c r="B2" s="2" t="s">
        <v>676</v>
      </c>
      <c r="C2" s="2" t="s">
        <v>677</v>
      </c>
      <c r="D2" s="2" t="s">
        <v>678</v>
      </c>
      <c r="E2" s="2" t="s">
        <v>679</v>
      </c>
      <c r="F2" s="12">
        <v>12.4</v>
      </c>
      <c r="G2" s="9" t="s">
        <v>680</v>
      </c>
      <c r="H2" s="3" t="s">
        <v>130</v>
      </c>
      <c r="I2" s="5" t="s">
        <v>681</v>
      </c>
      <c r="J2" s="9" t="s">
        <v>682</v>
      </c>
      <c r="K2" s="2" t="s">
        <v>683</v>
      </c>
      <c r="L2" s="52"/>
      <c r="M2" s="52"/>
      <c r="N2" s="52"/>
    </row>
    <row r="3" spans="1:14" ht="158.4" x14ac:dyDescent="0.3">
      <c r="A3" s="12" t="s">
        <v>684</v>
      </c>
      <c r="B3" s="2" t="s">
        <v>676</v>
      </c>
      <c r="C3" s="2" t="s">
        <v>685</v>
      </c>
      <c r="D3" s="2" t="s">
        <v>686</v>
      </c>
      <c r="E3" s="2" t="s">
        <v>687</v>
      </c>
      <c r="F3" s="2" t="s">
        <v>688</v>
      </c>
      <c r="G3" s="9" t="s">
        <v>689</v>
      </c>
      <c r="H3" s="3" t="s">
        <v>130</v>
      </c>
      <c r="I3" s="5" t="s">
        <v>690</v>
      </c>
      <c r="J3" s="2" t="s">
        <v>691</v>
      </c>
      <c r="K3" s="2" t="s">
        <v>683</v>
      </c>
      <c r="L3" s="52"/>
      <c r="M3" s="52"/>
      <c r="N3" s="52"/>
    </row>
    <row r="4" spans="1:14" ht="171" customHeight="1" x14ac:dyDescent="0.3">
      <c r="A4" s="12" t="s">
        <v>692</v>
      </c>
      <c r="B4" s="2" t="s">
        <v>676</v>
      </c>
      <c r="C4" s="2" t="s">
        <v>693</v>
      </c>
      <c r="D4" s="2" t="s">
        <v>694</v>
      </c>
      <c r="E4" s="2" t="s">
        <v>695</v>
      </c>
      <c r="F4" s="2" t="s">
        <v>696</v>
      </c>
      <c r="G4" s="3" t="s">
        <v>697</v>
      </c>
      <c r="H4" s="3" t="s">
        <v>130</v>
      </c>
      <c r="I4" s="5" t="s">
        <v>698</v>
      </c>
      <c r="J4" s="2" t="s">
        <v>699</v>
      </c>
      <c r="K4" s="2" t="s">
        <v>683</v>
      </c>
      <c r="L4" s="52"/>
      <c r="M4" s="52"/>
      <c r="N4" s="52"/>
    </row>
    <row r="5" spans="1:14" ht="173.4" customHeight="1" x14ac:dyDescent="0.3">
      <c r="A5" s="12" t="s">
        <v>700</v>
      </c>
      <c r="B5" s="2" t="s">
        <v>676</v>
      </c>
      <c r="C5" s="2" t="s">
        <v>701</v>
      </c>
      <c r="D5" s="2" t="s">
        <v>702</v>
      </c>
      <c r="E5" s="2" t="s">
        <v>703</v>
      </c>
      <c r="F5" s="2" t="s">
        <v>704</v>
      </c>
      <c r="G5" s="9" t="s">
        <v>705</v>
      </c>
      <c r="H5" s="3" t="s">
        <v>130</v>
      </c>
      <c r="I5" s="5" t="s">
        <v>706</v>
      </c>
      <c r="J5" s="3" t="s">
        <v>707</v>
      </c>
      <c r="K5" s="2" t="s">
        <v>683</v>
      </c>
      <c r="L5" s="52"/>
      <c r="M5" s="52"/>
      <c r="N5" s="52"/>
    </row>
    <row r="6" spans="1:14" ht="316.8" x14ac:dyDescent="0.3">
      <c r="A6" s="12" t="s">
        <v>708</v>
      </c>
      <c r="B6" s="2" t="s">
        <v>676</v>
      </c>
      <c r="C6" s="2" t="s">
        <v>709</v>
      </c>
      <c r="D6" s="2" t="s">
        <v>491</v>
      </c>
      <c r="E6" s="2" t="s">
        <v>710</v>
      </c>
      <c r="F6" s="2" t="s">
        <v>711</v>
      </c>
      <c r="G6" s="9" t="s">
        <v>712</v>
      </c>
      <c r="H6" s="3" t="s">
        <v>130</v>
      </c>
      <c r="I6" s="2" t="s">
        <v>901</v>
      </c>
      <c r="J6" s="2" t="s">
        <v>713</v>
      </c>
      <c r="K6" s="2" t="s">
        <v>683</v>
      </c>
      <c r="L6" s="52"/>
      <c r="M6" s="52"/>
      <c r="N6" s="52"/>
    </row>
    <row r="7" spans="1:14" ht="374.4" x14ac:dyDescent="0.3">
      <c r="A7" s="12" t="s">
        <v>714</v>
      </c>
      <c r="B7" s="2" t="s">
        <v>676</v>
      </c>
      <c r="C7" s="2" t="s">
        <v>715</v>
      </c>
      <c r="D7" s="2" t="s">
        <v>716</v>
      </c>
      <c r="E7" s="2" t="s">
        <v>717</v>
      </c>
      <c r="F7" s="2" t="s">
        <v>718</v>
      </c>
      <c r="G7" s="9" t="s">
        <v>719</v>
      </c>
      <c r="H7" s="3" t="s">
        <v>130</v>
      </c>
      <c r="I7" s="5" t="s">
        <v>720</v>
      </c>
      <c r="J7" s="3" t="s">
        <v>721</v>
      </c>
      <c r="K7" s="2" t="s">
        <v>683</v>
      </c>
      <c r="L7" s="52"/>
      <c r="M7" s="52"/>
      <c r="N7" s="52"/>
    </row>
    <row r="8" spans="1:14" ht="330.6" customHeight="1" x14ac:dyDescent="0.3">
      <c r="A8" s="12" t="s">
        <v>722</v>
      </c>
      <c r="B8" s="2" t="s">
        <v>676</v>
      </c>
      <c r="C8" s="2" t="s">
        <v>723</v>
      </c>
      <c r="D8" s="2" t="s">
        <v>724</v>
      </c>
      <c r="E8" s="2" t="s">
        <v>725</v>
      </c>
      <c r="F8" s="9" t="s">
        <v>726</v>
      </c>
      <c r="G8" s="9" t="s">
        <v>727</v>
      </c>
      <c r="H8" s="3" t="s">
        <v>130</v>
      </c>
      <c r="I8" s="5" t="s">
        <v>728</v>
      </c>
      <c r="J8" s="2" t="s">
        <v>729</v>
      </c>
      <c r="K8" s="2" t="s">
        <v>683</v>
      </c>
      <c r="L8" s="52"/>
      <c r="M8" s="52"/>
      <c r="N8" s="52"/>
    </row>
    <row r="9" spans="1:14" ht="288" x14ac:dyDescent="0.3">
      <c r="A9" s="12" t="s">
        <v>730</v>
      </c>
      <c r="B9" s="2" t="s">
        <v>676</v>
      </c>
      <c r="C9" s="2" t="s">
        <v>578</v>
      </c>
      <c r="D9" s="2" t="s">
        <v>731</v>
      </c>
      <c r="E9" s="2" t="s">
        <v>732</v>
      </c>
      <c r="F9" s="12">
        <v>3.4</v>
      </c>
      <c r="G9" s="9" t="s">
        <v>733</v>
      </c>
      <c r="H9" s="3" t="s">
        <v>130</v>
      </c>
      <c r="I9" s="5" t="s">
        <v>734</v>
      </c>
      <c r="J9" s="2" t="s">
        <v>735</v>
      </c>
      <c r="K9" s="2" t="s">
        <v>683</v>
      </c>
      <c r="L9" s="52"/>
      <c r="M9" s="52"/>
      <c r="N9" s="52"/>
    </row>
    <row r="10" spans="1:14" ht="155.4" customHeight="1" x14ac:dyDescent="0.3">
      <c r="A10" s="12" t="s">
        <v>736</v>
      </c>
      <c r="B10" s="2" t="s">
        <v>676</v>
      </c>
      <c r="C10" s="2" t="s">
        <v>737</v>
      </c>
      <c r="D10" s="2" t="s">
        <v>738</v>
      </c>
      <c r="E10" s="2" t="s">
        <v>739</v>
      </c>
      <c r="F10" s="2" t="s">
        <v>740</v>
      </c>
      <c r="G10" s="9" t="s">
        <v>741</v>
      </c>
      <c r="H10" s="3" t="s">
        <v>130</v>
      </c>
      <c r="I10" s="5" t="s">
        <v>742</v>
      </c>
      <c r="J10" s="9" t="s">
        <v>743</v>
      </c>
      <c r="K10" s="2" t="s">
        <v>683</v>
      </c>
      <c r="L10" s="52"/>
      <c r="M10" s="52"/>
      <c r="N10" s="52"/>
    </row>
    <row r="11" spans="1:14" ht="331.2" x14ac:dyDescent="0.3">
      <c r="A11" s="12" t="s">
        <v>744</v>
      </c>
      <c r="B11" s="2" t="s">
        <v>676</v>
      </c>
      <c r="C11" s="2" t="s">
        <v>745</v>
      </c>
      <c r="D11" s="2" t="s">
        <v>746</v>
      </c>
      <c r="E11" s="2" t="s">
        <v>747</v>
      </c>
      <c r="F11" s="2" t="s">
        <v>748</v>
      </c>
      <c r="G11" s="9" t="s">
        <v>749</v>
      </c>
      <c r="H11" s="3" t="s">
        <v>130</v>
      </c>
      <c r="I11" s="5" t="s">
        <v>750</v>
      </c>
      <c r="J11" s="9" t="s">
        <v>751</v>
      </c>
      <c r="K11" s="2" t="s">
        <v>683</v>
      </c>
      <c r="L11" s="52"/>
      <c r="M11" s="52"/>
      <c r="N11" s="52"/>
    </row>
    <row r="12" spans="1:14" ht="201.6" x14ac:dyDescent="0.3">
      <c r="A12" s="12" t="s">
        <v>752</v>
      </c>
      <c r="B12" s="2" t="s">
        <v>676</v>
      </c>
      <c r="C12" s="2" t="s">
        <v>93</v>
      </c>
      <c r="D12" s="2" t="s">
        <v>93</v>
      </c>
      <c r="E12" s="2" t="s">
        <v>93</v>
      </c>
      <c r="F12" s="2" t="s">
        <v>93</v>
      </c>
      <c r="G12" s="9" t="s">
        <v>753</v>
      </c>
      <c r="H12" s="3" t="s">
        <v>130</v>
      </c>
      <c r="I12" s="5" t="s">
        <v>754</v>
      </c>
      <c r="J12" s="9" t="s">
        <v>755</v>
      </c>
      <c r="K12" s="2" t="s">
        <v>683</v>
      </c>
      <c r="N12" s="52"/>
    </row>
    <row r="13" spans="1:14" x14ac:dyDescent="0.3">
      <c r="A13" s="117" t="s">
        <v>930</v>
      </c>
      <c r="B13" s="117"/>
      <c r="C13" s="117"/>
      <c r="D13" s="117"/>
      <c r="E13" s="117"/>
      <c r="F13" s="117"/>
      <c r="G13" s="117"/>
      <c r="H13" s="117"/>
      <c r="I13" s="117"/>
      <c r="J13" s="117"/>
      <c r="K13" s="117"/>
      <c r="L13" s="64">
        <f>SUM(L2:L12)</f>
        <v>0</v>
      </c>
      <c r="M13" s="63">
        <f>SUM(M2:M12)</f>
        <v>0</v>
      </c>
      <c r="N13" s="61">
        <f>SUM(N2:N12)</f>
        <v>0</v>
      </c>
    </row>
  </sheetData>
  <mergeCells count="1">
    <mergeCell ref="A13:K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053E57-8459-4FD6-8F54-99848539D806}">
  <ds:schemaRefs>
    <ds:schemaRef ds:uri="http://schemas.microsoft.com/sharepoint/v3/contenttype/forms"/>
  </ds:schemaRefs>
</ds:datastoreItem>
</file>

<file path=customXml/itemProps3.xml><?xml version="1.0" encoding="utf-8"?>
<ds:datastoreItem xmlns:ds="http://schemas.openxmlformats.org/officeDocument/2006/customXml" ds:itemID="{BD0E37C4-1EEA-4BE9-ADC7-FC5801053B93}">
  <ds:schemaRefs>
    <ds:schemaRef ds:uri="http://schemas.microsoft.com/sharepoint/v3"/>
    <ds:schemaRef ds:uri="http://purl.org/dc/dcmitype/"/>
    <ds:schemaRef ds:uri="http://schemas.openxmlformats.org/package/2006/metadata/core-properties"/>
    <ds:schemaRef ds:uri="31336433-bca3-4ae1-849c-abc5b15f638f"/>
    <ds:schemaRef ds:uri="http://schemas.microsoft.com/office/infopath/2007/PartnerControls"/>
    <ds:schemaRef ds:uri="http://purl.org/dc/terms/"/>
    <ds:schemaRef ds:uri="f7385881-037e-4b91-bb29-d3b325010731"/>
    <ds:schemaRef ds:uri="http://schemas.microsoft.com/office/2006/metadata/properties"/>
    <ds:schemaRef ds:uri="http://schemas.microsoft.com/office/2006/documentManagement/types"/>
    <ds:schemaRef ds:uri="230e9df3-be65-4c73-a93b-d1236ebd677e"/>
    <ds:schemaRef ds:uri="http://www.w3.org/XML/1998/namespace"/>
    <ds:schemaRef ds:uri="http://purl.org/dc/elements/1.1/"/>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Scorecard</vt:lpstr>
      <vt:lpstr>Network Security</vt:lpstr>
      <vt:lpstr>Identity Management</vt:lpstr>
      <vt:lpstr>Privileged Access</vt:lpstr>
      <vt:lpstr>Data Protection</vt:lpstr>
      <vt:lpstr>Asset Management</vt:lpstr>
      <vt:lpstr>Logging and Threat Detection</vt:lpstr>
      <vt:lpstr>Incident Response</vt:lpstr>
      <vt:lpstr>Posture and Vulnerability Mgmt</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Cloud Security</dc:subject>
  <dc:creator>Jim Cheng;jason.layton@au.ey.com</dc:creator>
  <cp:keywords/>
  <dc:description/>
  <cp:lastModifiedBy>Jason G Layton</cp:lastModifiedBy>
  <cp:revision/>
  <dcterms:created xsi:type="dcterms:W3CDTF">2021-11-01T18:29:00Z</dcterms:created>
  <dcterms:modified xsi:type="dcterms:W3CDTF">2023-12-20T01:24:23Z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