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galvis/Google Drive/Project/MyApps/tableViewWithSectionsJson/"/>
    </mc:Choice>
  </mc:AlternateContent>
  <xr:revisionPtr revIDLastSave="0" documentId="13_ncr:1_{3CEC7828-37EF-1146-B018-7BF2F48EDCE7}" xr6:coauthVersionLast="37" xr6:coauthVersionMax="37" xr10:uidLastSave="{00000000-0000-0000-0000-000000000000}"/>
  <bookViews>
    <workbookView xWindow="0" yWindow="440" windowWidth="24880" windowHeight="28360" xr2:uid="{F96F5D08-CAAF-C94B-8DC6-D792A1DD7A42}"/>
  </bookViews>
  <sheets>
    <sheet name="PortionClass" sheetId="10" r:id="rId1"/>
    <sheet name="CustomerClass" sheetId="8" r:id="rId2"/>
    <sheet name="CategoryClass" sheetId="4" r:id="rId3"/>
    <sheet name="OptionClass" sheetId="7" r:id="rId4"/>
    <sheet name="CustomerClass with Pics" sheetId="2" r:id="rId5"/>
  </sheets>
  <definedNames>
    <definedName name="_xlnm._FilterDatabase" localSheetId="0" hidden="1">PortionClass!$A$1:$F$324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4" i="10" l="1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A66" i="10" s="1"/>
  <c r="C65" i="10"/>
  <c r="A65" i="10" s="1"/>
  <c r="C64" i="10"/>
  <c r="C63" i="10"/>
  <c r="A63" i="10" s="1"/>
  <c r="C62" i="10"/>
  <c r="A62" i="10" s="1"/>
  <c r="C61" i="10"/>
  <c r="A61" i="10" s="1"/>
  <c r="C60" i="10"/>
  <c r="C59" i="10"/>
  <c r="A59" i="10" s="1"/>
  <c r="C58" i="10"/>
  <c r="A58" i="10" s="1"/>
  <c r="C57" i="10"/>
  <c r="A57" i="10" s="1"/>
  <c r="C56" i="10"/>
  <c r="C55" i="10"/>
  <c r="A55" i="10" s="1"/>
  <c r="C54" i="10"/>
  <c r="A54" i="10" s="1"/>
  <c r="C53" i="10"/>
  <c r="A53" i="10" s="1"/>
  <c r="C52" i="10"/>
  <c r="A52" i="10" s="1"/>
  <c r="C51" i="10"/>
  <c r="A51" i="10" s="1"/>
  <c r="C50" i="10"/>
  <c r="A50" i="10" s="1"/>
  <c r="C49" i="10"/>
  <c r="A49" i="10" s="1"/>
  <c r="C48" i="10"/>
  <c r="A48" i="10" s="1"/>
  <c r="C47" i="10"/>
  <c r="A47" i="10" s="1"/>
  <c r="C46" i="10"/>
  <c r="A46" i="10" s="1"/>
  <c r="C45" i="10"/>
  <c r="A45" i="10" s="1"/>
  <c r="C44" i="10"/>
  <c r="A44" i="10" s="1"/>
  <c r="C43" i="10"/>
  <c r="C42" i="10"/>
  <c r="A42" i="10" s="1"/>
  <c r="C41" i="10"/>
  <c r="A41" i="10" s="1"/>
  <c r="C40" i="10"/>
  <c r="A40" i="10" s="1"/>
  <c r="C39" i="10"/>
  <c r="C38" i="10"/>
  <c r="A38" i="10" s="1"/>
  <c r="C37" i="10"/>
  <c r="A37" i="10" s="1"/>
  <c r="C36" i="10"/>
  <c r="A36" i="10" s="1"/>
  <c r="C35" i="10"/>
  <c r="A35" i="10" s="1"/>
  <c r="C34" i="10"/>
  <c r="A34" i="10" s="1"/>
  <c r="C33" i="10"/>
  <c r="A33" i="10" s="1"/>
  <c r="C32" i="10"/>
  <c r="A32" i="10" s="1"/>
  <c r="C31" i="10"/>
  <c r="A31" i="10" s="1"/>
  <c r="C30" i="10"/>
  <c r="A30" i="10" s="1"/>
  <c r="C29" i="10"/>
  <c r="A29" i="10" s="1"/>
  <c r="C28" i="10"/>
  <c r="A28" i="10" s="1"/>
  <c r="C27" i="10"/>
  <c r="A27" i="10" s="1"/>
  <c r="C26" i="10"/>
  <c r="C25" i="10"/>
  <c r="A25" i="10" s="1"/>
  <c r="C24" i="10"/>
  <c r="A24" i="10" s="1"/>
  <c r="C23" i="10"/>
  <c r="A23" i="10" s="1"/>
  <c r="C22" i="10"/>
  <c r="A22" i="10" s="1"/>
  <c r="C21" i="10"/>
  <c r="A21" i="10" s="1"/>
  <c r="C20" i="10"/>
  <c r="A20" i="10" s="1"/>
  <c r="C19" i="10"/>
  <c r="C18" i="10"/>
  <c r="A18" i="10" s="1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A19" i="10"/>
  <c r="A60" i="10"/>
  <c r="A56" i="10"/>
  <c r="A43" i="10"/>
  <c r="A39" i="10"/>
  <c r="A26" i="10"/>
  <c r="A64" i="10"/>
  <c r="A68" i="10"/>
  <c r="A67" i="10"/>
  <c r="I3" i="8" l="1"/>
  <c r="A2" i="7"/>
  <c r="A3" i="7"/>
  <c r="A4" i="7"/>
  <c r="A5" i="7"/>
  <c r="A1" i="7" s="1"/>
  <c r="A6" i="7"/>
  <c r="A7" i="7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2" i="10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" i="10" l="1"/>
  <c r="O51" i="8"/>
  <c r="N51" i="8"/>
  <c r="M51" i="8"/>
  <c r="L51" i="8"/>
  <c r="K51" i="8"/>
  <c r="J51" i="8"/>
  <c r="I51" i="8"/>
  <c r="H51" i="8"/>
  <c r="G51" i="8"/>
  <c r="F51" i="8"/>
  <c r="O50" i="8"/>
  <c r="N50" i="8"/>
  <c r="M50" i="8"/>
  <c r="L50" i="8"/>
  <c r="K50" i="8"/>
  <c r="J50" i="8"/>
  <c r="I50" i="8"/>
  <c r="H50" i="8"/>
  <c r="G50" i="8"/>
  <c r="F50" i="8"/>
  <c r="O49" i="8"/>
  <c r="N49" i="8"/>
  <c r="M49" i="8"/>
  <c r="L49" i="8"/>
  <c r="K49" i="8"/>
  <c r="J49" i="8"/>
  <c r="I49" i="8"/>
  <c r="H49" i="8"/>
  <c r="G49" i="8"/>
  <c r="F49" i="8"/>
  <c r="O48" i="8"/>
  <c r="N48" i="8"/>
  <c r="M48" i="8"/>
  <c r="L48" i="8"/>
  <c r="K48" i="8"/>
  <c r="J48" i="8"/>
  <c r="I48" i="8"/>
  <c r="H48" i="8"/>
  <c r="G48" i="8"/>
  <c r="F48" i="8"/>
  <c r="O47" i="8"/>
  <c r="N47" i="8"/>
  <c r="M47" i="8"/>
  <c r="L47" i="8"/>
  <c r="K47" i="8"/>
  <c r="J47" i="8"/>
  <c r="I47" i="8"/>
  <c r="H47" i="8"/>
  <c r="G47" i="8"/>
  <c r="F47" i="8"/>
  <c r="O46" i="8"/>
  <c r="N46" i="8"/>
  <c r="M46" i="8"/>
  <c r="L46" i="8"/>
  <c r="K46" i="8"/>
  <c r="J46" i="8"/>
  <c r="I46" i="8"/>
  <c r="H46" i="8"/>
  <c r="G46" i="8"/>
  <c r="F46" i="8"/>
  <c r="O45" i="8"/>
  <c r="N45" i="8"/>
  <c r="M45" i="8"/>
  <c r="L45" i="8"/>
  <c r="K45" i="8"/>
  <c r="J45" i="8"/>
  <c r="I45" i="8"/>
  <c r="H45" i="8"/>
  <c r="G45" i="8"/>
  <c r="F45" i="8"/>
  <c r="O44" i="8"/>
  <c r="N44" i="8"/>
  <c r="M44" i="8"/>
  <c r="L44" i="8"/>
  <c r="K44" i="8"/>
  <c r="J44" i="8"/>
  <c r="I44" i="8"/>
  <c r="H44" i="8"/>
  <c r="G44" i="8"/>
  <c r="F44" i="8"/>
  <c r="O43" i="8"/>
  <c r="N43" i="8"/>
  <c r="M43" i="8"/>
  <c r="L43" i="8"/>
  <c r="K43" i="8"/>
  <c r="J43" i="8"/>
  <c r="I43" i="8"/>
  <c r="H43" i="8"/>
  <c r="G43" i="8"/>
  <c r="F43" i="8"/>
  <c r="O42" i="8"/>
  <c r="N42" i="8"/>
  <c r="M42" i="8"/>
  <c r="L42" i="8"/>
  <c r="K42" i="8"/>
  <c r="J42" i="8"/>
  <c r="I42" i="8"/>
  <c r="H42" i="8"/>
  <c r="G42" i="8"/>
  <c r="F42" i="8"/>
  <c r="O41" i="8"/>
  <c r="N41" i="8"/>
  <c r="M41" i="8"/>
  <c r="L41" i="8"/>
  <c r="K41" i="8"/>
  <c r="J41" i="8"/>
  <c r="I41" i="8"/>
  <c r="H41" i="8"/>
  <c r="G41" i="8"/>
  <c r="F41" i="8"/>
  <c r="O40" i="8"/>
  <c r="N40" i="8"/>
  <c r="M40" i="8"/>
  <c r="L40" i="8"/>
  <c r="K40" i="8"/>
  <c r="J40" i="8"/>
  <c r="I40" i="8"/>
  <c r="H40" i="8"/>
  <c r="G40" i="8"/>
  <c r="F40" i="8"/>
  <c r="O39" i="8"/>
  <c r="N39" i="8"/>
  <c r="M39" i="8"/>
  <c r="L39" i="8"/>
  <c r="K39" i="8"/>
  <c r="J39" i="8"/>
  <c r="I39" i="8"/>
  <c r="H39" i="8"/>
  <c r="G39" i="8"/>
  <c r="F39" i="8"/>
  <c r="O38" i="8"/>
  <c r="N38" i="8"/>
  <c r="M38" i="8"/>
  <c r="L38" i="8"/>
  <c r="K38" i="8"/>
  <c r="J38" i="8"/>
  <c r="I38" i="8"/>
  <c r="H38" i="8"/>
  <c r="G38" i="8"/>
  <c r="F38" i="8"/>
  <c r="O37" i="8"/>
  <c r="N37" i="8"/>
  <c r="M37" i="8"/>
  <c r="L37" i="8"/>
  <c r="K37" i="8"/>
  <c r="J37" i="8"/>
  <c r="I37" i="8"/>
  <c r="H37" i="8"/>
  <c r="G37" i="8"/>
  <c r="F37" i="8"/>
  <c r="O36" i="8"/>
  <c r="N36" i="8"/>
  <c r="M36" i="8"/>
  <c r="L36" i="8"/>
  <c r="K36" i="8"/>
  <c r="J36" i="8"/>
  <c r="I36" i="8"/>
  <c r="H36" i="8"/>
  <c r="G36" i="8"/>
  <c r="F36" i="8"/>
  <c r="O35" i="8"/>
  <c r="N35" i="8"/>
  <c r="M35" i="8"/>
  <c r="L35" i="8"/>
  <c r="K35" i="8"/>
  <c r="J35" i="8"/>
  <c r="I35" i="8"/>
  <c r="H35" i="8"/>
  <c r="G35" i="8"/>
  <c r="F35" i="8"/>
  <c r="O34" i="8"/>
  <c r="N34" i="8"/>
  <c r="M34" i="8"/>
  <c r="L34" i="8"/>
  <c r="K34" i="8"/>
  <c r="J34" i="8"/>
  <c r="I34" i="8"/>
  <c r="H34" i="8"/>
  <c r="G34" i="8"/>
  <c r="F34" i="8"/>
  <c r="O33" i="8"/>
  <c r="N33" i="8"/>
  <c r="M33" i="8"/>
  <c r="L33" i="8"/>
  <c r="K33" i="8"/>
  <c r="J33" i="8"/>
  <c r="I33" i="8"/>
  <c r="H33" i="8"/>
  <c r="G33" i="8"/>
  <c r="F33" i="8"/>
  <c r="O32" i="8"/>
  <c r="N32" i="8"/>
  <c r="M32" i="8"/>
  <c r="L32" i="8"/>
  <c r="K32" i="8"/>
  <c r="J32" i="8"/>
  <c r="I32" i="8"/>
  <c r="H32" i="8"/>
  <c r="G32" i="8"/>
  <c r="F32" i="8"/>
  <c r="O31" i="8"/>
  <c r="N31" i="8"/>
  <c r="M31" i="8"/>
  <c r="L31" i="8"/>
  <c r="K31" i="8"/>
  <c r="J31" i="8"/>
  <c r="I31" i="8"/>
  <c r="H31" i="8"/>
  <c r="G31" i="8"/>
  <c r="F31" i="8"/>
  <c r="O30" i="8"/>
  <c r="N30" i="8"/>
  <c r="M30" i="8"/>
  <c r="L30" i="8"/>
  <c r="K30" i="8"/>
  <c r="J30" i="8"/>
  <c r="I30" i="8"/>
  <c r="H30" i="8"/>
  <c r="G30" i="8"/>
  <c r="F30" i="8"/>
  <c r="O29" i="8"/>
  <c r="N29" i="8"/>
  <c r="M29" i="8"/>
  <c r="L29" i="8"/>
  <c r="K29" i="8"/>
  <c r="J29" i="8"/>
  <c r="I29" i="8"/>
  <c r="H29" i="8"/>
  <c r="G29" i="8"/>
  <c r="F29" i="8"/>
  <c r="O28" i="8"/>
  <c r="N28" i="8"/>
  <c r="M28" i="8"/>
  <c r="L28" i="8"/>
  <c r="K28" i="8"/>
  <c r="J28" i="8"/>
  <c r="I28" i="8"/>
  <c r="H28" i="8"/>
  <c r="G28" i="8"/>
  <c r="F28" i="8"/>
  <c r="O27" i="8"/>
  <c r="N27" i="8"/>
  <c r="M27" i="8"/>
  <c r="L27" i="8"/>
  <c r="K27" i="8"/>
  <c r="J27" i="8"/>
  <c r="I27" i="8"/>
  <c r="H27" i="8"/>
  <c r="G27" i="8"/>
  <c r="F27" i="8"/>
  <c r="O26" i="8"/>
  <c r="N26" i="8"/>
  <c r="M26" i="8"/>
  <c r="L26" i="8"/>
  <c r="K26" i="8"/>
  <c r="J26" i="8"/>
  <c r="I26" i="8"/>
  <c r="H26" i="8"/>
  <c r="G26" i="8"/>
  <c r="F26" i="8"/>
  <c r="O25" i="8"/>
  <c r="N25" i="8"/>
  <c r="M25" i="8"/>
  <c r="L25" i="8"/>
  <c r="K25" i="8"/>
  <c r="J25" i="8"/>
  <c r="I25" i="8"/>
  <c r="H25" i="8"/>
  <c r="G25" i="8"/>
  <c r="F25" i="8"/>
  <c r="O24" i="8"/>
  <c r="N24" i="8"/>
  <c r="M24" i="8"/>
  <c r="L24" i="8"/>
  <c r="K24" i="8"/>
  <c r="J24" i="8"/>
  <c r="I24" i="8"/>
  <c r="H24" i="8"/>
  <c r="G24" i="8"/>
  <c r="F24" i="8"/>
  <c r="O23" i="8"/>
  <c r="N23" i="8"/>
  <c r="M23" i="8"/>
  <c r="L23" i="8"/>
  <c r="K23" i="8"/>
  <c r="J23" i="8"/>
  <c r="I23" i="8"/>
  <c r="H23" i="8"/>
  <c r="G23" i="8"/>
  <c r="F23" i="8"/>
  <c r="O22" i="8"/>
  <c r="N22" i="8"/>
  <c r="M22" i="8"/>
  <c r="L22" i="8"/>
  <c r="K22" i="8"/>
  <c r="J22" i="8"/>
  <c r="I22" i="8"/>
  <c r="H22" i="8"/>
  <c r="G22" i="8"/>
  <c r="F22" i="8"/>
  <c r="O21" i="8"/>
  <c r="N21" i="8"/>
  <c r="M21" i="8"/>
  <c r="L21" i="8"/>
  <c r="K21" i="8"/>
  <c r="J21" i="8"/>
  <c r="I21" i="8"/>
  <c r="H21" i="8"/>
  <c r="G21" i="8"/>
  <c r="F21" i="8"/>
  <c r="O20" i="8"/>
  <c r="N20" i="8"/>
  <c r="M20" i="8"/>
  <c r="L20" i="8"/>
  <c r="K20" i="8"/>
  <c r="J20" i="8"/>
  <c r="I20" i="8"/>
  <c r="H20" i="8"/>
  <c r="G20" i="8"/>
  <c r="F20" i="8"/>
  <c r="O19" i="8"/>
  <c r="N19" i="8"/>
  <c r="M19" i="8"/>
  <c r="L19" i="8"/>
  <c r="K19" i="8"/>
  <c r="J19" i="8"/>
  <c r="I19" i="8"/>
  <c r="H19" i="8"/>
  <c r="G19" i="8"/>
  <c r="F19" i="8"/>
  <c r="O18" i="8"/>
  <c r="N18" i="8"/>
  <c r="M18" i="8"/>
  <c r="L18" i="8"/>
  <c r="K18" i="8"/>
  <c r="J18" i="8"/>
  <c r="I18" i="8"/>
  <c r="H18" i="8"/>
  <c r="G18" i="8"/>
  <c r="F18" i="8"/>
  <c r="O17" i="8"/>
  <c r="N17" i="8"/>
  <c r="M17" i="8"/>
  <c r="L17" i="8"/>
  <c r="K17" i="8"/>
  <c r="J17" i="8"/>
  <c r="I17" i="8"/>
  <c r="H17" i="8"/>
  <c r="G17" i="8"/>
  <c r="F17" i="8"/>
  <c r="O16" i="8"/>
  <c r="N16" i="8"/>
  <c r="M16" i="8"/>
  <c r="L16" i="8"/>
  <c r="K16" i="8"/>
  <c r="J16" i="8"/>
  <c r="I16" i="8"/>
  <c r="H16" i="8"/>
  <c r="G16" i="8"/>
  <c r="F16" i="8"/>
  <c r="O15" i="8"/>
  <c r="N15" i="8"/>
  <c r="M15" i="8"/>
  <c r="L15" i="8"/>
  <c r="K15" i="8"/>
  <c r="J15" i="8"/>
  <c r="I15" i="8"/>
  <c r="H15" i="8"/>
  <c r="G15" i="8"/>
  <c r="F15" i="8"/>
  <c r="O14" i="8"/>
  <c r="N14" i="8"/>
  <c r="M14" i="8"/>
  <c r="L14" i="8"/>
  <c r="K14" i="8"/>
  <c r="J14" i="8"/>
  <c r="I14" i="8"/>
  <c r="H14" i="8"/>
  <c r="G14" i="8"/>
  <c r="F14" i="8"/>
  <c r="O13" i="8"/>
  <c r="N13" i="8"/>
  <c r="M13" i="8"/>
  <c r="L13" i="8"/>
  <c r="K13" i="8"/>
  <c r="J13" i="8"/>
  <c r="I13" i="8"/>
  <c r="H13" i="8"/>
  <c r="G13" i="8"/>
  <c r="F13" i="8"/>
  <c r="O12" i="8"/>
  <c r="N12" i="8"/>
  <c r="M12" i="8"/>
  <c r="L12" i="8"/>
  <c r="K12" i="8"/>
  <c r="J12" i="8"/>
  <c r="I12" i="8"/>
  <c r="H12" i="8"/>
  <c r="G12" i="8"/>
  <c r="F12" i="8"/>
  <c r="O11" i="8"/>
  <c r="N11" i="8"/>
  <c r="M11" i="8"/>
  <c r="L11" i="8"/>
  <c r="K11" i="8"/>
  <c r="J11" i="8"/>
  <c r="I11" i="8"/>
  <c r="H11" i="8"/>
  <c r="G11" i="8"/>
  <c r="F11" i="8"/>
  <c r="O10" i="8"/>
  <c r="N10" i="8"/>
  <c r="M10" i="8"/>
  <c r="L10" i="8"/>
  <c r="K10" i="8"/>
  <c r="J10" i="8"/>
  <c r="I10" i="8"/>
  <c r="H10" i="8"/>
  <c r="G10" i="8"/>
  <c r="F10" i="8"/>
  <c r="O9" i="8"/>
  <c r="N9" i="8"/>
  <c r="M9" i="8"/>
  <c r="L9" i="8"/>
  <c r="K9" i="8"/>
  <c r="J9" i="8"/>
  <c r="I9" i="8"/>
  <c r="H9" i="8"/>
  <c r="G9" i="8"/>
  <c r="F9" i="8"/>
  <c r="O8" i="8"/>
  <c r="N8" i="8"/>
  <c r="M8" i="8"/>
  <c r="L8" i="8"/>
  <c r="K8" i="8"/>
  <c r="J8" i="8"/>
  <c r="I8" i="8"/>
  <c r="H8" i="8"/>
  <c r="G8" i="8"/>
  <c r="F8" i="8"/>
  <c r="O7" i="8"/>
  <c r="N7" i="8"/>
  <c r="M7" i="8"/>
  <c r="L7" i="8"/>
  <c r="K7" i="8"/>
  <c r="J7" i="8"/>
  <c r="I7" i="8"/>
  <c r="H7" i="8"/>
  <c r="G7" i="8"/>
  <c r="F7" i="8"/>
  <c r="O6" i="8"/>
  <c r="N6" i="8"/>
  <c r="M6" i="8"/>
  <c r="L6" i="8"/>
  <c r="K6" i="8"/>
  <c r="J6" i="8"/>
  <c r="I6" i="8"/>
  <c r="H6" i="8"/>
  <c r="G6" i="8"/>
  <c r="F6" i="8"/>
  <c r="O5" i="8"/>
  <c r="N5" i="8"/>
  <c r="M5" i="8"/>
  <c r="L5" i="8"/>
  <c r="K5" i="8"/>
  <c r="J5" i="8"/>
  <c r="I5" i="8"/>
  <c r="H5" i="8"/>
  <c r="G5" i="8"/>
  <c r="F5" i="8"/>
  <c r="O4" i="8"/>
  <c r="N4" i="8"/>
  <c r="M4" i="8"/>
  <c r="L4" i="8"/>
  <c r="K4" i="8"/>
  <c r="J4" i="8"/>
  <c r="I4" i="8"/>
  <c r="H4" i="8"/>
  <c r="G4" i="8"/>
  <c r="F4" i="8"/>
  <c r="O3" i="8"/>
  <c r="N3" i="8"/>
  <c r="M3" i="8"/>
  <c r="L3" i="8"/>
  <c r="K3" i="8"/>
  <c r="J3" i="8"/>
  <c r="H3" i="8"/>
  <c r="G3" i="8"/>
  <c r="F3" i="8"/>
  <c r="O2" i="8"/>
  <c r="N2" i="8"/>
  <c r="M2" i="8"/>
  <c r="L2" i="8"/>
  <c r="K2" i="8"/>
  <c r="J2" i="8"/>
  <c r="I2" i="8"/>
  <c r="H2" i="8"/>
  <c r="G2" i="8"/>
  <c r="F2" i="8"/>
  <c r="A2" i="8" l="1"/>
  <c r="A6" i="8"/>
  <c r="A10" i="8"/>
  <c r="A14" i="8"/>
  <c r="A18" i="8"/>
  <c r="A22" i="8"/>
  <c r="A26" i="8"/>
  <c r="A30" i="8"/>
  <c r="A34" i="8"/>
  <c r="A38" i="8"/>
  <c r="A42" i="8"/>
  <c r="A50" i="8"/>
  <c r="A47" i="8"/>
  <c r="A48" i="8"/>
  <c r="A49" i="8"/>
  <c r="A51" i="8"/>
  <c r="A46" i="8"/>
  <c r="A3" i="8"/>
  <c r="A4" i="8"/>
  <c r="A5" i="8"/>
  <c r="A7" i="8"/>
  <c r="A8" i="8"/>
  <c r="A9" i="8"/>
  <c r="A11" i="8"/>
  <c r="A12" i="8"/>
  <c r="A13" i="8"/>
  <c r="A15" i="8"/>
  <c r="A16" i="8"/>
  <c r="A17" i="8"/>
  <c r="A19" i="8"/>
  <c r="A20" i="8"/>
  <c r="A21" i="8"/>
  <c r="A23" i="8"/>
  <c r="A24" i="8"/>
  <c r="A25" i="8"/>
  <c r="A27" i="8"/>
  <c r="A28" i="8"/>
  <c r="A29" i="8"/>
  <c r="A31" i="8"/>
  <c r="A32" i="8"/>
  <c r="A33" i="8"/>
  <c r="A35" i="8"/>
  <c r="A36" i="8"/>
  <c r="A37" i="8"/>
  <c r="A39" i="8"/>
  <c r="A40" i="8"/>
  <c r="A41" i="8"/>
  <c r="A43" i="8"/>
  <c r="A45" i="8"/>
  <c r="A44" i="8"/>
  <c r="G9" i="2"/>
  <c r="H9" i="2"/>
  <c r="I9" i="2"/>
  <c r="J9" i="2"/>
  <c r="K9" i="2"/>
  <c r="L9" i="2"/>
  <c r="M9" i="2"/>
  <c r="N9" i="2"/>
  <c r="O9" i="2"/>
  <c r="P9" i="2"/>
  <c r="G10" i="2"/>
  <c r="H10" i="2"/>
  <c r="I10" i="2"/>
  <c r="J10" i="2"/>
  <c r="K10" i="2"/>
  <c r="L10" i="2"/>
  <c r="M10" i="2"/>
  <c r="N10" i="2"/>
  <c r="O10" i="2"/>
  <c r="P10" i="2"/>
  <c r="G11" i="2"/>
  <c r="H11" i="2"/>
  <c r="I11" i="2"/>
  <c r="J11" i="2"/>
  <c r="K11" i="2"/>
  <c r="L11" i="2"/>
  <c r="M11" i="2"/>
  <c r="N11" i="2"/>
  <c r="O11" i="2"/>
  <c r="P11" i="2"/>
  <c r="G12" i="2"/>
  <c r="H12" i="2"/>
  <c r="I12" i="2"/>
  <c r="J12" i="2"/>
  <c r="K12" i="2"/>
  <c r="L12" i="2"/>
  <c r="M12" i="2"/>
  <c r="N12" i="2"/>
  <c r="O12" i="2"/>
  <c r="P12" i="2"/>
  <c r="G13" i="2"/>
  <c r="H13" i="2"/>
  <c r="I13" i="2"/>
  <c r="J13" i="2"/>
  <c r="K13" i="2"/>
  <c r="L13" i="2"/>
  <c r="M13" i="2"/>
  <c r="N13" i="2"/>
  <c r="O13" i="2"/>
  <c r="P13" i="2"/>
  <c r="G14" i="2"/>
  <c r="H14" i="2"/>
  <c r="I14" i="2"/>
  <c r="J14" i="2"/>
  <c r="K14" i="2"/>
  <c r="L14" i="2"/>
  <c r="M14" i="2"/>
  <c r="N14" i="2"/>
  <c r="O14" i="2"/>
  <c r="P14" i="2"/>
  <c r="G15" i="2"/>
  <c r="H15" i="2"/>
  <c r="I15" i="2"/>
  <c r="J15" i="2"/>
  <c r="K15" i="2"/>
  <c r="L15" i="2"/>
  <c r="M15" i="2"/>
  <c r="N15" i="2"/>
  <c r="O15" i="2"/>
  <c r="P15" i="2"/>
  <c r="G16" i="2"/>
  <c r="H16" i="2"/>
  <c r="I16" i="2"/>
  <c r="J16" i="2"/>
  <c r="K16" i="2"/>
  <c r="L16" i="2"/>
  <c r="M16" i="2"/>
  <c r="N16" i="2"/>
  <c r="O16" i="2"/>
  <c r="P16" i="2"/>
  <c r="G17" i="2"/>
  <c r="H17" i="2"/>
  <c r="I17" i="2"/>
  <c r="J17" i="2"/>
  <c r="K17" i="2"/>
  <c r="L17" i="2"/>
  <c r="M17" i="2"/>
  <c r="N17" i="2"/>
  <c r="O17" i="2"/>
  <c r="P17" i="2"/>
  <c r="G18" i="2"/>
  <c r="H18" i="2"/>
  <c r="I18" i="2"/>
  <c r="J18" i="2"/>
  <c r="K18" i="2"/>
  <c r="L18" i="2"/>
  <c r="M18" i="2"/>
  <c r="N18" i="2"/>
  <c r="O18" i="2"/>
  <c r="P18" i="2"/>
  <c r="G19" i="2"/>
  <c r="H19" i="2"/>
  <c r="I19" i="2"/>
  <c r="J19" i="2"/>
  <c r="K19" i="2"/>
  <c r="L19" i="2"/>
  <c r="M19" i="2"/>
  <c r="N19" i="2"/>
  <c r="O19" i="2"/>
  <c r="P19" i="2"/>
  <c r="G20" i="2"/>
  <c r="H20" i="2"/>
  <c r="I20" i="2"/>
  <c r="J20" i="2"/>
  <c r="K20" i="2"/>
  <c r="L20" i="2"/>
  <c r="M20" i="2"/>
  <c r="N20" i="2"/>
  <c r="O20" i="2"/>
  <c r="P20" i="2"/>
  <c r="G21" i="2"/>
  <c r="H21" i="2"/>
  <c r="I21" i="2"/>
  <c r="J21" i="2"/>
  <c r="K21" i="2"/>
  <c r="L21" i="2"/>
  <c r="M21" i="2"/>
  <c r="N21" i="2"/>
  <c r="O21" i="2"/>
  <c r="P21" i="2"/>
  <c r="G22" i="2"/>
  <c r="H22" i="2"/>
  <c r="I22" i="2"/>
  <c r="J22" i="2"/>
  <c r="K22" i="2"/>
  <c r="L22" i="2"/>
  <c r="M22" i="2"/>
  <c r="N22" i="2"/>
  <c r="O22" i="2"/>
  <c r="P22" i="2"/>
  <c r="G23" i="2"/>
  <c r="H23" i="2"/>
  <c r="I23" i="2"/>
  <c r="J23" i="2"/>
  <c r="K23" i="2"/>
  <c r="L23" i="2"/>
  <c r="M23" i="2"/>
  <c r="N23" i="2"/>
  <c r="O23" i="2"/>
  <c r="P23" i="2"/>
  <c r="G24" i="2"/>
  <c r="H24" i="2"/>
  <c r="I24" i="2"/>
  <c r="J24" i="2"/>
  <c r="K24" i="2"/>
  <c r="L24" i="2"/>
  <c r="M24" i="2"/>
  <c r="N24" i="2"/>
  <c r="O24" i="2"/>
  <c r="P24" i="2"/>
  <c r="G25" i="2"/>
  <c r="H25" i="2"/>
  <c r="I25" i="2"/>
  <c r="J25" i="2"/>
  <c r="K25" i="2"/>
  <c r="L25" i="2"/>
  <c r="M25" i="2"/>
  <c r="N25" i="2"/>
  <c r="O25" i="2"/>
  <c r="P25" i="2"/>
  <c r="G26" i="2"/>
  <c r="H26" i="2"/>
  <c r="I26" i="2"/>
  <c r="J26" i="2"/>
  <c r="K26" i="2"/>
  <c r="L26" i="2"/>
  <c r="M26" i="2"/>
  <c r="N26" i="2"/>
  <c r="O26" i="2"/>
  <c r="P26" i="2"/>
  <c r="G27" i="2"/>
  <c r="H27" i="2"/>
  <c r="I27" i="2"/>
  <c r="J27" i="2"/>
  <c r="K27" i="2"/>
  <c r="L27" i="2"/>
  <c r="M27" i="2"/>
  <c r="N27" i="2"/>
  <c r="O27" i="2"/>
  <c r="P27" i="2"/>
  <c r="G28" i="2"/>
  <c r="H28" i="2"/>
  <c r="I28" i="2"/>
  <c r="J28" i="2"/>
  <c r="K28" i="2"/>
  <c r="L28" i="2"/>
  <c r="M28" i="2"/>
  <c r="N28" i="2"/>
  <c r="O28" i="2"/>
  <c r="P28" i="2"/>
  <c r="G29" i="2"/>
  <c r="H29" i="2"/>
  <c r="I29" i="2"/>
  <c r="J29" i="2"/>
  <c r="K29" i="2"/>
  <c r="L29" i="2"/>
  <c r="M29" i="2"/>
  <c r="N29" i="2"/>
  <c r="O29" i="2"/>
  <c r="P29" i="2"/>
  <c r="G30" i="2"/>
  <c r="H30" i="2"/>
  <c r="I30" i="2"/>
  <c r="J30" i="2"/>
  <c r="K30" i="2"/>
  <c r="L30" i="2"/>
  <c r="M30" i="2"/>
  <c r="N30" i="2"/>
  <c r="O30" i="2"/>
  <c r="P30" i="2"/>
  <c r="G31" i="2"/>
  <c r="H31" i="2"/>
  <c r="I31" i="2"/>
  <c r="J31" i="2"/>
  <c r="K31" i="2"/>
  <c r="L31" i="2"/>
  <c r="M31" i="2"/>
  <c r="N31" i="2"/>
  <c r="O31" i="2"/>
  <c r="P31" i="2"/>
  <c r="G32" i="2"/>
  <c r="H32" i="2"/>
  <c r="I32" i="2"/>
  <c r="J32" i="2"/>
  <c r="K32" i="2"/>
  <c r="L32" i="2"/>
  <c r="M32" i="2"/>
  <c r="N32" i="2"/>
  <c r="O32" i="2"/>
  <c r="P32" i="2"/>
  <c r="G33" i="2"/>
  <c r="H33" i="2"/>
  <c r="I33" i="2"/>
  <c r="J33" i="2"/>
  <c r="K33" i="2"/>
  <c r="L33" i="2"/>
  <c r="M33" i="2"/>
  <c r="N33" i="2"/>
  <c r="O33" i="2"/>
  <c r="P33" i="2"/>
  <c r="G34" i="2"/>
  <c r="H34" i="2"/>
  <c r="I34" i="2"/>
  <c r="J34" i="2"/>
  <c r="K34" i="2"/>
  <c r="L34" i="2"/>
  <c r="M34" i="2"/>
  <c r="N34" i="2"/>
  <c r="O34" i="2"/>
  <c r="P34" i="2"/>
  <c r="G35" i="2"/>
  <c r="H35" i="2"/>
  <c r="I35" i="2"/>
  <c r="J35" i="2"/>
  <c r="K35" i="2"/>
  <c r="L35" i="2"/>
  <c r="M35" i="2"/>
  <c r="N35" i="2"/>
  <c r="O35" i="2"/>
  <c r="P35" i="2"/>
  <c r="G36" i="2"/>
  <c r="H36" i="2"/>
  <c r="I36" i="2"/>
  <c r="J36" i="2"/>
  <c r="K36" i="2"/>
  <c r="L36" i="2"/>
  <c r="M36" i="2"/>
  <c r="N36" i="2"/>
  <c r="O36" i="2"/>
  <c r="P36" i="2"/>
  <c r="G37" i="2"/>
  <c r="H37" i="2"/>
  <c r="I37" i="2"/>
  <c r="J37" i="2"/>
  <c r="K37" i="2"/>
  <c r="L37" i="2"/>
  <c r="M37" i="2"/>
  <c r="N37" i="2"/>
  <c r="O37" i="2"/>
  <c r="P37" i="2"/>
  <c r="G38" i="2"/>
  <c r="H38" i="2"/>
  <c r="I38" i="2"/>
  <c r="J38" i="2"/>
  <c r="K38" i="2"/>
  <c r="L38" i="2"/>
  <c r="M38" i="2"/>
  <c r="N38" i="2"/>
  <c r="O38" i="2"/>
  <c r="P38" i="2"/>
  <c r="G39" i="2"/>
  <c r="H39" i="2"/>
  <c r="I39" i="2"/>
  <c r="J39" i="2"/>
  <c r="K39" i="2"/>
  <c r="L39" i="2"/>
  <c r="M39" i="2"/>
  <c r="N39" i="2"/>
  <c r="O39" i="2"/>
  <c r="P39" i="2"/>
  <c r="G40" i="2"/>
  <c r="H40" i="2"/>
  <c r="I40" i="2"/>
  <c r="J40" i="2"/>
  <c r="K40" i="2"/>
  <c r="L40" i="2"/>
  <c r="M40" i="2"/>
  <c r="N40" i="2"/>
  <c r="O40" i="2"/>
  <c r="P40" i="2"/>
  <c r="G41" i="2"/>
  <c r="H41" i="2"/>
  <c r="I41" i="2"/>
  <c r="J41" i="2"/>
  <c r="K41" i="2"/>
  <c r="L41" i="2"/>
  <c r="M41" i="2"/>
  <c r="N41" i="2"/>
  <c r="O41" i="2"/>
  <c r="P41" i="2"/>
  <c r="G42" i="2"/>
  <c r="H42" i="2"/>
  <c r="I42" i="2"/>
  <c r="J42" i="2"/>
  <c r="K42" i="2"/>
  <c r="L42" i="2"/>
  <c r="M42" i="2"/>
  <c r="N42" i="2"/>
  <c r="O42" i="2"/>
  <c r="P42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D2" i="4"/>
  <c r="E2" i="4" s="1"/>
  <c r="D3" i="4"/>
  <c r="E3" i="4" s="1"/>
  <c r="D4" i="4"/>
  <c r="E4" i="4" s="1"/>
  <c r="D5" i="4"/>
  <c r="E5" i="4" s="1"/>
  <c r="D6" i="4"/>
  <c r="E6" i="4" s="1"/>
  <c r="D7" i="4"/>
  <c r="E7" i="4" s="1"/>
  <c r="G2" i="2"/>
  <c r="G3" i="2"/>
  <c r="G4" i="2"/>
  <c r="G5" i="2"/>
  <c r="G6" i="2"/>
  <c r="G7" i="2"/>
  <c r="G8" i="2"/>
  <c r="G43" i="2"/>
  <c r="G44" i="2"/>
  <c r="G45" i="2"/>
  <c r="G46" i="2"/>
  <c r="G47" i="2"/>
  <c r="G48" i="2"/>
  <c r="G49" i="2"/>
  <c r="G50" i="2"/>
  <c r="G51" i="2"/>
  <c r="H2" i="2"/>
  <c r="I2" i="2"/>
  <c r="J2" i="2"/>
  <c r="K2" i="2"/>
  <c r="L2" i="2"/>
  <c r="M2" i="2"/>
  <c r="N2" i="2"/>
  <c r="O2" i="2"/>
  <c r="P2" i="2"/>
  <c r="H3" i="2"/>
  <c r="I3" i="2"/>
  <c r="J3" i="2"/>
  <c r="K3" i="2"/>
  <c r="L3" i="2"/>
  <c r="M3" i="2"/>
  <c r="N3" i="2"/>
  <c r="O3" i="2"/>
  <c r="P3" i="2"/>
  <c r="H4" i="2"/>
  <c r="I4" i="2"/>
  <c r="J4" i="2"/>
  <c r="K4" i="2"/>
  <c r="L4" i="2"/>
  <c r="M4" i="2"/>
  <c r="N4" i="2"/>
  <c r="O4" i="2"/>
  <c r="P4" i="2"/>
  <c r="H5" i="2"/>
  <c r="I5" i="2"/>
  <c r="J5" i="2"/>
  <c r="K5" i="2"/>
  <c r="L5" i="2"/>
  <c r="M5" i="2"/>
  <c r="N5" i="2"/>
  <c r="O5" i="2"/>
  <c r="P5" i="2"/>
  <c r="H6" i="2"/>
  <c r="I6" i="2"/>
  <c r="J6" i="2"/>
  <c r="K6" i="2"/>
  <c r="L6" i="2"/>
  <c r="M6" i="2"/>
  <c r="N6" i="2"/>
  <c r="O6" i="2"/>
  <c r="P6" i="2"/>
  <c r="H7" i="2"/>
  <c r="I7" i="2"/>
  <c r="J7" i="2"/>
  <c r="K7" i="2"/>
  <c r="L7" i="2"/>
  <c r="M7" i="2"/>
  <c r="N7" i="2"/>
  <c r="O7" i="2"/>
  <c r="P7" i="2"/>
  <c r="H8" i="2"/>
  <c r="I8" i="2"/>
  <c r="J8" i="2"/>
  <c r="K8" i="2"/>
  <c r="L8" i="2"/>
  <c r="M8" i="2"/>
  <c r="N8" i="2"/>
  <c r="O8" i="2"/>
  <c r="P8" i="2"/>
  <c r="H43" i="2"/>
  <c r="I43" i="2"/>
  <c r="J43" i="2"/>
  <c r="K43" i="2"/>
  <c r="L43" i="2"/>
  <c r="M43" i="2"/>
  <c r="N43" i="2"/>
  <c r="O43" i="2"/>
  <c r="P43" i="2"/>
  <c r="H44" i="2"/>
  <c r="I44" i="2"/>
  <c r="J44" i="2"/>
  <c r="K44" i="2"/>
  <c r="L44" i="2"/>
  <c r="M44" i="2"/>
  <c r="N44" i="2"/>
  <c r="O44" i="2"/>
  <c r="P44" i="2"/>
  <c r="H45" i="2"/>
  <c r="I45" i="2"/>
  <c r="J45" i="2"/>
  <c r="K45" i="2"/>
  <c r="L45" i="2"/>
  <c r="M45" i="2"/>
  <c r="N45" i="2"/>
  <c r="O45" i="2"/>
  <c r="P45" i="2"/>
  <c r="H46" i="2"/>
  <c r="I46" i="2"/>
  <c r="J46" i="2"/>
  <c r="K46" i="2"/>
  <c r="L46" i="2"/>
  <c r="M46" i="2"/>
  <c r="N46" i="2"/>
  <c r="O46" i="2"/>
  <c r="P46" i="2"/>
  <c r="H47" i="2"/>
  <c r="I47" i="2"/>
  <c r="J47" i="2"/>
  <c r="K47" i="2"/>
  <c r="L47" i="2"/>
  <c r="M47" i="2"/>
  <c r="N47" i="2"/>
  <c r="O47" i="2"/>
  <c r="P47" i="2"/>
  <c r="H48" i="2"/>
  <c r="I48" i="2"/>
  <c r="J48" i="2"/>
  <c r="K48" i="2"/>
  <c r="L48" i="2"/>
  <c r="M48" i="2"/>
  <c r="N48" i="2"/>
  <c r="O48" i="2"/>
  <c r="P48" i="2"/>
  <c r="H49" i="2"/>
  <c r="I49" i="2"/>
  <c r="J49" i="2"/>
  <c r="K49" i="2"/>
  <c r="L49" i="2"/>
  <c r="M49" i="2"/>
  <c r="N49" i="2"/>
  <c r="O49" i="2"/>
  <c r="P49" i="2"/>
  <c r="H50" i="2"/>
  <c r="I50" i="2"/>
  <c r="J50" i="2"/>
  <c r="K50" i="2"/>
  <c r="L50" i="2"/>
  <c r="M50" i="2"/>
  <c r="N50" i="2"/>
  <c r="O50" i="2"/>
  <c r="P50" i="2"/>
  <c r="H51" i="2"/>
  <c r="I51" i="2"/>
  <c r="J51" i="2"/>
  <c r="K51" i="2"/>
  <c r="L51" i="2"/>
  <c r="M51" i="2"/>
  <c r="N51" i="2"/>
  <c r="O51" i="2"/>
  <c r="P51" i="2"/>
  <c r="A1" i="8" l="1"/>
  <c r="A2" i="2"/>
  <c r="A5" i="2"/>
  <c r="A39" i="2"/>
  <c r="A35" i="2"/>
  <c r="A31" i="2"/>
  <c r="A27" i="2"/>
  <c r="A23" i="2"/>
  <c r="A19" i="2"/>
  <c r="A15" i="2"/>
  <c r="A11" i="2"/>
  <c r="A48" i="2"/>
  <c r="A44" i="2"/>
  <c r="A40" i="2"/>
  <c r="A36" i="2"/>
  <c r="A32" i="2"/>
  <c r="A28" i="2"/>
  <c r="A24" i="2"/>
  <c r="A20" i="2"/>
  <c r="A16" i="2"/>
  <c r="A12" i="2"/>
  <c r="A8" i="2"/>
  <c r="A4" i="2"/>
  <c r="A45" i="2"/>
  <c r="A47" i="2"/>
  <c r="A7" i="2"/>
  <c r="A3" i="2"/>
  <c r="A41" i="2"/>
  <c r="A37" i="2"/>
  <c r="A33" i="2"/>
  <c r="A29" i="2"/>
  <c r="A25" i="2"/>
  <c r="A21" i="2"/>
  <c r="A17" i="2"/>
  <c r="A13" i="2"/>
  <c r="A9" i="2"/>
  <c r="A49" i="2"/>
  <c r="A51" i="2"/>
  <c r="A43" i="2"/>
  <c r="A50" i="2"/>
  <c r="A46" i="2"/>
  <c r="A42" i="2"/>
  <c r="A38" i="2"/>
  <c r="A34" i="2"/>
  <c r="A30" i="2"/>
  <c r="A26" i="2"/>
  <c r="A22" i="2"/>
  <c r="A18" i="2"/>
  <c r="A14" i="2"/>
  <c r="A10" i="2"/>
  <c r="A6" i="2"/>
  <c r="A6" i="4"/>
  <c r="A5" i="4"/>
  <c r="A4" i="4"/>
  <c r="A7" i="4"/>
  <c r="A3" i="4"/>
  <c r="A2" i="4"/>
  <c r="A1" i="2" l="1"/>
  <c r="A1" i="4"/>
</calcChain>
</file>

<file path=xl/sharedStrings.xml><?xml version="1.0" encoding="utf-8"?>
<sst xmlns="http://schemas.openxmlformats.org/spreadsheetml/2006/main" count="476" uniqueCount="94">
  <si>
    <t>Restaurant1</t>
  </si>
  <si>
    <t>Restaurant2</t>
  </si>
  <si>
    <t>Restaurant3</t>
  </si>
  <si>
    <t>Restaurant4</t>
  </si>
  <si>
    <t>Restaurant5</t>
  </si>
  <si>
    <t>Restaurant6</t>
  </si>
  <si>
    <t>Restaurant7</t>
  </si>
  <si>
    <t>Restaurant8</t>
  </si>
  <si>
    <t>Restaurant9</t>
  </si>
  <si>
    <t>Restaurant10</t>
  </si>
  <si>
    <t>Restaurant11</t>
  </si>
  <si>
    <t>Restaurant12</t>
  </si>
  <si>
    <t>Restaurant13</t>
  </si>
  <si>
    <t>Restaurant14</t>
  </si>
  <si>
    <t>Restaurant15</t>
  </si>
  <si>
    <t>Restaurant16</t>
  </si>
  <si>
    <t xml:space="preserve">", latitude : </t>
  </si>
  <si>
    <t>, name : "</t>
  </si>
  <si>
    <t xml:space="preserve">, longitude : </t>
  </si>
  <si>
    <t>, image : UIImage(named: "</t>
  </si>
  <si>
    <t xml:space="preserve">", eatInOption : </t>
  </si>
  <si>
    <t xml:space="preserve">, takeAwayOption : </t>
  </si>
  <si>
    <t xml:space="preserve">, deliveryOption : </t>
  </si>
  <si>
    <t xml:space="preserve">, chickenOption : </t>
  </si>
  <si>
    <t xml:space="preserve">, beefOption : </t>
  </si>
  <si>
    <t xml:space="preserve">, porkOption : </t>
  </si>
  <si>
    <t xml:space="preserve">, fishOption : </t>
  </si>
  <si>
    <t xml:space="preserve">, seaFoodOption : </t>
  </si>
  <si>
    <t xml:space="preserve">, vegetarianOption : </t>
  </si>
  <si>
    <t xml:space="preserve">Customer(id : </t>
  </si>
  <si>
    <t>")!, rating : "</t>
  </si>
  <si>
    <t xml:space="preserve">CategoryClass(id : </t>
  </si>
  <si>
    <t>SOPA</t>
  </si>
  <si>
    <t>PRINCIPIO</t>
  </si>
  <si>
    <t>PROTEINA</t>
  </si>
  <si>
    <t>CARBOHIDRATO</t>
  </si>
  <si>
    <t>ENSALADA</t>
  </si>
  <si>
    <t>BEBIDA</t>
  </si>
  <si>
    <t xml:space="preserve">, maxPortions : </t>
  </si>
  <si>
    <t xml:space="preserve">", minPortions : </t>
  </si>
  <si>
    <t>Restaurant17</t>
  </si>
  <si>
    <t>Restaurant18</t>
  </si>
  <si>
    <t>Restaurant19</t>
  </si>
  <si>
    <t>Restaurant20</t>
  </si>
  <si>
    <t>Restaurant21</t>
  </si>
  <si>
    <t>Restaurant22</t>
  </si>
  <si>
    <t>Restaurant23</t>
  </si>
  <si>
    <t>Restaurant24</t>
  </si>
  <si>
    <t>Restaurant25</t>
  </si>
  <si>
    <t>Restaurant26</t>
  </si>
  <si>
    <t>Restaurant27</t>
  </si>
  <si>
    <t>Restaurant28</t>
  </si>
  <si>
    <t>Restaurant29</t>
  </si>
  <si>
    <t>Restaurant30</t>
  </si>
  <si>
    <t>Restaurant31</t>
  </si>
  <si>
    <t>Restaurant32</t>
  </si>
  <si>
    <t>Restaurant33</t>
  </si>
  <si>
    <t>Restaurant34</t>
  </si>
  <si>
    <t>Restaurant35</t>
  </si>
  <si>
    <t>Restaurant36</t>
  </si>
  <si>
    <t>Restaurant37</t>
  </si>
  <si>
    <t>Restaurant38</t>
  </si>
  <si>
    <t>Restaurant39</t>
  </si>
  <si>
    <t>Restaurant40</t>
  </si>
  <si>
    <t>Restaurant41</t>
  </si>
  <si>
    <t>, rating : "</t>
  </si>
  <si>
    <t xml:space="preserve">", categoryId : </t>
  </si>
  <si>
    <t xml:space="preserve">, restaurantId : </t>
  </si>
  <si>
    <t xml:space="preserve">, optionId : </t>
  </si>
  <si>
    <t xml:space="preserve">PortionClass(id : </t>
  </si>
  <si>
    <t xml:space="preserve">CustomerClass(id : </t>
  </si>
  <si>
    <t>EJECUTIVO</t>
  </si>
  <si>
    <t>ESPECIAL</t>
  </si>
  <si>
    <t>$10.000</t>
  </si>
  <si>
    <t>$15.000</t>
  </si>
  <si>
    <t>$20.000</t>
  </si>
  <si>
    <t>$30.000</t>
  </si>
  <si>
    <t xml:space="preserve">OptionClass(id : </t>
  </si>
  <si>
    <t xml:space="preserve">" , restaurantId : </t>
  </si>
  <si>
    <t>ARROZ</t>
  </si>
  <si>
    <t>PASTA</t>
  </si>
  <si>
    <t>CUCHUCO</t>
  </si>
  <si>
    <t>LENTEJA</t>
  </si>
  <si>
    <t>AHUYAMA</t>
  </si>
  <si>
    <t>FRIJOL</t>
  </si>
  <si>
    <t>CARNE EN BISTEC</t>
  </si>
  <si>
    <t>POLLO AL HORNO</t>
  </si>
  <si>
    <t>PESCADO</t>
  </si>
  <si>
    <t>PAPA</t>
  </si>
  <si>
    <t>TOMATE, CEBOLLA, LIMON</t>
  </si>
  <si>
    <t>MANZANA, QUESO, MANZANA</t>
  </si>
  <si>
    <t>JUGO</t>
  </si>
  <si>
    <t>GASEOSA</t>
  </si>
  <si>
    <t>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</si>
</sst>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1" fillId="0" borderId="0" xfId="0" applyFont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5718-C92F-0048-A380-17B1C1DB9EA3}">
  <dimension ref="A1:G324"/>
  <sheetViews>
    <sheetView tabSelected="1" workbookViewId="0">
      <selection activeCell="G18" sqref="G18"/>
    </sheetView>
  </sheetViews>
  <sheetFormatPr baseColWidth="10" defaultColWidth="74.1640625" defaultRowHeight="16" x14ac:dyDescent="0.2"/>
  <cols>
    <col min="1" max="1" width="89.5" style="1" bestFit="1" customWidth="1"/>
    <col min="2" max="2" width="16.83203125" style="1" bestFit="1" customWidth="1"/>
    <col min="3" max="3" width="47" style="1" bestFit="1" customWidth="1"/>
    <col min="4" max="4" width="13.83203125" style="1" bestFit="1" customWidth="1"/>
    <col min="5" max="5" width="14.5" style="1" bestFit="1" customWidth="1"/>
    <col min="6" max="6" width="11" style="1" bestFit="1" customWidth="1"/>
    <col min="7" max="16384" width="74.1640625" style="1"/>
  </cols>
  <sheetData>
    <row r="1" spans="1:7" x14ac:dyDescent="0.2">
      <c r="A1" s="6" t="str">
        <f>"let portionList = ["&amp;_xlfn.CONCAT(A2:A221)&amp;"]"</f>
        <v>let portionList = [PortionClass(id : 1, name : "ARROZ | rest 1 | opt EJECUTIVO", categoryId : 1, restaurantId : 1, optionId : 1),PortionClass(id : 2, name : "PASTA | rest 1 | opt EJECUTIVO", categoryId : 1, restaurantId : 1, optionId : 1),PortionClass(id : 3, name : "CUCHUCO | rest 1 | opt EJECUTIVO", categoryId : 1, restaurantId : 1, optionId : 1),PortionClass(id : 4, name : "LENTEJA | rest 1 | opt EJECUTIVO", categoryId : 2, restaurantId : 1, optionId : 1),PortionClass(id : 5, name : "AHUYAMA | rest 1 | opt EJECUTIVO", categoryId : 2, restaurantId : 1, optionId : 1),PortionClass(id : 6, name : "FRIJOL | rest 1 | opt EJECUTIVO", categoryId : 2, restaurantId : 1, optionId : 1),PortionClass(id : 7, name : "CARNE EN BISTEC | rest 1 | opt EJECUTIVO", categoryId : 3, restaurantId : 1, optionId : 1),PortionClass(id : 8, name : "POLLO AL HORNO | rest 1 | opt EJECUTIVO", categoryId : 3, restaurantId : 1, optionId : 1),PortionClass(id : 9, name : "PESCADO | rest 1 | opt EJECUTIVO", categoryId : 3, restaurantId : 1, optionId : 1),PortionClass(id : 10, name : "ARROZ | rest 1 | opt EJECUTIVO", categoryId : 400, restaurantId : 1, optionId : 1),PortionClass(id : 11, name : "PAPA | rest 1 | opt EJECUTIVO", categoryId : 400, restaurantId : 1, optionId : 1),PortionClass(id : 12, name : "TOMATE, CEBOLLA, LIMON | rest 1 | opt EJECUTIVO", categoryId : 5, restaurantId : 1, optionId : 1),PortionClass(id : 13, name : "MANZANA, QUESO, MANZANA | rest 1 | opt EJECUTIVO", categoryId : 5, restaurantId : 1, optionId : 1),PortionClass(id : 14, name : "JUGO | rest 1 | opt EJECUTIVO", categoryId : 6, restaurantId : 1, optionId : 1),PortionClass(id : 15, name : "GASEOSA | rest 1 | opt EJECUTIVO", categoryId : 6, restaurantId : 1, optionId : 1),PortionClass(id : 16, name : "AGUA | rest 1 | opt EJECUTIVO", categoryId : 6, restaurantId : 1, optionId : 1),PortionClass(id : 1, name : "ARROZ | rest 1 | opt ESPECIAL", categoryId : 1, restaurantId : 1, optionId : 2),PortionClass(id : 2, name : "PASTA | rest 1 | opt ESPECIAL", categoryId : 1, restaurantId : 1, optionId : 2),PortionClass(id : 3, name : "CUCHUCO | rest 1 | opt ESPECIAL", categoryId : 1, restaurantId : 1, optionId : 2),PortionClass(id : 7, name : "CARNE EN BISTEC | rest 1 | opt ESPECIAL", categoryId : 3, restaurantId : 1, optionId : 2),PortionClass(id : 8, name : "POLLO AL HORNO | rest 1 | opt ESPECIAL", categoryId : 3, restaurantId : 1, optionId : 2),PortionClass(id : 9, name : "PESCADO | rest 1 | opt ESPECIAL", categoryId : 3, restaurantId : 1, optionId : 2),PortionClass(id : 10, name : "ARROZ | rest 1 | opt ESPECIAL", categoryId : 400, restaurantId : 1, optionId : 2),PortionClass(id : 11, name : "PAPA | rest 1 | opt ESPECIAL", categoryId : 400, restaurantId : 1, optionId : 2),PortionClass(id : 12, name : "TOMATE, CEBOLLA, LIMON | rest 1 | opt ESPECIAL", categoryId : 5, restaurantId : 1, optionId : 2),PortionClass(id : 13, name : "MANZANA, QUESO, MANZANA | rest 1 | opt ESPECIAL", categoryId : 5, restaurantId : 1, optionId : 2),PortionClass(id : 14, name : "JUGO | rest 1 | opt ESPECIAL", categoryId : 6, restaurantId : 1, optionId : 2),PortionClass(id : 15, name : "GASEOSA | rest 1 | opt ESPECIAL", categoryId : 6, restaurantId : 1, optionId : 2),PortionClass(id : 16, name : "AGUA | rest 1 | opt ESPECIAL", categoryId : 6, restaurantId : 1, optionId : 2),PortionClass(id : 4, name : "LENTEJA | rest 1 | opt $10.000", categoryId : 2, restaurantId : 1, optionId : 3),PortionClass(id : 5, name : "AHUYAMA | rest 1 | opt $10.000", categoryId : 2, restaurantId : 1, optionId : 3),PortionClass(id : 6, name : "FRIJOL | rest 1 | opt $10.000", categoryId : 2, restaurantId : 1, optionId : 3),PortionClass(id : 7, name : "CARNE EN BISTEC | rest 1 | opt $10.000", categoryId : 3, restaurantId : 1, optionId : 3),PortionClass(id : 8, name : "POLLO AL HORNO | rest 1 | opt $10.000", categoryId : 3, restaurantId : 1, optionId : 3),PortionClass(id : 9, name : "PESCADO | rest 1 | opt $10.000", categoryId : 3, restaurantId : 1, optionId : 3),PortionClass(id : 10, name : "ARROZ | rest 1 | opt $10.000", categoryId : 400, restaurantId : 1, optionId : 3),PortionClass(id : 11, name : "PAPA | rest 1 | opt $10.000", categoryId : 400, restaurantId : 1, optionId : 3),PortionClass(id : 12, name : "TOMATE, CEBOLLA, LIMON | rest 1 | opt $10.000", categoryId : 5, restaurantId : 1, optionId : 3),PortionClass(id : 13, name : "MANZANA, QUESO, MANZANA | rest 1 | opt $10.000", categoryId : 5, restaurantId : 1, optionId : 3),PortionClass(id : 14, name : "JUGO | rest 1 | opt $10.000", categoryId : 6, restaurantId : 1, optionId : 3),PortionClass(id : 15, name : "GASEOSA | rest 1 | opt $10.000", categoryId : 6, restaurantId : 1, optionId : 3),PortionClass(id : 16, name : "AGUA | rest 1 | opt $10.000", categoryId : 6, restaurantId : 1, optionId : 3),PortionClass(id : 7, name : "CARNE EN BISTEC | rest 1 | opt $15.000", categoryId : 3, restaurantId : 1, optionId : 4),PortionClass(id : 8, name : "POLLO AL HORNO | rest 1 | opt $15.000", categoryId : 3, restaurantId : 1, optionId : 4),PortionClass(id : 9, name : "PESCADO | rest 1 | opt $15.000", categoryId : 3, restaurantId : 1, optionId : 4),PortionClass(id : 10, name : "ARROZ | rest 1 | opt $15.000", categoryId : 400, restaurantId : 1, optionId : 4),PortionClass(id : 11, name : "PAPA | rest 1 | opt $15.000", categoryId : 400, restaurantId : 1, optionId : 4),PortionClass(id : 12, name : "TOMATE, CEBOLLA, LIMON | rest 1 | opt $15.000", categoryId : 5, restaurantId : 1, optionId : 4),PortionClass(id : 13, name : "MANZANA, QUESO, MANZANA | rest 1 | opt $15.000", categoryId : 5, restaurantId : 1, optionId : 4),PortionClass(id : 14, name : "JUGO | rest 1 | opt $15.000", categoryId : 6, restaurantId : 1, optionId : 4),PortionClass(id : 15, name : "GASEOSA | rest 1 | opt $15.000", categoryId : 6, restaurantId : 1, optionId : 4),PortionClass(id : 16, name : "AGUA | rest 1 | opt $15.000", categoryId : 6, restaurantId : 1, optionId : 4),PortionClass(id : 10, name : "ARROZ | rest 1 | opt $20.000", categoryId : 400, restaurantId : 1, optionId : 5),PortionClass(id : 11, name : "PAPA | rest 1 | opt $20.000", categoryId : 400, restaurantId : 1, optionId : 5),PortionClass(id : 12, name : "TOMATE, CEBOLLA, LIMON | rest 1 | opt $20.000", categoryId : 5, restaurantId : 1, optionId : 5),PortionClass(id : 13, name : "MANZANA, QUESO, MANZANA | rest 1 | opt $20.000", categoryId : 5, restaurantId : 1, optionId : 5),PortionClass(id : 14, name : "JUGO | rest 1 | opt $20.000", categoryId : 6, restaurantId : 1, optionId : 5),PortionClass(id : 15, name : "GASEOSA | rest 1 | opt $20.000", categoryId : 6, restaurantId : 1, optionId : 5),PortionClass(id : 16, name : "AGUA | rest 1 | opt $20.000", categoryId : 6, restaurantId : 1, optionId : 5),PortionClass(id : 1, name : "ARROZ | rest 1 | opt $30.000", categoryId : 1, restaurantId : 1, optionId : 6),PortionClass(id : 2, name : "PASTA | rest 1 | opt $30.000", categoryId : 1, restaurantId : 1, optionId : 6),PortionClass(id : 3, name : "CUCHUCO | rest 1 | opt $30.000", categoryId : 1, restaurantId : 1, optionId : 6),PortionClass(id : 12, name : "TOMATE, CEBOLLA, LIMON | rest 1 | opt $30.000", categoryId : 5, restaurantId : 1, optionId : 6),PortionClass(id : 13, name : "MANZANA, QUESO, MANZANA | rest 1 | opt $30.000", categoryId : 5, restaurantId : 1, optionId : 6),PortionClass(id : 14, name : "JUGO | rest 1 | opt $30.000", categoryId : 6, restaurantId : 1, optionId : 6),PortionClass(id : 15, name : "GASEOSA | rest 1 | opt $30.000", categoryId : 6, restaurantId : 1, optionId : 6),PortionClass(id : 16, name : "AGUA | rest 1 | opt $30.000", categoryId : 6, restaurantId : 1, optionId : 6),PortionClass(id : 1, name : "ARROZ | rest 2 | opt EJECUTIVO", categoryId : 1, restaurantId : 2, optionId : 1),PortionClass(id : 2, name : "PASTA | rest 2 | opt EJECUTIVO", categoryId : 1, restaurantId : 2, optionId : 1),PortionClass(id : 3, name : "CUCHUCO | rest 2 | opt EJECUTIVO", categoryId : 1, restaurantId : 2, optionId : 1),PortionClass(id : 4, name : "LENTEJA | rest 2 | opt EJECUTIVO", categoryId : 2, restaurantId : 2, optionId : 1),PortionClass(id : 5, name : "AHUYAMA | rest 2 | opt EJECUTIVO", categoryId : 2, restaurantId : 2, optionId : 1),PortionClass(id : 6, name : "FRIJOL | rest 2 | opt EJECUTIVO", categoryId : 2, restaurantId : 2, optionId : 1),PortionClass(id : 7, name : "CARNE EN BISTEC | rest 2 | opt EJECUTIVO", categoryId : 3, restaurantId : 2, optionId : 1),PortionClass(id : 8, name : "POLLO AL HORNO | rest 2 | opt EJECUTIVO", categoryId : 3, restaurantId : 2, optionId : 1),PortionClass(id : 9, name : "PESCADO | rest 2 | opt EJECUTIVO", categoryId : 3, restaurantId : 2, optionId : 1),PortionClass(id : 10, name : "ARROZ | rest 2 | opt EJECUTIVO", categoryId : 400, restaurantId : 2, optionId : 1),PortionClass(id : 11, name : "PAPA | rest 2 | opt EJECUTIVO", categoryId : 400, restaurantId : 2, optionId : 1),PortionClass(id : 12, name : "TOMATE, CEBOLLA, LIMON | rest 2 | opt EJECUTIVO", categoryId : 5, restaurantId : 2, optionId : 1),PortionClass(id : 13, name : "MANZANA, QUESO, MANZANA | rest 2 | opt EJECUTIVO", categoryId : 5, restaurantId : 2, optionId : 1),PortionClass(id : 14, name : "JUGO | rest 2 | opt EJECUTIVO", categoryId : 6, restaurantId : 2, optionId : 1),PortionClass(id : 15, name : "GASEOSA | rest 2 | opt EJECUTIVO", categoryId : 6, restaurantId : 2, optionId : 1),PortionClass(id : 16, name : "AGUA | rest 2 | opt EJECUTIVO", categoryId : 6, restaurantId : 2, optionId : 1),PortionClass(id : 1, name : "ARROZ | rest 3 | opt EJECUTIVO", categoryId : 1, restaurantId : 3, optionId : 1),PortionClass(id : 2, name : "PASTA | rest 3 | opt EJECUTIVO", categoryId : 1, restaurantId : 3, optionId : 1),PortionClass(id : 3, name : "CUCHUCO | rest 3 | opt EJECUTIVO", categoryId : 1, restaurantId : 3, optionId : 1),PortionClass(id : 4, name : "LENTEJA | rest 3 | opt EJECUTIVO", categoryId : 2, restaurantId : 3, optionId : 1),PortionClass(id : 5, name : "AHUYAMA | rest 3 | opt EJECUTIVO", categoryId : 2, restaurantId : 3, optionId : 1),PortionClass(id : 6, name : "FRIJOL | rest 3 | opt EJECUTIVO", categoryId : 2, restaurantId : 3, optionId : 1),PortionClass(id : 7, name : "CARNE EN BISTEC | rest 3 | opt EJECUTIVO", categoryId : 3, restaurantId : 3, optionId : 1),PortionClass(id : 8, name : "POLLO AL HORNO | rest 3 | opt EJECUTIVO", categoryId : 3, restaurantId : 3, optionId : 1),PortionClass(id : 9, name : "PESCADO | rest 3 | opt EJECUTIVO", categoryId : 3, restaurantId : 3, optionId : 1),PortionClass(id : 10, name : "ARROZ | rest 3 | opt EJECUTIVO", categoryId : 400, restaurantId : 3, optionId : 1),PortionClass(id : 11, name : "PAPA | rest 3 | opt EJECUTIVO", categoryId : 400, restaurantId : 3, optionId : 1),PortionClass(id : 12, name : "TOMATE, CEBOLLA, LIMON | rest 3 | opt EJECUTIVO", categoryId : 5, restaurantId : 3, optionId : 1),PortionClass(id : 13, name : "MANZANA, QUESO, MANZANA | rest 3 | opt EJECUTIVO", categoryId : 5, restaurantId : 3, optionId : 1),PortionClass(id : 14, name : "JUGO | rest 3 | opt EJECUTIVO", categoryId : 6, restaurantId : 3, optionId : 1),PortionClass(id : 15, name : "GASEOSA | rest 3 | opt EJECUTIVO", categoryId : 6, restaurantId : 3, optionId : 1),PortionClass(id : 16, name : "AGUA | rest 3 | opt EJECUTIVO", categoryId : 6, restaurantId : 3, optionId : 1),PortionClass(id : 1, name : "ARROZ | rest 4 | opt EJECUTIVO", categoryId : 1, restaurantId : 4, optionId : 1),PortionClass(id : 2, name : "PASTA | rest 4 | opt EJECUTIVO", categoryId : 1, restaurantId : 4, optionId : 1),PortionClass(id : 3, name : "CUCHUCO | rest 4 | opt EJECUTIVO", categoryId : 1, restaurantId : 4, optionId : 1),PortionClass(id : 4, name : "LENTEJA | rest 4 | opt EJECUTIVO", categoryId : 2, restaurantId : 4, optionId : 1),PortionClass(id : 5, name : "AHUYAMA | rest 4 | opt EJECUTIVO", categoryId : 2, restaurantId : 4, optionId : 1),PortionClass(id : 6, name : "FRIJOL | rest 4 | opt EJECUTIVO", categoryId : 2, restaurantId : 4, optionId : 1),PortionClass(id : 7, name : "CARNE EN BISTEC | rest 4 | opt EJECUTIVO", categoryId : 3, restaurantId : 4, optionId : 1),PortionClass(id : 8, name : "POLLO AL HORNO | rest 4 | opt EJECUTIVO", categoryId : 3, restaurantId : 4, optionId : 1),PortionClass(id : 9, name : "PESCADO | rest 4 | opt EJECUTIVO", categoryId : 3, restaurantId : 4, optionId : 1),PortionClass(id : 10, name : "ARROZ | rest 4 | opt EJECUTIVO", categoryId : 400, restaurantId : 4, optionId : 1),PortionClass(id : 11, name : "PAPA | rest 4 | opt EJECUTIVO", categoryId : 400, restaurantId : 4, optionId : 1),PortionClass(id : 12, name : "TOMATE, CEBOLLA, LIMON | rest 4 | opt EJECUTIVO", categoryId : 5, restaurantId : 4, optionId : 1),PortionClass(id : 13, name : "MANZANA, QUESO, MANZANA | rest 4 | opt EJECUTIVO", categoryId : 5, restaurantId : 4, optionId : 1),PortionClass(id : 14, name : "JUGO | rest 4 | opt EJECUTIVO", categoryId : 6, restaurantId : 4, optionId : 1),PortionClass(id : 15, name : "GASEOSA | rest 4 | opt EJECUTIVO", categoryId : 6, restaurantId : 4, optionId : 1),PortionClass(id : 16, name : "AGUA | rest 4 | opt EJECUTIVO", categoryId : 6, restaurantId : 4, optionId : 1),PortionClass(id : 1, name : "ARROZ | rest 5 | opt EJECUTIVO", categoryId : 1, restaurantId : 5, optionId : 1),PortionClass(id : 2, name : "PASTA | rest 5 | opt EJECUTIVO", categoryId : 1, restaurantId : 5, optionId : 1),PortionClass(id : 3, name : "CUCHUCO | rest 5 | opt EJECUTIVO", categoryId : 1, restaurantId : 5, optionId : 1),PortionClass(id : 4, name : "LENTEJA | rest 5 | opt EJECUTIVO", categoryId : 2, restaurantId : 5, optionId : 1),PortionClass(id : 5, name : "AHUYAMA | rest 5 | opt EJECUTIVO", categoryId : 2, restaurantId : 5, optionId : 1),PortionClass(id : 6, name : "FRIJOL | rest 5 | opt EJECUTIVO", categoryId : 2, restaurantId : 5, optionId : 1),PortionClass(id : 7, name : "CARNE EN BISTEC | rest 5 | opt EJECUTIVO", categoryId : 3, restaurantId : 5, optionId : 1),PortionClass(id : 8, name : "POLLO AL HORNO | rest 5 | opt EJECUTIVO", categoryId : 3, restaurantId : 5, optionId : 1),PortionClass(id : 9, name : "PESCADO | rest 5 | opt EJECUTIVO", categoryId : 3, restaurantId : 5, optionId : 1),PortionClass(id : 10, name : "ARROZ | rest 5 | opt EJECUTIVO", categoryId : 400, restaurantId : 5, optionId : 1),PortionClass(id : 11, name : "PAPA | rest 5 | opt EJECUTIVO", categoryId : 400, restaurantId : 5, optionId : 1),PortionClass(id : 12, name : "TOMATE, CEBOLLA, LIMON | rest 5 | opt EJECUTIVO", categoryId : 5, restaurantId : 5, optionId : 1),PortionClass(id : 13, name : "MANZANA, QUESO, MANZANA | rest 5 | opt EJECUTIVO", categoryId : 5, restaurantId : 5, optionId : 1),PortionClass(id : 14, name : "JUGO | rest 5 | opt EJECUTIVO", categoryId : 6, restaurantId : 5, optionId : 1),PortionClass(id : 15, name : "GASEOSA | rest 5 | opt EJECUTIVO", categoryId : 6, restaurantId : 5, optionId : 1),PortionClass(id : 16, name : "AGUA | rest 5 | opt EJECUTIVO", categoryId : 6, restaurantId : 5, optionId : 1),PortionClass(id : 1, name : "ARROZ | rest 6 | opt EJECUTIVO", categoryId : 1, restaurantId : 6, optionId : 1),PortionClass(id : 2, name : "PASTA | rest 6 | opt EJECUTIVO", categoryId : 1, restaurantId : 6, optionId : 1),PortionClass(id : 3, name : "CUCHUCO | rest 6 | opt EJECUTIVO", categoryId : 1, restaurantId : 6, optionId : 1),PortionClass(id : 4, name : "LENTEJA | rest 6 | opt EJECUTIVO", categoryId : 2, restaurantId : 6, optionId : 1),PortionClass(id : 5, name : "AHUYAMA | rest 6 | opt EJECUTIVO", categoryId : 2, restaurantId : 6, optionId : 1),PortionClass(id : 6, name : "FRIJOL | rest 6 | opt EJECUTIVO", categoryId : 2, restaurantId : 6, optionId : 1),PortionClass(id : 7, name : "CARNE EN BISTEC | rest 6 | opt EJECUTIVO", categoryId : 3, restaurantId : 6, optionId : 1),PortionClass(id : 8, name : "POLLO AL HORNO | rest 6 | opt EJECUTIVO", categoryId : 3, restaurantId : 6, optionId : 1),PortionClass(id : 9, name : "PESCADO | rest 6 | opt EJECUTIVO", categoryId : 3, restaurantId : 6, optionId : 1),PortionClass(id : 10, name : "ARROZ | rest 6 | opt EJECUTIVO", categoryId : 400, restaurantId : 6, optionId : 1),PortionClass(id : 11, name : "PAPA | rest 6 | opt EJECUTIVO", categoryId : 400, restaurantId : 6, optionId : 1),PortionClass(id : 12, name : "TOMATE, CEBOLLA, LIMON | rest 6 | opt EJECUTIVO", categoryId : 5, restaurantId : 6, optionId : 1),PortionClass(id : 13, name : "MANZANA, QUESO, MANZANA | rest 6 | opt EJECUTIVO", categoryId : 5, restaurantId : 6, optionId : 1),PortionClass(id : 14, name : "JUGO | rest 6 | opt EJECUTIVO", categoryId : 6, restaurantId : 6, optionId : 1),PortionClass(id : 15, name : "GASEOSA | rest 6 | opt EJECUTIVO", categoryId : 6, restaurantId : 6, optionId : 1),PortionClass(id : 16, name : "AGUA | rest 6 | opt EJECUTIVO", categoryId : 6, restaurantId : 6, optionId : 1),PortionClass(id : 1, name : "ARROZ | rest 7 | opt EJECUTIVO", categoryId : 1, restaurantId : 7, optionId : 1),PortionClass(id : 2, name : "PASTA | rest 7 | opt EJECUTIVO", categoryId : 1, restaurantId : 7, optionId : 1),PortionClass(id : 3, name : "CUCHUCO | rest 7 | opt EJECUTIVO", categoryId : 1, restaurantId : 7, optionId : 1),PortionClass(id : 4, name : "LENTEJA | rest 7 | opt EJECUTIVO", categoryId : 2, restaurantId : 7, optionId : 1),PortionClass(id : 5, name : "AHUYAMA | rest 7 | opt EJECUTIVO", categoryId : 2, restaurantId : 7, optionId : 1),PortionClass(id : 6, name : "FRIJOL | rest 7 | opt EJECUTIVO", categoryId : 2, restaurantId : 7, optionId : 1),PortionClass(id : 7, name : "CARNE EN BISTEC | rest 7 | opt EJECUTIVO", categoryId : 3, restaurantId : 7, optionId : 1),PortionClass(id : 8, name : "POLLO AL HORNO | rest 7 | opt EJECUTIVO", categoryId : 3, restaurantId : 7, optionId : 1),PortionClass(id : 9, name : "PESCADO | rest 7 | opt EJECUTIVO", categoryId : 3, restaurantId : 7, optionId : 1),PortionClass(id : 10, name : "ARROZ | rest 7 | opt EJECUTIVO", categoryId : 400, restaurantId : 7, optionId : 1),PortionClass(id : 11, name : "PAPA | rest 7 | opt EJECUTIVO", categoryId : 400, restaurantId : 7, optionId : 1),PortionClass(id : 12, name : "TOMATE, CEBOLLA, LIMON | rest 7 | opt EJECUTIVO", categoryId : 5, restaurantId : 7, optionId : 1),PortionClass(id : 13, name : "MANZANA, QUESO, MANZANA | rest 7 | opt EJECUTIVO", categoryId : 5, restaurantId : 7, optionId : 1),PortionClass(id : 14, name : "JUGO | rest 7 | opt EJECUTIVO", categoryId : 6, restaurantId : 7, optionId : 1),PortionClass(id : 15, name : "GASEOSA | rest 7 | opt EJECUTIVO", categoryId : 6, restaurantId : 7, optionId : 1),PortionClass(id : 16, name : "AGUA | rest 7 | opt EJECUTIVO", categoryId : 6, restaurantId : 7, optionId : 1),PortionClass(id : 1, name : "ARROZ | rest 8 | opt EJECUTIVO", categoryId : 1, restaurantId : 8, optionId : 1),PortionClass(id : 2, name : "PASTA | rest 8 | opt EJECUTIVO", categoryId : 1, restaurantId : 8, optionId : 1),PortionClass(id : 3, name : "CUCHUCO | rest 8 | opt EJECUTIVO", categoryId : 1, restaurantId : 8, optionId : 1),PortionClass(id : 4, name : "LENTEJA | rest 8 | opt EJECUTIVO", categoryId : 2, restaurantId : 8, optionId : 1),PortionClass(id : 5, name : "AHUYAMA | rest 8 | opt EJECUTIVO", categoryId : 2, restaurantId : 8, optionId : 1),PortionClass(id : 6, name : "FRIJOL | rest 8 | opt EJECUTIVO", categoryId : 2, restaurantId : 8, optionId : 1),PortionClass(id : 7, name : "CARNE EN BISTEC | rest 8 | opt EJECUTIVO", categoryId : 3, restaurantId : 8, optionId : 1),PortionClass(id : 8, name : "POLLO AL HORNO | rest 8 | opt EJECUTIVO", categoryId : 3, restaurantId : 8, optionId : 1),PortionClass(id : 9, name : "PESCADO | rest 8 | opt EJECUTIVO", categoryId : 3, restaurantId : 8, optionId : 1),PortionClass(id : 10, name : "ARROZ | rest 8 | opt EJECUTIVO", categoryId : 400, restaurantId : 8, optionId : 1),PortionClass(id : 11, name : "PAPA | rest 8 | opt EJECUTIVO", categoryId : 400, restaurantId : 8, optionId : 1),PortionClass(id : 12, name : "TOMATE, CEBOLLA, LIMON | rest 8 | opt EJECUTIVO", categoryId : 5, restaurantId : 8, optionId : 1),PortionClass(id : 13, name : "MANZANA, QUESO, MANZANA | rest 8 | opt EJECUTIVO", categoryId : 5, restaurantId : 8, optionId : 1),PortionClass(id : 14, name : "JUGO | rest 8 | opt EJECUTIVO", categoryId : 6, restaurantId : 8, optionId : 1),PortionClass(id : 15, name : "GASEOSA | rest 8 | opt EJECUTIVO", categoryId : 6, restaurantId : 8, optionId : 1),PortionClass(id : 16, name : "AGUA | rest 8 | opt EJECUTIVO", categoryId : 6, restaurantId : 8, optionId : 1),PortionClass(id : 1, name : "ARROZ | rest 9 | opt EJECUTIVO", categoryId : 1, restaurantId : 9, optionId : 1),PortionClass(id : 2, name : "PASTA | rest 9 | opt EJECUTIVO", categoryId : 1, restaurantId : 9, optionId : 1),PortionClass(id : 3, name : "CUCHUCO | rest 9 | opt EJECUTIVO", categoryId : 1, restaurantId : 9, optionId : 1),PortionClass(id : 4, name : "LENTEJA | rest 9 | opt EJECUTIVO", categoryId : 2, restaurantId : 9, optionId : 1),PortionClass(id : 5, name : "AHUYAMA | rest 9 | opt EJECUTIVO", categoryId : 2, restaurantId : 9, optionId : 1),PortionClass(id : 6, name : "FRIJOL | rest 9 | opt EJECUTIVO", categoryId : 2, restaurantId : 9, optionId : 1),PortionClass(id : 7, name : "CARNE EN BISTEC | rest 9 | opt EJECUTIVO", categoryId : 3, restaurantId : 9, optionId : 1),PortionClass(id : 8, name : "POLLO AL HORNO | rest 9 | opt EJECUTIVO", categoryId : 3, restaurantId : 9, optionId : 1),PortionClass(id : 9, name : "PESCADO | rest 9 | opt EJECUTIVO", categoryId : 3, restaurantId : 9, optionId : 1),PortionClass(id : 10, name : "ARROZ | rest 9 | opt EJECUTIVO", categoryId : 400, restaurantId : 9, optionId : 1),PortionClass(id : 11, name : "PAPA | rest 9 | opt EJECUTIVO", categoryId : 400, restaurantId : 9, optionId : 1),PortionClass(id : 12, name : "TOMATE, CEBOLLA, LIMON | rest 9 | opt EJECUTIVO", categoryId : 5, restaurantId : 9, optionId : 1),PortionClass(id : 13, name : "MANZANA, QUESO, MANZANA | rest 9 | opt EJECUTIVO", categoryId : 5, restaurantId : 9, optionId : 1),PortionClass(id : 14, name : "JUGO | rest 9 | opt EJECUTIVO", categoryId : 6, restaurantId : 9, optionId : 1),PortionClass(id : 15, name : "GASEOSA | rest 9 | opt EJECUTIVO", categoryId : 6, restaurantId : 9, optionId : 1),PortionClass(id : 16, name : "AGUA | rest 9 | opt EJECUTIVO", categoryId : 6, restaurantId : 9, optionId : 1),PortionClass(id : 1, name : "ARROZ | rest 10 | opt EJECUTIVO", categoryId : 1, restaurantId : 10, optionId : 1),PortionClass(id : 2, name : "PASTA | rest 10 | opt EJECUTIVO", categoryId : 1, restaurantId : 10, optionId : 1),PortionClass(id : 3, name : "CUCHUCO | rest 10 | opt EJECUTIVO", categoryId : 1, restaurantId : 10, optionId : 1),PortionClass(id : 4, name : "LENTEJA | rest 10 | opt EJECUTIVO", categoryId : 2, restaurantId : 10, optionId : 1),PortionClass(id : 5, name : "AHUYAMA | rest 10 | opt EJECUTIVO", categoryId : 2, restaurantId : 10, optionId : 1),PortionClass(id : 6, name : "FRIJOL | rest 10 | opt EJECUTIVO", categoryId : 2, restaurantId : 10, optionId : 1),PortionClass(id : 7, name : "CARNE EN BISTEC | rest 10 | opt EJECUTIVO", categoryId : 3, restaurantId : 10, optionId : 1),PortionClass(id : 8, name : "POLLO AL HORNO | rest 10 | opt EJECUTIVO", categoryId : 3, restaurantId : 10, optionId : 1),PortionClass(id : 9, name : "PESCADO | rest 10 | opt EJECUTIVO", categoryId : 3, restaurantId : 10, optionId : 1),PortionClass(id : 10, name : "ARROZ | rest 10 | opt EJECUTIVO", categoryId : 400, restaurantId : 10, optionId : 1),PortionClass(id : 11, name : "PAPA | rest 10 | opt EJECUTIVO", categoryId : 400, restaurantId : 10, optionId : 1),PortionClass(id : 12, name : "TOMATE, CEBOLLA, LIMON | rest 10 | opt EJECUTIVO", categoryId : 5, restaurantId : 10, optionId : 1),PortionClass(id : 13, name : "MANZANA, QUESO, MANZANA | rest 10 | opt EJECUTIVO", categoryId : 5, restaurantId : 10, optionId : 1),PortionClass(id : 14, name : "JUGO | rest 10 | opt EJECUTIVO", categoryId : 6, restaurantId : 10, optionId : 1),PortionClass(id : 15, name : "GASEOSA | rest 10 | opt EJECUTIVO", categoryId : 6, restaurantId : 10, optionId : 1),PortionClass(id : 16, name : "AGUA | rest 10 | opt EJECUTIVO", categoryId : 6, restaurantId : 10, optionId : 1),PortionClass(id : 1, name : "ARROZ | rest 11 | opt EJECUTIVO", categoryId : 1, restaurantId : 11, optionId : 1),PortionClass(id : 2, name : "PASTA | rest 11 | opt EJECUTIVO", categoryId : 1, restaurantId : 11, optionId : 1),PortionClass(id : 3, name : "CUCHUCO | rest 11 | opt EJECUTIVO", categoryId : 1, restaurantId : 11, optionId : 1),PortionClass(id : 4, name : "LENTEJA | rest 11 | opt EJECUTIVO", categoryId : 2, restaurantId : 11, optionId : 1),PortionClass(id : 5, name : "AHUYAMA | rest 11 | opt EJECUTIVO", categoryId : 2, restaurantId : 11, optionId : 1),PortionClass(id : 6, name : "FRIJOL | rest 11 | opt EJECUTIVO", categoryId : 2, restaurantId : 11, optionId : 1),PortionClass(id : 7, name : "CARNE EN BISTEC | rest 11 | opt EJECUTIVO", categoryId : 3, restaurantId : 11, optionId : 1),PortionClass(id : 8, name : "POLLO AL HORNO | rest 11 | opt EJECUTIVO", categoryId : 3, restaurantId : 11, optionId : 1),PortionClass(id : 9, name : "PESCADO | rest 11 | opt EJECUTIVO", categoryId : 3, restaurantId : 11, optionId : 1),]</v>
      </c>
      <c r="B1" s="1" t="s">
        <v>69</v>
      </c>
      <c r="C1" s="1" t="s">
        <v>17</v>
      </c>
      <c r="D1" s="1" t="s">
        <v>66</v>
      </c>
      <c r="E1" s="1" t="s">
        <v>67</v>
      </c>
      <c r="F1" s="1" t="s">
        <v>68</v>
      </c>
    </row>
    <row r="2" spans="1:7" x14ac:dyDescent="0.2">
      <c r="A2" s="1" t="str">
        <f t="shared" ref="A2:A84" si="0">B$1&amp;B2&amp;C$1&amp;C2&amp;D$1&amp;D2&amp;E$1&amp;E2&amp;F$1&amp;F2&amp;"),"</f>
        <v>PortionClass(id : 1, name : "ARROZ | rest 1 | opt EJECUTIVO", categoryId : 1, restaurantId : 1, optionId : 1),</v>
      </c>
      <c r="B2" s="1">
        <v>1</v>
      </c>
      <c r="C2" s="1" t="str">
        <f>G2&amp;" | rest "&amp;E2&amp;" | opt "&amp;VLOOKUP($F2,OptionClass!$B$2:$C$7,2,0)</f>
        <v>ARROZ | rest 1 | opt EJECUTIVO</v>
      </c>
      <c r="D2" s="1">
        <v>1</v>
      </c>
      <c r="E2" s="1">
        <v>1</v>
      </c>
      <c r="F2" s="1">
        <v>1</v>
      </c>
      <c r="G2" s="1" t="s">
        <v>79</v>
      </c>
    </row>
    <row r="3" spans="1:7" x14ac:dyDescent="0.2">
      <c r="A3" s="1" t="str">
        <f t="shared" si="0"/>
        <v>PortionClass(id : 2, name : "PASTA | rest 1 | opt EJECUTIVO", categoryId : 1, restaurantId : 1, optionId : 1),</v>
      </c>
      <c r="B3" s="1">
        <v>2</v>
      </c>
      <c r="C3" s="1" t="str">
        <f>G3&amp;" | rest "&amp;E3&amp;" | opt "&amp;VLOOKUP($F3,OptionClass!$B$2:$C$7,2,0)</f>
        <v>PASTA | rest 1 | opt EJECUTIVO</v>
      </c>
      <c r="D3" s="1">
        <v>1</v>
      </c>
      <c r="E3" s="1">
        <v>1</v>
      </c>
      <c r="F3" s="1">
        <v>1</v>
      </c>
      <c r="G3" s="1" t="s">
        <v>80</v>
      </c>
    </row>
    <row r="4" spans="1:7" x14ac:dyDescent="0.2">
      <c r="A4" s="1" t="str">
        <f t="shared" si="0"/>
        <v>PortionClass(id : 3, name : "CUCHUCO | rest 1 | opt EJECUTIVO", categoryId : 1, restaurantId : 1, optionId : 1),</v>
      </c>
      <c r="B4" s="1">
        <v>3</v>
      </c>
      <c r="C4" s="1" t="str">
        <f>G4&amp;" | rest "&amp;E4&amp;" | opt "&amp;VLOOKUP($F4,OptionClass!$B$2:$C$7,2,0)</f>
        <v>CUCHUCO | rest 1 | opt EJECUTIVO</v>
      </c>
      <c r="D4" s="1">
        <v>1</v>
      </c>
      <c r="E4" s="1">
        <v>1</v>
      </c>
      <c r="F4" s="1">
        <v>1</v>
      </c>
      <c r="G4" s="1" t="s">
        <v>81</v>
      </c>
    </row>
    <row r="5" spans="1:7" x14ac:dyDescent="0.2">
      <c r="A5" s="1" t="str">
        <f t="shared" si="0"/>
        <v>PortionClass(id : 4, name : "LENTEJA | rest 1 | opt EJECUTIVO", categoryId : 2, restaurantId : 1, optionId : 1),</v>
      </c>
      <c r="B5" s="1">
        <v>4</v>
      </c>
      <c r="C5" s="1" t="str">
        <f>G5&amp;" | rest "&amp;E5&amp;" | opt "&amp;VLOOKUP($F5,OptionClass!$B$2:$C$7,2,0)</f>
        <v>LENTEJA | rest 1 | opt EJECUTIVO</v>
      </c>
      <c r="D5" s="1">
        <v>2</v>
      </c>
      <c r="E5" s="1">
        <v>1</v>
      </c>
      <c r="F5" s="1">
        <v>1</v>
      </c>
      <c r="G5" s="1" t="s">
        <v>82</v>
      </c>
    </row>
    <row r="6" spans="1:7" x14ac:dyDescent="0.2">
      <c r="A6" s="1" t="str">
        <f t="shared" si="0"/>
        <v>PortionClass(id : 5, name : "AHUYAMA | rest 1 | opt EJECUTIVO", categoryId : 2, restaurantId : 1, optionId : 1),</v>
      </c>
      <c r="B6" s="1">
        <v>5</v>
      </c>
      <c r="C6" s="1" t="str">
        <f>G6&amp;" | rest "&amp;E6&amp;" | opt "&amp;VLOOKUP($F6,OptionClass!$B$2:$C$7,2,0)</f>
        <v>AHUYAMA | rest 1 | opt EJECUTIVO</v>
      </c>
      <c r="D6" s="1">
        <v>2</v>
      </c>
      <c r="E6" s="1">
        <v>1</v>
      </c>
      <c r="F6" s="1">
        <v>1</v>
      </c>
      <c r="G6" s="1" t="s">
        <v>83</v>
      </c>
    </row>
    <row r="7" spans="1:7" x14ac:dyDescent="0.2">
      <c r="A7" s="1" t="str">
        <f t="shared" si="0"/>
        <v>PortionClass(id : 6, name : "FRIJOL | rest 1 | opt EJECUTIVO", categoryId : 2, restaurantId : 1, optionId : 1),</v>
      </c>
      <c r="B7" s="1">
        <v>6</v>
      </c>
      <c r="C7" s="1" t="str">
        <f>G7&amp;" | rest "&amp;E7&amp;" | opt "&amp;VLOOKUP($F7,OptionClass!$B$2:$C$7,2,0)</f>
        <v>FRIJOL | rest 1 | opt EJECUTIVO</v>
      </c>
      <c r="D7" s="1">
        <v>2</v>
      </c>
      <c r="E7" s="1">
        <v>1</v>
      </c>
      <c r="F7" s="1">
        <v>1</v>
      </c>
      <c r="G7" s="1" t="s">
        <v>84</v>
      </c>
    </row>
    <row r="8" spans="1:7" x14ac:dyDescent="0.2">
      <c r="A8" s="1" t="str">
        <f t="shared" si="0"/>
        <v>PortionClass(id : 7, name : "CARNE EN BISTEC | rest 1 | opt EJECUTIVO", categoryId : 3, restaurantId : 1, optionId : 1),</v>
      </c>
      <c r="B8" s="1">
        <v>7</v>
      </c>
      <c r="C8" s="1" t="str">
        <f>G8&amp;" | rest "&amp;E8&amp;" | opt "&amp;VLOOKUP($F8,OptionClass!$B$2:$C$7,2,0)</f>
        <v>CARNE EN BISTEC | rest 1 | opt EJECUTIVO</v>
      </c>
      <c r="D8" s="1">
        <v>3</v>
      </c>
      <c r="E8" s="1">
        <v>1</v>
      </c>
      <c r="F8" s="1">
        <v>1</v>
      </c>
      <c r="G8" s="1" t="s">
        <v>85</v>
      </c>
    </row>
    <row r="9" spans="1:7" x14ac:dyDescent="0.2">
      <c r="A9" s="1" t="str">
        <f t="shared" si="0"/>
        <v>PortionClass(id : 8, name : "POLLO AL HORNO | rest 1 | opt EJECUTIVO", categoryId : 3, restaurantId : 1, optionId : 1),</v>
      </c>
      <c r="B9" s="1">
        <v>8</v>
      </c>
      <c r="C9" s="1" t="str">
        <f>G9&amp;" | rest "&amp;E9&amp;" | opt "&amp;VLOOKUP($F9,OptionClass!$B$2:$C$7,2,0)</f>
        <v>POLLO AL HORNO | rest 1 | opt EJECUTIVO</v>
      </c>
      <c r="D9" s="1">
        <v>3</v>
      </c>
      <c r="E9" s="1">
        <v>1</v>
      </c>
      <c r="F9" s="1">
        <v>1</v>
      </c>
      <c r="G9" s="1" t="s">
        <v>86</v>
      </c>
    </row>
    <row r="10" spans="1:7" x14ac:dyDescent="0.2">
      <c r="A10" s="1" t="str">
        <f t="shared" si="0"/>
        <v>PortionClass(id : 9, name : "PESCADO | rest 1 | opt EJECUTIVO", categoryId : 3, restaurantId : 1, optionId : 1),</v>
      </c>
      <c r="B10" s="1">
        <v>9</v>
      </c>
      <c r="C10" s="1" t="str">
        <f>G10&amp;" | rest "&amp;E10&amp;" | opt "&amp;VLOOKUP($F10,OptionClass!$B$2:$C$7,2,0)</f>
        <v>PESCADO | rest 1 | opt EJECUTIVO</v>
      </c>
      <c r="D10" s="1">
        <v>3</v>
      </c>
      <c r="E10" s="1">
        <v>1</v>
      </c>
      <c r="F10" s="1">
        <v>1</v>
      </c>
      <c r="G10" s="1" t="s">
        <v>87</v>
      </c>
    </row>
    <row r="11" spans="1:7" x14ac:dyDescent="0.2">
      <c r="A11" s="1" t="str">
        <f t="shared" si="0"/>
        <v>PortionClass(id : 10, name : "ARROZ | rest 1 | opt EJECUTIVO", categoryId : 400, restaurantId : 1, optionId : 1),</v>
      </c>
      <c r="B11" s="1">
        <v>10</v>
      </c>
      <c r="C11" s="1" t="str">
        <f>G11&amp;" | rest "&amp;E11&amp;" | opt "&amp;VLOOKUP($F11,OptionClass!$B$2:$C$7,2,0)</f>
        <v>ARROZ | rest 1 | opt EJECUTIVO</v>
      </c>
      <c r="D11" s="1">
        <v>400</v>
      </c>
      <c r="E11" s="1">
        <v>1</v>
      </c>
      <c r="F11" s="1">
        <v>1</v>
      </c>
      <c r="G11" s="1" t="s">
        <v>79</v>
      </c>
    </row>
    <row r="12" spans="1:7" x14ac:dyDescent="0.2">
      <c r="A12" s="1" t="str">
        <f t="shared" si="0"/>
        <v>PortionClass(id : 11, name : "PAPA | rest 1 | opt EJECUTIVO", categoryId : 400, restaurantId : 1, optionId : 1),</v>
      </c>
      <c r="B12" s="1">
        <v>11</v>
      </c>
      <c r="C12" s="1" t="str">
        <f>G12&amp;" | rest "&amp;E12&amp;" | opt "&amp;VLOOKUP($F12,OptionClass!$B$2:$C$7,2,0)</f>
        <v>PAPA | rest 1 | opt EJECUTIVO</v>
      </c>
      <c r="D12" s="1">
        <v>400</v>
      </c>
      <c r="E12" s="1">
        <v>1</v>
      </c>
      <c r="F12" s="1">
        <v>1</v>
      </c>
      <c r="G12" s="1" t="s">
        <v>88</v>
      </c>
    </row>
    <row r="13" spans="1:7" x14ac:dyDescent="0.2">
      <c r="A13" s="1" t="str">
        <f t="shared" si="0"/>
        <v>PortionClass(id : 12, name : "TOMATE, CEBOLLA, LIMON | rest 1 | opt EJECUTIVO", categoryId : 5, restaurantId : 1, optionId : 1),</v>
      </c>
      <c r="B13" s="1">
        <v>12</v>
      </c>
      <c r="C13" s="1" t="str">
        <f>G13&amp;" | rest "&amp;E13&amp;" | opt "&amp;VLOOKUP($F13,OptionClass!$B$2:$C$7,2,0)</f>
        <v>TOMATE, CEBOLLA, LIMON | rest 1 | opt EJECUTIVO</v>
      </c>
      <c r="D13" s="1">
        <v>5</v>
      </c>
      <c r="E13" s="1">
        <v>1</v>
      </c>
      <c r="F13" s="1">
        <v>1</v>
      </c>
      <c r="G13" s="1" t="s">
        <v>89</v>
      </c>
    </row>
    <row r="14" spans="1:7" x14ac:dyDescent="0.2">
      <c r="A14" s="1" t="str">
        <f t="shared" si="0"/>
        <v>PortionClass(id : 13, name : "MANZANA, QUESO, MANZANA | rest 1 | opt EJECUTIVO", categoryId : 5, restaurantId : 1, optionId : 1),</v>
      </c>
      <c r="B14" s="1">
        <v>13</v>
      </c>
      <c r="C14" s="1" t="str">
        <f>G14&amp;" | rest "&amp;E14&amp;" | opt "&amp;VLOOKUP($F14,OptionClass!$B$2:$C$7,2,0)</f>
        <v>MANZANA, QUESO, MANZANA | rest 1 | opt EJECUTIVO</v>
      </c>
      <c r="D14" s="1">
        <v>5</v>
      </c>
      <c r="E14" s="1">
        <v>1</v>
      </c>
      <c r="F14" s="1">
        <v>1</v>
      </c>
      <c r="G14" s="1" t="s">
        <v>90</v>
      </c>
    </row>
    <row r="15" spans="1:7" x14ac:dyDescent="0.2">
      <c r="A15" s="1" t="str">
        <f t="shared" si="0"/>
        <v>PortionClass(id : 14, name : "JUGO | rest 1 | opt EJECUTIVO", categoryId : 6, restaurantId : 1, optionId : 1),</v>
      </c>
      <c r="B15" s="1">
        <v>14</v>
      </c>
      <c r="C15" s="1" t="str">
        <f>G15&amp;" | rest "&amp;E15&amp;" | opt "&amp;VLOOKUP($F15,OptionClass!$B$2:$C$7,2,0)</f>
        <v>JUGO | rest 1 | opt EJECUTIVO</v>
      </c>
      <c r="D15" s="1">
        <v>6</v>
      </c>
      <c r="E15" s="1">
        <v>1</v>
      </c>
      <c r="F15" s="1">
        <v>1</v>
      </c>
      <c r="G15" s="1" t="s">
        <v>91</v>
      </c>
    </row>
    <row r="16" spans="1:7" x14ac:dyDescent="0.2">
      <c r="A16" s="1" t="str">
        <f t="shared" si="0"/>
        <v>PortionClass(id : 15, name : "GASEOSA | rest 1 | opt EJECUTIVO", categoryId : 6, restaurantId : 1, optionId : 1),</v>
      </c>
      <c r="B16" s="1">
        <v>15</v>
      </c>
      <c r="C16" s="1" t="str">
        <f>G16&amp;" | rest "&amp;E16&amp;" | opt "&amp;VLOOKUP($F16,OptionClass!$B$2:$C$7,2,0)</f>
        <v>GASEOSA | rest 1 | opt EJECUTIVO</v>
      </c>
      <c r="D16" s="1">
        <v>6</v>
      </c>
      <c r="E16" s="1">
        <v>1</v>
      </c>
      <c r="F16" s="1">
        <v>1</v>
      </c>
      <c r="G16" s="1" t="s">
        <v>92</v>
      </c>
    </row>
    <row r="17" spans="1:7" x14ac:dyDescent="0.2">
      <c r="A17" s="1" t="str">
        <f t="shared" si="0"/>
        <v>PortionClass(id : 16, name : "AGUA | rest 1 | opt EJECUTIVO", categoryId : 6, restaurantId : 1, optionId : 1),</v>
      </c>
      <c r="B17" s="1">
        <v>16</v>
      </c>
      <c r="C17" s="1" t="str">
        <f>G17&amp;" | rest "&amp;E17&amp;" | opt "&amp;VLOOKUP($F17,OptionClass!$B$2:$C$7,2,0)</f>
        <v>AGUA | rest 1 | opt EJECUTIVO</v>
      </c>
      <c r="D17" s="1">
        <v>6</v>
      </c>
      <c r="E17" s="1">
        <v>1</v>
      </c>
      <c r="F17" s="1">
        <v>1</v>
      </c>
      <c r="G17" s="1" t="s">
        <v>93</v>
      </c>
    </row>
    <row r="18" spans="1:7" x14ac:dyDescent="0.2">
      <c r="A18" s="1" t="str">
        <f t="shared" si="0"/>
        <v>PortionClass(id : 1, name : "ARROZ | rest 1 | opt ESPECIAL", categoryId : 1, restaurantId : 1, optionId : 2),</v>
      </c>
      <c r="B18" s="1">
        <v>1</v>
      </c>
      <c r="C18" s="1" t="str">
        <f>G18&amp;" | rest "&amp;E18&amp;" | opt "&amp;VLOOKUP($F18,OptionClass!$B$2:$C$7,2,0)</f>
        <v>ARROZ | rest 1 | opt ESPECIAL</v>
      </c>
      <c r="D18" s="1">
        <v>1</v>
      </c>
      <c r="E18" s="1">
        <v>1</v>
      </c>
      <c r="F18" s="1">
        <v>2</v>
      </c>
      <c r="G18" s="1" t="s">
        <v>79</v>
      </c>
    </row>
    <row r="19" spans="1:7" x14ac:dyDescent="0.2">
      <c r="A19" s="1" t="str">
        <f t="shared" si="0"/>
        <v>PortionClass(id : 2, name : "PASTA | rest 1 | opt ESPECIAL", categoryId : 1, restaurantId : 1, optionId : 2),</v>
      </c>
      <c r="B19" s="1">
        <v>2</v>
      </c>
      <c r="C19" s="1" t="str">
        <f>G19&amp;" | rest "&amp;E19&amp;" | opt "&amp;VLOOKUP($F19,OptionClass!$B$2:$C$7,2,0)</f>
        <v>PASTA | rest 1 | opt ESPECIAL</v>
      </c>
      <c r="D19" s="1">
        <v>1</v>
      </c>
      <c r="E19" s="1">
        <v>1</v>
      </c>
      <c r="F19" s="1">
        <v>2</v>
      </c>
      <c r="G19" s="1" t="s">
        <v>80</v>
      </c>
    </row>
    <row r="20" spans="1:7" x14ac:dyDescent="0.2">
      <c r="A20" s="1" t="str">
        <f t="shared" si="0"/>
        <v>PortionClass(id : 3, name : "CUCHUCO | rest 1 | opt ESPECIAL", categoryId : 1, restaurantId : 1, optionId : 2),</v>
      </c>
      <c r="B20" s="1">
        <v>3</v>
      </c>
      <c r="C20" s="1" t="str">
        <f>G20&amp;" | rest "&amp;E20&amp;" | opt "&amp;VLOOKUP($F20,OptionClass!$B$2:$C$7,2,0)</f>
        <v>CUCHUCO | rest 1 | opt ESPECIAL</v>
      </c>
      <c r="D20" s="1">
        <v>1</v>
      </c>
      <c r="E20" s="1">
        <v>1</v>
      </c>
      <c r="F20" s="1">
        <v>2</v>
      </c>
      <c r="G20" s="1" t="s">
        <v>81</v>
      </c>
    </row>
    <row r="21" spans="1:7" x14ac:dyDescent="0.2">
      <c r="A21" s="1" t="str">
        <f t="shared" si="0"/>
        <v>PortionClass(id : 7, name : "CARNE EN BISTEC | rest 1 | opt ESPECIAL", categoryId : 3, restaurantId : 1, optionId : 2),</v>
      </c>
      <c r="B21" s="1">
        <v>7</v>
      </c>
      <c r="C21" s="1" t="str">
        <f>G21&amp;" | rest "&amp;E21&amp;" | opt "&amp;VLOOKUP($F21,OptionClass!$B$2:$C$7,2,0)</f>
        <v>CARNE EN BISTEC | rest 1 | opt ESPECIAL</v>
      </c>
      <c r="D21" s="1">
        <v>3</v>
      </c>
      <c r="E21" s="1">
        <v>1</v>
      </c>
      <c r="F21" s="1">
        <v>2</v>
      </c>
      <c r="G21" s="1" t="s">
        <v>85</v>
      </c>
    </row>
    <row r="22" spans="1:7" x14ac:dyDescent="0.2">
      <c r="A22" s="1" t="str">
        <f t="shared" si="0"/>
        <v>PortionClass(id : 8, name : "POLLO AL HORNO | rest 1 | opt ESPECIAL", categoryId : 3, restaurantId : 1, optionId : 2),</v>
      </c>
      <c r="B22" s="1">
        <v>8</v>
      </c>
      <c r="C22" s="1" t="str">
        <f>G22&amp;" | rest "&amp;E22&amp;" | opt "&amp;VLOOKUP($F22,OptionClass!$B$2:$C$7,2,0)</f>
        <v>POLLO AL HORNO | rest 1 | opt ESPECIAL</v>
      </c>
      <c r="D22" s="1">
        <v>3</v>
      </c>
      <c r="E22" s="1">
        <v>1</v>
      </c>
      <c r="F22" s="1">
        <v>2</v>
      </c>
      <c r="G22" s="1" t="s">
        <v>86</v>
      </c>
    </row>
    <row r="23" spans="1:7" x14ac:dyDescent="0.2">
      <c r="A23" s="1" t="str">
        <f t="shared" si="0"/>
        <v>PortionClass(id : 9, name : "PESCADO | rest 1 | opt ESPECIAL", categoryId : 3, restaurantId : 1, optionId : 2),</v>
      </c>
      <c r="B23" s="1">
        <v>9</v>
      </c>
      <c r="C23" s="1" t="str">
        <f>G23&amp;" | rest "&amp;E23&amp;" | opt "&amp;VLOOKUP($F23,OptionClass!$B$2:$C$7,2,0)</f>
        <v>PESCADO | rest 1 | opt ESPECIAL</v>
      </c>
      <c r="D23" s="1">
        <v>3</v>
      </c>
      <c r="E23" s="1">
        <v>1</v>
      </c>
      <c r="F23" s="1">
        <v>2</v>
      </c>
      <c r="G23" s="1" t="s">
        <v>87</v>
      </c>
    </row>
    <row r="24" spans="1:7" x14ac:dyDescent="0.2">
      <c r="A24" s="1" t="str">
        <f t="shared" si="0"/>
        <v>PortionClass(id : 10, name : "ARROZ | rest 1 | opt ESPECIAL", categoryId : 400, restaurantId : 1, optionId : 2),</v>
      </c>
      <c r="B24" s="1">
        <v>10</v>
      </c>
      <c r="C24" s="1" t="str">
        <f>G24&amp;" | rest "&amp;E24&amp;" | opt "&amp;VLOOKUP($F24,OptionClass!$B$2:$C$7,2,0)</f>
        <v>ARROZ | rest 1 | opt ESPECIAL</v>
      </c>
      <c r="D24" s="1">
        <v>400</v>
      </c>
      <c r="E24" s="1">
        <v>1</v>
      </c>
      <c r="F24" s="1">
        <v>2</v>
      </c>
      <c r="G24" s="1" t="s">
        <v>79</v>
      </c>
    </row>
    <row r="25" spans="1:7" x14ac:dyDescent="0.2">
      <c r="A25" s="1" t="str">
        <f t="shared" si="0"/>
        <v>PortionClass(id : 11, name : "PAPA | rest 1 | opt ESPECIAL", categoryId : 400, restaurantId : 1, optionId : 2),</v>
      </c>
      <c r="B25" s="1">
        <v>11</v>
      </c>
      <c r="C25" s="1" t="str">
        <f>G25&amp;" | rest "&amp;E25&amp;" | opt "&amp;VLOOKUP($F25,OptionClass!$B$2:$C$7,2,0)</f>
        <v>PAPA | rest 1 | opt ESPECIAL</v>
      </c>
      <c r="D25" s="1">
        <v>400</v>
      </c>
      <c r="E25" s="1">
        <v>1</v>
      </c>
      <c r="F25" s="1">
        <v>2</v>
      </c>
      <c r="G25" s="1" t="s">
        <v>88</v>
      </c>
    </row>
    <row r="26" spans="1:7" x14ac:dyDescent="0.2">
      <c r="A26" s="1" t="str">
        <f t="shared" si="0"/>
        <v>PortionClass(id : 12, name : "TOMATE, CEBOLLA, LIMON | rest 1 | opt ESPECIAL", categoryId : 5, restaurantId : 1, optionId : 2),</v>
      </c>
      <c r="B26" s="1">
        <v>12</v>
      </c>
      <c r="C26" s="1" t="str">
        <f>G26&amp;" | rest "&amp;E26&amp;" | opt "&amp;VLOOKUP($F26,OptionClass!$B$2:$C$7,2,0)</f>
        <v>TOMATE, CEBOLLA, LIMON | rest 1 | opt ESPECIAL</v>
      </c>
      <c r="D26" s="1">
        <v>5</v>
      </c>
      <c r="E26" s="1">
        <v>1</v>
      </c>
      <c r="F26" s="1">
        <v>2</v>
      </c>
      <c r="G26" s="1" t="s">
        <v>89</v>
      </c>
    </row>
    <row r="27" spans="1:7" x14ac:dyDescent="0.2">
      <c r="A27" s="1" t="str">
        <f t="shared" si="0"/>
        <v>PortionClass(id : 13, name : "MANZANA, QUESO, MANZANA | rest 1 | opt ESPECIAL", categoryId : 5, restaurantId : 1, optionId : 2),</v>
      </c>
      <c r="B27" s="1">
        <v>13</v>
      </c>
      <c r="C27" s="1" t="str">
        <f>G27&amp;" | rest "&amp;E27&amp;" | opt "&amp;VLOOKUP($F27,OptionClass!$B$2:$C$7,2,0)</f>
        <v>MANZANA, QUESO, MANZANA | rest 1 | opt ESPECIAL</v>
      </c>
      <c r="D27" s="1">
        <v>5</v>
      </c>
      <c r="E27" s="1">
        <v>1</v>
      </c>
      <c r="F27" s="1">
        <v>2</v>
      </c>
      <c r="G27" s="1" t="s">
        <v>90</v>
      </c>
    </row>
    <row r="28" spans="1:7" x14ac:dyDescent="0.2">
      <c r="A28" s="1" t="str">
        <f t="shared" si="0"/>
        <v>PortionClass(id : 14, name : "JUGO | rest 1 | opt ESPECIAL", categoryId : 6, restaurantId : 1, optionId : 2),</v>
      </c>
      <c r="B28" s="1">
        <v>14</v>
      </c>
      <c r="C28" s="1" t="str">
        <f>G28&amp;" | rest "&amp;E28&amp;" | opt "&amp;VLOOKUP($F28,OptionClass!$B$2:$C$7,2,0)</f>
        <v>JUGO | rest 1 | opt ESPECIAL</v>
      </c>
      <c r="D28" s="1">
        <v>6</v>
      </c>
      <c r="E28" s="1">
        <v>1</v>
      </c>
      <c r="F28" s="1">
        <v>2</v>
      </c>
      <c r="G28" s="1" t="s">
        <v>91</v>
      </c>
    </row>
    <row r="29" spans="1:7" x14ac:dyDescent="0.2">
      <c r="A29" s="1" t="str">
        <f t="shared" si="0"/>
        <v>PortionClass(id : 15, name : "GASEOSA | rest 1 | opt ESPECIAL", categoryId : 6, restaurantId : 1, optionId : 2),</v>
      </c>
      <c r="B29" s="1">
        <v>15</v>
      </c>
      <c r="C29" s="1" t="str">
        <f>G29&amp;" | rest "&amp;E29&amp;" | opt "&amp;VLOOKUP($F29,OptionClass!$B$2:$C$7,2,0)</f>
        <v>GASEOSA | rest 1 | opt ESPECIAL</v>
      </c>
      <c r="D29" s="1">
        <v>6</v>
      </c>
      <c r="E29" s="1">
        <v>1</v>
      </c>
      <c r="F29" s="1">
        <v>2</v>
      </c>
      <c r="G29" s="1" t="s">
        <v>92</v>
      </c>
    </row>
    <row r="30" spans="1:7" x14ac:dyDescent="0.2">
      <c r="A30" s="1" t="str">
        <f t="shared" si="0"/>
        <v>PortionClass(id : 16, name : "AGUA | rest 1 | opt ESPECIAL", categoryId : 6, restaurantId : 1, optionId : 2),</v>
      </c>
      <c r="B30" s="1">
        <v>16</v>
      </c>
      <c r="C30" s="1" t="str">
        <f>G30&amp;" | rest "&amp;E30&amp;" | opt "&amp;VLOOKUP($F30,OptionClass!$B$2:$C$7,2,0)</f>
        <v>AGUA | rest 1 | opt ESPECIAL</v>
      </c>
      <c r="D30" s="1">
        <v>6</v>
      </c>
      <c r="E30" s="1">
        <v>1</v>
      </c>
      <c r="F30" s="1">
        <v>2</v>
      </c>
      <c r="G30" s="1" t="s">
        <v>93</v>
      </c>
    </row>
    <row r="31" spans="1:7" x14ac:dyDescent="0.2">
      <c r="A31" s="1" t="str">
        <f t="shared" si="0"/>
        <v>PortionClass(id : 4, name : "LENTEJA | rest 1 | opt $10.000", categoryId : 2, restaurantId : 1, optionId : 3),</v>
      </c>
      <c r="B31" s="1">
        <v>4</v>
      </c>
      <c r="C31" s="1" t="str">
        <f>G31&amp;" | rest "&amp;E31&amp;" | opt "&amp;VLOOKUP($F31,OptionClass!$B$2:$C$7,2,0)</f>
        <v>LENTEJA | rest 1 | opt $10.000</v>
      </c>
      <c r="D31" s="1">
        <v>2</v>
      </c>
      <c r="E31" s="1">
        <v>1</v>
      </c>
      <c r="F31" s="1">
        <v>3</v>
      </c>
      <c r="G31" s="1" t="s">
        <v>82</v>
      </c>
    </row>
    <row r="32" spans="1:7" x14ac:dyDescent="0.2">
      <c r="A32" s="1" t="str">
        <f t="shared" si="0"/>
        <v>PortionClass(id : 5, name : "AHUYAMA | rest 1 | opt $10.000", categoryId : 2, restaurantId : 1, optionId : 3),</v>
      </c>
      <c r="B32" s="1">
        <v>5</v>
      </c>
      <c r="C32" s="1" t="str">
        <f>G32&amp;" | rest "&amp;E32&amp;" | opt "&amp;VLOOKUP($F32,OptionClass!$B$2:$C$7,2,0)</f>
        <v>AHUYAMA | rest 1 | opt $10.000</v>
      </c>
      <c r="D32" s="1">
        <v>2</v>
      </c>
      <c r="E32" s="1">
        <v>1</v>
      </c>
      <c r="F32" s="1">
        <v>3</v>
      </c>
      <c r="G32" s="1" t="s">
        <v>83</v>
      </c>
    </row>
    <row r="33" spans="1:7" x14ac:dyDescent="0.2">
      <c r="A33" s="1" t="str">
        <f t="shared" si="0"/>
        <v>PortionClass(id : 6, name : "FRIJOL | rest 1 | opt $10.000", categoryId : 2, restaurantId : 1, optionId : 3),</v>
      </c>
      <c r="B33" s="1">
        <v>6</v>
      </c>
      <c r="C33" s="1" t="str">
        <f>G33&amp;" | rest "&amp;E33&amp;" | opt "&amp;VLOOKUP($F33,OptionClass!$B$2:$C$7,2,0)</f>
        <v>FRIJOL | rest 1 | opt $10.000</v>
      </c>
      <c r="D33" s="1">
        <v>2</v>
      </c>
      <c r="E33" s="1">
        <v>1</v>
      </c>
      <c r="F33" s="1">
        <v>3</v>
      </c>
      <c r="G33" s="1" t="s">
        <v>84</v>
      </c>
    </row>
    <row r="34" spans="1:7" x14ac:dyDescent="0.2">
      <c r="A34" s="1" t="str">
        <f t="shared" si="0"/>
        <v>PortionClass(id : 7, name : "CARNE EN BISTEC | rest 1 | opt $10.000", categoryId : 3, restaurantId : 1, optionId : 3),</v>
      </c>
      <c r="B34" s="1">
        <v>7</v>
      </c>
      <c r="C34" s="1" t="str">
        <f>G34&amp;" | rest "&amp;E34&amp;" | opt "&amp;VLOOKUP($F34,OptionClass!$B$2:$C$7,2,0)</f>
        <v>CARNE EN BISTEC | rest 1 | opt $10.000</v>
      </c>
      <c r="D34" s="1">
        <v>3</v>
      </c>
      <c r="E34" s="1">
        <v>1</v>
      </c>
      <c r="F34" s="1">
        <v>3</v>
      </c>
      <c r="G34" s="1" t="s">
        <v>85</v>
      </c>
    </row>
    <row r="35" spans="1:7" x14ac:dyDescent="0.2">
      <c r="A35" s="1" t="str">
        <f t="shared" si="0"/>
        <v>PortionClass(id : 8, name : "POLLO AL HORNO | rest 1 | opt $10.000", categoryId : 3, restaurantId : 1, optionId : 3),</v>
      </c>
      <c r="B35" s="1">
        <v>8</v>
      </c>
      <c r="C35" s="1" t="str">
        <f>G35&amp;" | rest "&amp;E35&amp;" | opt "&amp;VLOOKUP($F35,OptionClass!$B$2:$C$7,2,0)</f>
        <v>POLLO AL HORNO | rest 1 | opt $10.000</v>
      </c>
      <c r="D35" s="1">
        <v>3</v>
      </c>
      <c r="E35" s="1">
        <v>1</v>
      </c>
      <c r="F35" s="1">
        <v>3</v>
      </c>
      <c r="G35" s="1" t="s">
        <v>86</v>
      </c>
    </row>
    <row r="36" spans="1:7" x14ac:dyDescent="0.2">
      <c r="A36" s="1" t="str">
        <f t="shared" si="0"/>
        <v>PortionClass(id : 9, name : "PESCADO | rest 1 | opt $10.000", categoryId : 3, restaurantId : 1, optionId : 3),</v>
      </c>
      <c r="B36" s="1">
        <v>9</v>
      </c>
      <c r="C36" s="1" t="str">
        <f>G36&amp;" | rest "&amp;E36&amp;" | opt "&amp;VLOOKUP($F36,OptionClass!$B$2:$C$7,2,0)</f>
        <v>PESCADO | rest 1 | opt $10.000</v>
      </c>
      <c r="D36" s="1">
        <v>3</v>
      </c>
      <c r="E36" s="1">
        <v>1</v>
      </c>
      <c r="F36" s="1">
        <v>3</v>
      </c>
      <c r="G36" s="1" t="s">
        <v>87</v>
      </c>
    </row>
    <row r="37" spans="1:7" x14ac:dyDescent="0.2">
      <c r="A37" s="1" t="str">
        <f t="shared" si="0"/>
        <v>PortionClass(id : 10, name : "ARROZ | rest 1 | opt $10.000", categoryId : 400, restaurantId : 1, optionId : 3),</v>
      </c>
      <c r="B37" s="1">
        <v>10</v>
      </c>
      <c r="C37" s="1" t="str">
        <f>G37&amp;" | rest "&amp;E37&amp;" | opt "&amp;VLOOKUP($F37,OptionClass!$B$2:$C$7,2,0)</f>
        <v>ARROZ | rest 1 | opt $10.000</v>
      </c>
      <c r="D37" s="1">
        <v>400</v>
      </c>
      <c r="E37" s="1">
        <v>1</v>
      </c>
      <c r="F37" s="1">
        <v>3</v>
      </c>
      <c r="G37" s="1" t="s">
        <v>79</v>
      </c>
    </row>
    <row r="38" spans="1:7" x14ac:dyDescent="0.2">
      <c r="A38" s="1" t="str">
        <f t="shared" si="0"/>
        <v>PortionClass(id : 11, name : "PAPA | rest 1 | opt $10.000", categoryId : 400, restaurantId : 1, optionId : 3),</v>
      </c>
      <c r="B38" s="1">
        <v>11</v>
      </c>
      <c r="C38" s="1" t="str">
        <f>G38&amp;" | rest "&amp;E38&amp;" | opt "&amp;VLOOKUP($F38,OptionClass!$B$2:$C$7,2,0)</f>
        <v>PAPA | rest 1 | opt $10.000</v>
      </c>
      <c r="D38" s="1">
        <v>400</v>
      </c>
      <c r="E38" s="1">
        <v>1</v>
      </c>
      <c r="F38" s="1">
        <v>3</v>
      </c>
      <c r="G38" s="1" t="s">
        <v>88</v>
      </c>
    </row>
    <row r="39" spans="1:7" x14ac:dyDescent="0.2">
      <c r="A39" s="1" t="str">
        <f t="shared" si="0"/>
        <v>PortionClass(id : 12, name : "TOMATE, CEBOLLA, LIMON | rest 1 | opt $10.000", categoryId : 5, restaurantId : 1, optionId : 3),</v>
      </c>
      <c r="B39" s="1">
        <v>12</v>
      </c>
      <c r="C39" s="1" t="str">
        <f>G39&amp;" | rest "&amp;E39&amp;" | opt "&amp;VLOOKUP($F39,OptionClass!$B$2:$C$7,2,0)</f>
        <v>TOMATE, CEBOLLA, LIMON | rest 1 | opt $10.000</v>
      </c>
      <c r="D39" s="1">
        <v>5</v>
      </c>
      <c r="E39" s="1">
        <v>1</v>
      </c>
      <c r="F39" s="1">
        <v>3</v>
      </c>
      <c r="G39" s="1" t="s">
        <v>89</v>
      </c>
    </row>
    <row r="40" spans="1:7" x14ac:dyDescent="0.2">
      <c r="A40" s="1" t="str">
        <f t="shared" si="0"/>
        <v>PortionClass(id : 13, name : "MANZANA, QUESO, MANZANA | rest 1 | opt $10.000", categoryId : 5, restaurantId : 1, optionId : 3),</v>
      </c>
      <c r="B40" s="1">
        <v>13</v>
      </c>
      <c r="C40" s="1" t="str">
        <f>G40&amp;" | rest "&amp;E40&amp;" | opt "&amp;VLOOKUP($F40,OptionClass!$B$2:$C$7,2,0)</f>
        <v>MANZANA, QUESO, MANZANA | rest 1 | opt $10.000</v>
      </c>
      <c r="D40" s="1">
        <v>5</v>
      </c>
      <c r="E40" s="1">
        <v>1</v>
      </c>
      <c r="F40" s="1">
        <v>3</v>
      </c>
      <c r="G40" s="1" t="s">
        <v>90</v>
      </c>
    </row>
    <row r="41" spans="1:7" x14ac:dyDescent="0.2">
      <c r="A41" s="1" t="str">
        <f t="shared" si="0"/>
        <v>PortionClass(id : 14, name : "JUGO | rest 1 | opt $10.000", categoryId : 6, restaurantId : 1, optionId : 3),</v>
      </c>
      <c r="B41" s="1">
        <v>14</v>
      </c>
      <c r="C41" s="1" t="str">
        <f>G41&amp;" | rest "&amp;E41&amp;" | opt "&amp;VLOOKUP($F41,OptionClass!$B$2:$C$7,2,0)</f>
        <v>JUGO | rest 1 | opt $10.000</v>
      </c>
      <c r="D41" s="1">
        <v>6</v>
      </c>
      <c r="E41" s="1">
        <v>1</v>
      </c>
      <c r="F41" s="1">
        <v>3</v>
      </c>
      <c r="G41" s="1" t="s">
        <v>91</v>
      </c>
    </row>
    <row r="42" spans="1:7" x14ac:dyDescent="0.2">
      <c r="A42" s="1" t="str">
        <f t="shared" si="0"/>
        <v>PortionClass(id : 15, name : "GASEOSA | rest 1 | opt $10.000", categoryId : 6, restaurantId : 1, optionId : 3),</v>
      </c>
      <c r="B42" s="1">
        <v>15</v>
      </c>
      <c r="C42" s="1" t="str">
        <f>G42&amp;" | rest "&amp;E42&amp;" | opt "&amp;VLOOKUP($F42,OptionClass!$B$2:$C$7,2,0)</f>
        <v>GASEOSA | rest 1 | opt $10.000</v>
      </c>
      <c r="D42" s="1">
        <v>6</v>
      </c>
      <c r="E42" s="1">
        <v>1</v>
      </c>
      <c r="F42" s="1">
        <v>3</v>
      </c>
      <c r="G42" s="1" t="s">
        <v>92</v>
      </c>
    </row>
    <row r="43" spans="1:7" x14ac:dyDescent="0.2">
      <c r="A43" s="1" t="str">
        <f t="shared" si="0"/>
        <v>PortionClass(id : 16, name : "AGUA | rest 1 | opt $10.000", categoryId : 6, restaurantId : 1, optionId : 3),</v>
      </c>
      <c r="B43" s="1">
        <v>16</v>
      </c>
      <c r="C43" s="1" t="str">
        <f>G43&amp;" | rest "&amp;E43&amp;" | opt "&amp;VLOOKUP($F43,OptionClass!$B$2:$C$7,2,0)</f>
        <v>AGUA | rest 1 | opt $10.000</v>
      </c>
      <c r="D43" s="1">
        <v>6</v>
      </c>
      <c r="E43" s="1">
        <v>1</v>
      </c>
      <c r="F43" s="1">
        <v>3</v>
      </c>
      <c r="G43" s="1" t="s">
        <v>93</v>
      </c>
    </row>
    <row r="44" spans="1:7" x14ac:dyDescent="0.2">
      <c r="A44" s="1" t="str">
        <f t="shared" si="0"/>
        <v>PortionClass(id : 7, name : "CARNE EN BISTEC | rest 1 | opt $15.000", categoryId : 3, restaurantId : 1, optionId : 4),</v>
      </c>
      <c r="B44" s="1">
        <v>7</v>
      </c>
      <c r="C44" s="1" t="str">
        <f>G44&amp;" | rest "&amp;E44&amp;" | opt "&amp;VLOOKUP($F44,OptionClass!$B$2:$C$7,2,0)</f>
        <v>CARNE EN BISTEC | rest 1 | opt $15.000</v>
      </c>
      <c r="D44" s="1">
        <v>3</v>
      </c>
      <c r="E44" s="1">
        <v>1</v>
      </c>
      <c r="F44" s="1">
        <v>4</v>
      </c>
      <c r="G44" s="1" t="s">
        <v>85</v>
      </c>
    </row>
    <row r="45" spans="1:7" x14ac:dyDescent="0.2">
      <c r="A45" s="1" t="str">
        <f t="shared" si="0"/>
        <v>PortionClass(id : 8, name : "POLLO AL HORNO | rest 1 | opt $15.000", categoryId : 3, restaurantId : 1, optionId : 4),</v>
      </c>
      <c r="B45" s="1">
        <v>8</v>
      </c>
      <c r="C45" s="1" t="str">
        <f>G45&amp;" | rest "&amp;E45&amp;" | opt "&amp;VLOOKUP($F45,OptionClass!$B$2:$C$7,2,0)</f>
        <v>POLLO AL HORNO | rest 1 | opt $15.000</v>
      </c>
      <c r="D45" s="1">
        <v>3</v>
      </c>
      <c r="E45" s="1">
        <v>1</v>
      </c>
      <c r="F45" s="1">
        <v>4</v>
      </c>
      <c r="G45" s="1" t="s">
        <v>86</v>
      </c>
    </row>
    <row r="46" spans="1:7" x14ac:dyDescent="0.2">
      <c r="A46" s="1" t="str">
        <f t="shared" si="0"/>
        <v>PortionClass(id : 9, name : "PESCADO | rest 1 | opt $15.000", categoryId : 3, restaurantId : 1, optionId : 4),</v>
      </c>
      <c r="B46" s="1">
        <v>9</v>
      </c>
      <c r="C46" s="1" t="str">
        <f>G46&amp;" | rest "&amp;E46&amp;" | opt "&amp;VLOOKUP($F46,OptionClass!$B$2:$C$7,2,0)</f>
        <v>PESCADO | rest 1 | opt $15.000</v>
      </c>
      <c r="D46" s="1">
        <v>3</v>
      </c>
      <c r="E46" s="1">
        <v>1</v>
      </c>
      <c r="F46" s="1">
        <v>4</v>
      </c>
      <c r="G46" s="1" t="s">
        <v>87</v>
      </c>
    </row>
    <row r="47" spans="1:7" x14ac:dyDescent="0.2">
      <c r="A47" s="1" t="str">
        <f t="shared" si="0"/>
        <v>PortionClass(id : 10, name : "ARROZ | rest 1 | opt $15.000", categoryId : 400, restaurantId : 1, optionId : 4),</v>
      </c>
      <c r="B47" s="1">
        <v>10</v>
      </c>
      <c r="C47" s="1" t="str">
        <f>G47&amp;" | rest "&amp;E47&amp;" | opt "&amp;VLOOKUP($F47,OptionClass!$B$2:$C$7,2,0)</f>
        <v>ARROZ | rest 1 | opt $15.000</v>
      </c>
      <c r="D47" s="1">
        <v>400</v>
      </c>
      <c r="E47" s="1">
        <v>1</v>
      </c>
      <c r="F47" s="1">
        <v>4</v>
      </c>
      <c r="G47" s="1" t="s">
        <v>79</v>
      </c>
    </row>
    <row r="48" spans="1:7" x14ac:dyDescent="0.2">
      <c r="A48" s="1" t="str">
        <f t="shared" si="0"/>
        <v>PortionClass(id : 11, name : "PAPA | rest 1 | opt $15.000", categoryId : 400, restaurantId : 1, optionId : 4),</v>
      </c>
      <c r="B48" s="1">
        <v>11</v>
      </c>
      <c r="C48" s="1" t="str">
        <f>G48&amp;" | rest "&amp;E48&amp;" | opt "&amp;VLOOKUP($F48,OptionClass!$B$2:$C$7,2,0)</f>
        <v>PAPA | rest 1 | opt $15.000</v>
      </c>
      <c r="D48" s="1">
        <v>400</v>
      </c>
      <c r="E48" s="1">
        <v>1</v>
      </c>
      <c r="F48" s="1">
        <v>4</v>
      </c>
      <c r="G48" s="1" t="s">
        <v>88</v>
      </c>
    </row>
    <row r="49" spans="1:7" x14ac:dyDescent="0.2">
      <c r="A49" s="1" t="str">
        <f t="shared" si="0"/>
        <v>PortionClass(id : 12, name : "TOMATE, CEBOLLA, LIMON | rest 1 | opt $15.000", categoryId : 5, restaurantId : 1, optionId : 4),</v>
      </c>
      <c r="B49" s="1">
        <v>12</v>
      </c>
      <c r="C49" s="1" t="str">
        <f>G49&amp;" | rest "&amp;E49&amp;" | opt "&amp;VLOOKUP($F49,OptionClass!$B$2:$C$7,2,0)</f>
        <v>TOMATE, CEBOLLA, LIMON | rest 1 | opt $15.000</v>
      </c>
      <c r="D49" s="1">
        <v>5</v>
      </c>
      <c r="E49" s="1">
        <v>1</v>
      </c>
      <c r="F49" s="1">
        <v>4</v>
      </c>
      <c r="G49" s="1" t="s">
        <v>89</v>
      </c>
    </row>
    <row r="50" spans="1:7" x14ac:dyDescent="0.2">
      <c r="A50" s="1" t="str">
        <f t="shared" si="0"/>
        <v>PortionClass(id : 13, name : "MANZANA, QUESO, MANZANA | rest 1 | opt $15.000", categoryId : 5, restaurantId : 1, optionId : 4),</v>
      </c>
      <c r="B50" s="1">
        <v>13</v>
      </c>
      <c r="C50" s="1" t="str">
        <f>G50&amp;" | rest "&amp;E50&amp;" | opt "&amp;VLOOKUP($F50,OptionClass!$B$2:$C$7,2,0)</f>
        <v>MANZANA, QUESO, MANZANA | rest 1 | opt $15.000</v>
      </c>
      <c r="D50" s="1">
        <v>5</v>
      </c>
      <c r="E50" s="1">
        <v>1</v>
      </c>
      <c r="F50" s="1">
        <v>4</v>
      </c>
      <c r="G50" s="1" t="s">
        <v>90</v>
      </c>
    </row>
    <row r="51" spans="1:7" x14ac:dyDescent="0.2">
      <c r="A51" s="1" t="str">
        <f t="shared" si="0"/>
        <v>PortionClass(id : 14, name : "JUGO | rest 1 | opt $15.000", categoryId : 6, restaurantId : 1, optionId : 4),</v>
      </c>
      <c r="B51" s="1">
        <v>14</v>
      </c>
      <c r="C51" s="1" t="str">
        <f>G51&amp;" | rest "&amp;E51&amp;" | opt "&amp;VLOOKUP($F51,OptionClass!$B$2:$C$7,2,0)</f>
        <v>JUGO | rest 1 | opt $15.000</v>
      </c>
      <c r="D51" s="1">
        <v>6</v>
      </c>
      <c r="E51" s="1">
        <v>1</v>
      </c>
      <c r="F51" s="1">
        <v>4</v>
      </c>
      <c r="G51" s="1" t="s">
        <v>91</v>
      </c>
    </row>
    <row r="52" spans="1:7" x14ac:dyDescent="0.2">
      <c r="A52" s="1" t="str">
        <f t="shared" si="0"/>
        <v>PortionClass(id : 15, name : "GASEOSA | rest 1 | opt $15.000", categoryId : 6, restaurantId : 1, optionId : 4),</v>
      </c>
      <c r="B52" s="1">
        <v>15</v>
      </c>
      <c r="C52" s="1" t="str">
        <f>G52&amp;" | rest "&amp;E52&amp;" | opt "&amp;VLOOKUP($F52,OptionClass!$B$2:$C$7,2,0)</f>
        <v>GASEOSA | rest 1 | opt $15.000</v>
      </c>
      <c r="D52" s="1">
        <v>6</v>
      </c>
      <c r="E52" s="1">
        <v>1</v>
      </c>
      <c r="F52" s="1">
        <v>4</v>
      </c>
      <c r="G52" s="1" t="s">
        <v>92</v>
      </c>
    </row>
    <row r="53" spans="1:7" x14ac:dyDescent="0.2">
      <c r="A53" s="1" t="str">
        <f t="shared" si="0"/>
        <v>PortionClass(id : 16, name : "AGUA | rest 1 | opt $15.000", categoryId : 6, restaurantId : 1, optionId : 4),</v>
      </c>
      <c r="B53" s="1">
        <v>16</v>
      </c>
      <c r="C53" s="1" t="str">
        <f>G53&amp;" | rest "&amp;E53&amp;" | opt "&amp;VLOOKUP($F53,OptionClass!$B$2:$C$7,2,0)</f>
        <v>AGUA | rest 1 | opt $15.000</v>
      </c>
      <c r="D53" s="1">
        <v>6</v>
      </c>
      <c r="E53" s="1">
        <v>1</v>
      </c>
      <c r="F53" s="1">
        <v>4</v>
      </c>
      <c r="G53" s="1" t="s">
        <v>93</v>
      </c>
    </row>
    <row r="54" spans="1:7" x14ac:dyDescent="0.2">
      <c r="A54" s="1" t="str">
        <f t="shared" si="0"/>
        <v>PortionClass(id : 10, name : "ARROZ | rest 1 | opt $20.000", categoryId : 400, restaurantId : 1, optionId : 5),</v>
      </c>
      <c r="B54" s="1">
        <v>10</v>
      </c>
      <c r="C54" s="1" t="str">
        <f>G54&amp;" | rest "&amp;E54&amp;" | opt "&amp;VLOOKUP($F54,OptionClass!$B$2:$C$7,2,0)</f>
        <v>ARROZ | rest 1 | opt $20.000</v>
      </c>
      <c r="D54" s="1">
        <v>400</v>
      </c>
      <c r="E54" s="1">
        <v>1</v>
      </c>
      <c r="F54" s="1">
        <v>5</v>
      </c>
      <c r="G54" s="1" t="s">
        <v>79</v>
      </c>
    </row>
    <row r="55" spans="1:7" x14ac:dyDescent="0.2">
      <c r="A55" s="1" t="str">
        <f t="shared" si="0"/>
        <v>PortionClass(id : 11, name : "PAPA | rest 1 | opt $20.000", categoryId : 400, restaurantId : 1, optionId : 5),</v>
      </c>
      <c r="B55" s="1">
        <v>11</v>
      </c>
      <c r="C55" s="1" t="str">
        <f>G55&amp;" | rest "&amp;E55&amp;" | opt "&amp;VLOOKUP($F55,OptionClass!$B$2:$C$7,2,0)</f>
        <v>PAPA | rest 1 | opt $20.000</v>
      </c>
      <c r="D55" s="1">
        <v>400</v>
      </c>
      <c r="E55" s="1">
        <v>1</v>
      </c>
      <c r="F55" s="1">
        <v>5</v>
      </c>
      <c r="G55" s="1" t="s">
        <v>88</v>
      </c>
    </row>
    <row r="56" spans="1:7" x14ac:dyDescent="0.2">
      <c r="A56" s="1" t="str">
        <f t="shared" si="0"/>
        <v>PortionClass(id : 12, name : "TOMATE, CEBOLLA, LIMON | rest 1 | opt $20.000", categoryId : 5, restaurantId : 1, optionId : 5),</v>
      </c>
      <c r="B56" s="1">
        <v>12</v>
      </c>
      <c r="C56" s="1" t="str">
        <f>G56&amp;" | rest "&amp;E56&amp;" | opt "&amp;VLOOKUP($F56,OptionClass!$B$2:$C$7,2,0)</f>
        <v>TOMATE, CEBOLLA, LIMON | rest 1 | opt $20.000</v>
      </c>
      <c r="D56" s="1">
        <v>5</v>
      </c>
      <c r="E56" s="1">
        <v>1</v>
      </c>
      <c r="F56" s="1">
        <v>5</v>
      </c>
      <c r="G56" s="1" t="s">
        <v>89</v>
      </c>
    </row>
    <row r="57" spans="1:7" x14ac:dyDescent="0.2">
      <c r="A57" s="1" t="str">
        <f t="shared" si="0"/>
        <v>PortionClass(id : 13, name : "MANZANA, QUESO, MANZANA | rest 1 | opt $20.000", categoryId : 5, restaurantId : 1, optionId : 5),</v>
      </c>
      <c r="B57" s="1">
        <v>13</v>
      </c>
      <c r="C57" s="1" t="str">
        <f>G57&amp;" | rest "&amp;E57&amp;" | opt "&amp;VLOOKUP($F57,OptionClass!$B$2:$C$7,2,0)</f>
        <v>MANZANA, QUESO, MANZANA | rest 1 | opt $20.000</v>
      </c>
      <c r="D57" s="1">
        <v>5</v>
      </c>
      <c r="E57" s="1">
        <v>1</v>
      </c>
      <c r="F57" s="1">
        <v>5</v>
      </c>
      <c r="G57" s="1" t="s">
        <v>90</v>
      </c>
    </row>
    <row r="58" spans="1:7" x14ac:dyDescent="0.2">
      <c r="A58" s="1" t="str">
        <f t="shared" si="0"/>
        <v>PortionClass(id : 14, name : "JUGO | rest 1 | opt $20.000", categoryId : 6, restaurantId : 1, optionId : 5),</v>
      </c>
      <c r="B58" s="1">
        <v>14</v>
      </c>
      <c r="C58" s="1" t="str">
        <f>G58&amp;" | rest "&amp;E58&amp;" | opt "&amp;VLOOKUP($F58,OptionClass!$B$2:$C$7,2,0)</f>
        <v>JUGO | rest 1 | opt $20.000</v>
      </c>
      <c r="D58" s="1">
        <v>6</v>
      </c>
      <c r="E58" s="1">
        <v>1</v>
      </c>
      <c r="F58" s="1">
        <v>5</v>
      </c>
      <c r="G58" s="1" t="s">
        <v>91</v>
      </c>
    </row>
    <row r="59" spans="1:7" x14ac:dyDescent="0.2">
      <c r="A59" s="1" t="str">
        <f t="shared" si="0"/>
        <v>PortionClass(id : 15, name : "GASEOSA | rest 1 | opt $20.000", categoryId : 6, restaurantId : 1, optionId : 5),</v>
      </c>
      <c r="B59" s="1">
        <v>15</v>
      </c>
      <c r="C59" s="1" t="str">
        <f>G59&amp;" | rest "&amp;E59&amp;" | opt "&amp;VLOOKUP($F59,OptionClass!$B$2:$C$7,2,0)</f>
        <v>GASEOSA | rest 1 | opt $20.000</v>
      </c>
      <c r="D59" s="1">
        <v>6</v>
      </c>
      <c r="E59" s="1">
        <v>1</v>
      </c>
      <c r="F59" s="1">
        <v>5</v>
      </c>
      <c r="G59" s="1" t="s">
        <v>92</v>
      </c>
    </row>
    <row r="60" spans="1:7" x14ac:dyDescent="0.2">
      <c r="A60" s="1" t="str">
        <f t="shared" si="0"/>
        <v>PortionClass(id : 16, name : "AGUA | rest 1 | opt $20.000", categoryId : 6, restaurantId : 1, optionId : 5),</v>
      </c>
      <c r="B60" s="1">
        <v>16</v>
      </c>
      <c r="C60" s="1" t="str">
        <f>G60&amp;" | rest "&amp;E60&amp;" | opt "&amp;VLOOKUP($F60,OptionClass!$B$2:$C$7,2,0)</f>
        <v>AGUA | rest 1 | opt $20.000</v>
      </c>
      <c r="D60" s="1">
        <v>6</v>
      </c>
      <c r="E60" s="1">
        <v>1</v>
      </c>
      <c r="F60" s="1">
        <v>5</v>
      </c>
      <c r="G60" s="1" t="s">
        <v>93</v>
      </c>
    </row>
    <row r="61" spans="1:7" x14ac:dyDescent="0.2">
      <c r="A61" s="1" t="str">
        <f t="shared" ref="A61:A68" si="1">B$1&amp;B61&amp;C$1&amp;C61&amp;D$1&amp;D61&amp;E$1&amp;E61&amp;F$1&amp;F61&amp;"),"</f>
        <v>PortionClass(id : 1, name : "ARROZ | rest 1 | opt $30.000", categoryId : 1, restaurantId : 1, optionId : 6),</v>
      </c>
      <c r="B61" s="1">
        <v>1</v>
      </c>
      <c r="C61" s="1" t="str">
        <f>G61&amp;" | rest "&amp;E61&amp;" | opt "&amp;VLOOKUP($F61,OptionClass!$B$2:$C$7,2,0)</f>
        <v>ARROZ | rest 1 | opt $30.000</v>
      </c>
      <c r="D61" s="1">
        <v>1</v>
      </c>
      <c r="E61" s="1">
        <v>1</v>
      </c>
      <c r="F61" s="1">
        <v>6</v>
      </c>
      <c r="G61" s="1" t="s">
        <v>79</v>
      </c>
    </row>
    <row r="62" spans="1:7" x14ac:dyDescent="0.2">
      <c r="A62" s="1" t="str">
        <f t="shared" si="1"/>
        <v>PortionClass(id : 2, name : "PASTA | rest 1 | opt $30.000", categoryId : 1, restaurantId : 1, optionId : 6),</v>
      </c>
      <c r="B62" s="1">
        <v>2</v>
      </c>
      <c r="C62" s="1" t="str">
        <f>G62&amp;" | rest "&amp;E62&amp;" | opt "&amp;VLOOKUP($F62,OptionClass!$B$2:$C$7,2,0)</f>
        <v>PASTA | rest 1 | opt $30.000</v>
      </c>
      <c r="D62" s="1">
        <v>1</v>
      </c>
      <c r="E62" s="1">
        <v>1</v>
      </c>
      <c r="F62" s="1">
        <v>6</v>
      </c>
      <c r="G62" s="1" t="s">
        <v>80</v>
      </c>
    </row>
    <row r="63" spans="1:7" x14ac:dyDescent="0.2">
      <c r="A63" s="1" t="str">
        <f t="shared" si="1"/>
        <v>PortionClass(id : 3, name : "CUCHUCO | rest 1 | opt $30.000", categoryId : 1, restaurantId : 1, optionId : 6),</v>
      </c>
      <c r="B63" s="1">
        <v>3</v>
      </c>
      <c r="C63" s="1" t="str">
        <f>G63&amp;" | rest "&amp;E63&amp;" | opt "&amp;VLOOKUP($F63,OptionClass!$B$2:$C$7,2,0)</f>
        <v>CUCHUCO | rest 1 | opt $30.000</v>
      </c>
      <c r="D63" s="1">
        <v>1</v>
      </c>
      <c r="E63" s="1">
        <v>1</v>
      </c>
      <c r="F63" s="1">
        <v>6</v>
      </c>
      <c r="G63" s="1" t="s">
        <v>81</v>
      </c>
    </row>
    <row r="64" spans="1:7" x14ac:dyDescent="0.2">
      <c r="A64" s="1" t="str">
        <f t="shared" si="1"/>
        <v>PortionClass(id : 12, name : "TOMATE, CEBOLLA, LIMON | rest 1 | opt $30.000", categoryId : 5, restaurantId : 1, optionId : 6),</v>
      </c>
      <c r="B64" s="1">
        <v>12</v>
      </c>
      <c r="C64" s="1" t="str">
        <f>G64&amp;" | rest "&amp;E64&amp;" | opt "&amp;VLOOKUP($F64,OptionClass!$B$2:$C$7,2,0)</f>
        <v>TOMATE, CEBOLLA, LIMON | rest 1 | opt $30.000</v>
      </c>
      <c r="D64" s="1">
        <v>5</v>
      </c>
      <c r="E64" s="1">
        <v>1</v>
      </c>
      <c r="F64" s="1">
        <v>6</v>
      </c>
      <c r="G64" s="1" t="s">
        <v>89</v>
      </c>
    </row>
    <row r="65" spans="1:7" x14ac:dyDescent="0.2">
      <c r="A65" s="1" t="str">
        <f t="shared" si="1"/>
        <v>PortionClass(id : 13, name : "MANZANA, QUESO, MANZANA | rest 1 | opt $30.000", categoryId : 5, restaurantId : 1, optionId : 6),</v>
      </c>
      <c r="B65" s="1">
        <v>13</v>
      </c>
      <c r="C65" s="1" t="str">
        <f>G65&amp;" | rest "&amp;E65&amp;" | opt "&amp;VLOOKUP($F65,OptionClass!$B$2:$C$7,2,0)</f>
        <v>MANZANA, QUESO, MANZANA | rest 1 | opt $30.000</v>
      </c>
      <c r="D65" s="1">
        <v>5</v>
      </c>
      <c r="E65" s="1">
        <v>1</v>
      </c>
      <c r="F65" s="1">
        <v>6</v>
      </c>
      <c r="G65" s="1" t="s">
        <v>90</v>
      </c>
    </row>
    <row r="66" spans="1:7" x14ac:dyDescent="0.2">
      <c r="A66" s="1" t="str">
        <f t="shared" si="1"/>
        <v>PortionClass(id : 14, name : "JUGO | rest 1 | opt $30.000", categoryId : 6, restaurantId : 1, optionId : 6),</v>
      </c>
      <c r="B66" s="1">
        <v>14</v>
      </c>
      <c r="C66" s="1" t="str">
        <f>G66&amp;" | rest "&amp;E66&amp;" | opt "&amp;VLOOKUP($F66,OptionClass!$B$2:$C$7,2,0)</f>
        <v>JUGO | rest 1 | opt $30.000</v>
      </c>
      <c r="D66" s="1">
        <v>6</v>
      </c>
      <c r="E66" s="1">
        <v>1</v>
      </c>
      <c r="F66" s="1">
        <v>6</v>
      </c>
      <c r="G66" s="1" t="s">
        <v>91</v>
      </c>
    </row>
    <row r="67" spans="1:7" x14ac:dyDescent="0.2">
      <c r="A67" s="1" t="str">
        <f t="shared" si="1"/>
        <v>PortionClass(id : 15, name : "GASEOSA | rest 1 | opt $30.000", categoryId : 6, restaurantId : 1, optionId : 6),</v>
      </c>
      <c r="B67" s="1">
        <v>15</v>
      </c>
      <c r="C67" s="1" t="str">
        <f>G67&amp;" | rest "&amp;E67&amp;" | opt "&amp;VLOOKUP($F67,OptionClass!$B$2:$C$7,2,0)</f>
        <v>GASEOSA | rest 1 | opt $30.000</v>
      </c>
      <c r="D67" s="1">
        <v>6</v>
      </c>
      <c r="E67" s="1">
        <v>1</v>
      </c>
      <c r="F67" s="1">
        <v>6</v>
      </c>
      <c r="G67" s="1" t="s">
        <v>92</v>
      </c>
    </row>
    <row r="68" spans="1:7" x14ac:dyDescent="0.2">
      <c r="A68" s="1" t="str">
        <f t="shared" si="1"/>
        <v>PortionClass(id : 16, name : "AGUA | rest 1 | opt $30.000", categoryId : 6, restaurantId : 1, optionId : 6),</v>
      </c>
      <c r="B68" s="1">
        <v>16</v>
      </c>
      <c r="C68" s="1" t="str">
        <f>G68&amp;" | rest "&amp;E68&amp;" | opt "&amp;VLOOKUP($F68,OptionClass!$B$2:$C$7,2,0)</f>
        <v>AGUA | rest 1 | opt $30.000</v>
      </c>
      <c r="D68" s="1">
        <v>6</v>
      </c>
      <c r="E68" s="1">
        <v>1</v>
      </c>
      <c r="F68" s="1">
        <v>6</v>
      </c>
      <c r="G68" s="1" t="s">
        <v>93</v>
      </c>
    </row>
    <row r="69" spans="1:7" x14ac:dyDescent="0.2">
      <c r="A69" s="1" t="str">
        <f t="shared" si="0"/>
        <v>PortionClass(id : 1, name : "ARROZ | rest 2 | opt EJECUTIVO", categoryId : 1, restaurantId : 2, optionId : 1),</v>
      </c>
      <c r="B69" s="1">
        <v>1</v>
      </c>
      <c r="C69" s="1" t="str">
        <f>G69&amp;" | rest "&amp;E69&amp;" | opt "&amp;VLOOKUP($F69,OptionClass!$B$2:$C$7,2,0)</f>
        <v>ARROZ | rest 2 | opt EJECUTIVO</v>
      </c>
      <c r="D69" s="1">
        <v>1</v>
      </c>
      <c r="E69" s="1">
        <v>2</v>
      </c>
      <c r="F69" s="1">
        <v>1</v>
      </c>
      <c r="G69" s="1" t="s">
        <v>79</v>
      </c>
    </row>
    <row r="70" spans="1:7" x14ac:dyDescent="0.2">
      <c r="A70" s="1" t="str">
        <f t="shared" si="0"/>
        <v>PortionClass(id : 2, name : "PASTA | rest 2 | opt EJECUTIVO", categoryId : 1, restaurantId : 2, optionId : 1),</v>
      </c>
      <c r="B70" s="1">
        <v>2</v>
      </c>
      <c r="C70" s="1" t="str">
        <f>G70&amp;" | rest "&amp;E70&amp;" | opt "&amp;VLOOKUP($F70,OptionClass!$B$2:$C$7,2,0)</f>
        <v>PASTA | rest 2 | opt EJECUTIVO</v>
      </c>
      <c r="D70" s="1">
        <v>1</v>
      </c>
      <c r="E70" s="1">
        <v>2</v>
      </c>
      <c r="F70" s="1">
        <v>1</v>
      </c>
      <c r="G70" s="1" t="s">
        <v>80</v>
      </c>
    </row>
    <row r="71" spans="1:7" x14ac:dyDescent="0.2">
      <c r="A71" s="1" t="str">
        <f t="shared" si="0"/>
        <v>PortionClass(id : 3, name : "CUCHUCO | rest 2 | opt EJECUTIVO", categoryId : 1, restaurantId : 2, optionId : 1),</v>
      </c>
      <c r="B71" s="1">
        <v>3</v>
      </c>
      <c r="C71" s="1" t="str">
        <f>G71&amp;" | rest "&amp;E71&amp;" | opt "&amp;VLOOKUP($F71,OptionClass!$B$2:$C$7,2,0)</f>
        <v>CUCHUCO | rest 2 | opt EJECUTIVO</v>
      </c>
      <c r="D71" s="1">
        <v>1</v>
      </c>
      <c r="E71" s="1">
        <v>2</v>
      </c>
      <c r="F71" s="1">
        <v>1</v>
      </c>
      <c r="G71" s="1" t="s">
        <v>81</v>
      </c>
    </row>
    <row r="72" spans="1:7" x14ac:dyDescent="0.2">
      <c r="A72" s="1" t="str">
        <f t="shared" si="0"/>
        <v>PortionClass(id : 4, name : "LENTEJA | rest 2 | opt EJECUTIVO", categoryId : 2, restaurantId : 2, optionId : 1),</v>
      </c>
      <c r="B72" s="1">
        <v>4</v>
      </c>
      <c r="C72" s="1" t="str">
        <f>G72&amp;" | rest "&amp;E72&amp;" | opt "&amp;VLOOKUP($F72,OptionClass!$B$2:$C$7,2,0)</f>
        <v>LENTEJA | rest 2 | opt EJECUTIVO</v>
      </c>
      <c r="D72" s="1">
        <v>2</v>
      </c>
      <c r="E72" s="1">
        <v>2</v>
      </c>
      <c r="F72" s="1">
        <v>1</v>
      </c>
      <c r="G72" s="1" t="s">
        <v>82</v>
      </c>
    </row>
    <row r="73" spans="1:7" x14ac:dyDescent="0.2">
      <c r="A73" s="1" t="str">
        <f t="shared" si="0"/>
        <v>PortionClass(id : 5, name : "AHUYAMA | rest 2 | opt EJECUTIVO", categoryId : 2, restaurantId : 2, optionId : 1),</v>
      </c>
      <c r="B73" s="1">
        <v>5</v>
      </c>
      <c r="C73" s="1" t="str">
        <f>G73&amp;" | rest "&amp;E73&amp;" | opt "&amp;VLOOKUP($F73,OptionClass!$B$2:$C$7,2,0)</f>
        <v>AHUYAMA | rest 2 | opt EJECUTIVO</v>
      </c>
      <c r="D73" s="1">
        <v>2</v>
      </c>
      <c r="E73" s="1">
        <v>2</v>
      </c>
      <c r="F73" s="1">
        <v>1</v>
      </c>
      <c r="G73" s="1" t="s">
        <v>83</v>
      </c>
    </row>
    <row r="74" spans="1:7" x14ac:dyDescent="0.2">
      <c r="A74" s="1" t="str">
        <f t="shared" si="0"/>
        <v>PortionClass(id : 6, name : "FRIJOL | rest 2 | opt EJECUTIVO", categoryId : 2, restaurantId : 2, optionId : 1),</v>
      </c>
      <c r="B74" s="1">
        <v>6</v>
      </c>
      <c r="C74" s="1" t="str">
        <f>G74&amp;" | rest "&amp;E74&amp;" | opt "&amp;VLOOKUP($F74,OptionClass!$B$2:$C$7,2,0)</f>
        <v>FRIJOL | rest 2 | opt EJECUTIVO</v>
      </c>
      <c r="D74" s="1">
        <v>2</v>
      </c>
      <c r="E74" s="1">
        <v>2</v>
      </c>
      <c r="F74" s="1">
        <v>1</v>
      </c>
      <c r="G74" s="1" t="s">
        <v>84</v>
      </c>
    </row>
    <row r="75" spans="1:7" x14ac:dyDescent="0.2">
      <c r="A75" s="1" t="str">
        <f t="shared" si="0"/>
        <v>PortionClass(id : 7, name : "CARNE EN BISTEC | rest 2 | opt EJECUTIVO", categoryId : 3, restaurantId : 2, optionId : 1),</v>
      </c>
      <c r="B75" s="1">
        <v>7</v>
      </c>
      <c r="C75" s="1" t="str">
        <f>G75&amp;" | rest "&amp;E75&amp;" | opt "&amp;VLOOKUP($F75,OptionClass!$B$2:$C$7,2,0)</f>
        <v>CARNE EN BISTEC | rest 2 | opt EJECUTIVO</v>
      </c>
      <c r="D75" s="1">
        <v>3</v>
      </c>
      <c r="E75" s="1">
        <v>2</v>
      </c>
      <c r="F75" s="1">
        <v>1</v>
      </c>
      <c r="G75" s="1" t="s">
        <v>85</v>
      </c>
    </row>
    <row r="76" spans="1:7" x14ac:dyDescent="0.2">
      <c r="A76" s="1" t="str">
        <f t="shared" si="0"/>
        <v>PortionClass(id : 8, name : "POLLO AL HORNO | rest 2 | opt EJECUTIVO", categoryId : 3, restaurantId : 2, optionId : 1),</v>
      </c>
      <c r="B76" s="1">
        <v>8</v>
      </c>
      <c r="C76" s="1" t="str">
        <f>G76&amp;" | rest "&amp;E76&amp;" | opt "&amp;VLOOKUP($F76,OptionClass!$B$2:$C$7,2,0)</f>
        <v>POLLO AL HORNO | rest 2 | opt EJECUTIVO</v>
      </c>
      <c r="D76" s="1">
        <v>3</v>
      </c>
      <c r="E76" s="1">
        <v>2</v>
      </c>
      <c r="F76" s="1">
        <v>1</v>
      </c>
      <c r="G76" s="1" t="s">
        <v>86</v>
      </c>
    </row>
    <row r="77" spans="1:7" x14ac:dyDescent="0.2">
      <c r="A77" s="1" t="str">
        <f t="shared" si="0"/>
        <v>PortionClass(id : 9, name : "PESCADO | rest 2 | opt EJECUTIVO", categoryId : 3, restaurantId : 2, optionId : 1),</v>
      </c>
      <c r="B77" s="1">
        <v>9</v>
      </c>
      <c r="C77" s="1" t="str">
        <f>G77&amp;" | rest "&amp;E77&amp;" | opt "&amp;VLOOKUP($F77,OptionClass!$B$2:$C$7,2,0)</f>
        <v>PESCADO | rest 2 | opt EJECUTIVO</v>
      </c>
      <c r="D77" s="1">
        <v>3</v>
      </c>
      <c r="E77" s="1">
        <v>2</v>
      </c>
      <c r="F77" s="1">
        <v>1</v>
      </c>
      <c r="G77" s="1" t="s">
        <v>87</v>
      </c>
    </row>
    <row r="78" spans="1:7" x14ac:dyDescent="0.2">
      <c r="A78" s="1" t="str">
        <f t="shared" si="0"/>
        <v>PortionClass(id : 10, name : "ARROZ | rest 2 | opt EJECUTIVO", categoryId : 400, restaurantId : 2, optionId : 1),</v>
      </c>
      <c r="B78" s="1">
        <v>10</v>
      </c>
      <c r="C78" s="1" t="str">
        <f>G78&amp;" | rest "&amp;E78&amp;" | opt "&amp;VLOOKUP($F78,OptionClass!$B$2:$C$7,2,0)</f>
        <v>ARROZ | rest 2 | opt EJECUTIVO</v>
      </c>
      <c r="D78" s="1">
        <v>400</v>
      </c>
      <c r="E78" s="1">
        <v>2</v>
      </c>
      <c r="F78" s="1">
        <v>1</v>
      </c>
      <c r="G78" s="1" t="s">
        <v>79</v>
      </c>
    </row>
    <row r="79" spans="1:7" x14ac:dyDescent="0.2">
      <c r="A79" s="1" t="str">
        <f t="shared" si="0"/>
        <v>PortionClass(id : 11, name : "PAPA | rest 2 | opt EJECUTIVO", categoryId : 400, restaurantId : 2, optionId : 1),</v>
      </c>
      <c r="B79" s="1">
        <v>11</v>
      </c>
      <c r="C79" s="1" t="str">
        <f>G79&amp;" | rest "&amp;E79&amp;" | opt "&amp;VLOOKUP($F79,OptionClass!$B$2:$C$7,2,0)</f>
        <v>PAPA | rest 2 | opt EJECUTIVO</v>
      </c>
      <c r="D79" s="1">
        <v>400</v>
      </c>
      <c r="E79" s="1">
        <v>2</v>
      </c>
      <c r="F79" s="1">
        <v>1</v>
      </c>
      <c r="G79" s="1" t="s">
        <v>88</v>
      </c>
    </row>
    <row r="80" spans="1:7" x14ac:dyDescent="0.2">
      <c r="A80" s="1" t="str">
        <f t="shared" si="0"/>
        <v>PortionClass(id : 12, name : "TOMATE, CEBOLLA, LIMON | rest 2 | opt EJECUTIVO", categoryId : 5, restaurantId : 2, optionId : 1),</v>
      </c>
      <c r="B80" s="1">
        <v>12</v>
      </c>
      <c r="C80" s="1" t="str">
        <f>G80&amp;" | rest "&amp;E80&amp;" | opt "&amp;VLOOKUP($F80,OptionClass!$B$2:$C$7,2,0)</f>
        <v>TOMATE, CEBOLLA, LIMON | rest 2 | opt EJECUTIVO</v>
      </c>
      <c r="D80" s="1">
        <v>5</v>
      </c>
      <c r="E80" s="1">
        <v>2</v>
      </c>
      <c r="F80" s="1">
        <v>1</v>
      </c>
      <c r="G80" s="1" t="s">
        <v>89</v>
      </c>
    </row>
    <row r="81" spans="1:7" x14ac:dyDescent="0.2">
      <c r="A81" s="1" t="str">
        <f t="shared" si="0"/>
        <v>PortionClass(id : 13, name : "MANZANA, QUESO, MANZANA | rest 2 | opt EJECUTIVO", categoryId : 5, restaurantId : 2, optionId : 1),</v>
      </c>
      <c r="B81" s="1">
        <v>13</v>
      </c>
      <c r="C81" s="1" t="str">
        <f>G81&amp;" | rest "&amp;E81&amp;" | opt "&amp;VLOOKUP($F81,OptionClass!$B$2:$C$7,2,0)</f>
        <v>MANZANA, QUESO, MANZANA | rest 2 | opt EJECUTIVO</v>
      </c>
      <c r="D81" s="1">
        <v>5</v>
      </c>
      <c r="E81" s="1">
        <v>2</v>
      </c>
      <c r="F81" s="1">
        <v>1</v>
      </c>
      <c r="G81" s="1" t="s">
        <v>90</v>
      </c>
    </row>
    <row r="82" spans="1:7" x14ac:dyDescent="0.2">
      <c r="A82" s="1" t="str">
        <f t="shared" si="0"/>
        <v>PortionClass(id : 14, name : "JUGO | rest 2 | opt EJECUTIVO", categoryId : 6, restaurantId : 2, optionId : 1),</v>
      </c>
      <c r="B82" s="1">
        <v>14</v>
      </c>
      <c r="C82" s="1" t="str">
        <f>G82&amp;" | rest "&amp;E82&amp;" | opt "&amp;VLOOKUP($F82,OptionClass!$B$2:$C$7,2,0)</f>
        <v>JUGO | rest 2 | opt EJECUTIVO</v>
      </c>
      <c r="D82" s="1">
        <v>6</v>
      </c>
      <c r="E82" s="1">
        <v>2</v>
      </c>
      <c r="F82" s="1">
        <v>1</v>
      </c>
      <c r="G82" s="1" t="s">
        <v>91</v>
      </c>
    </row>
    <row r="83" spans="1:7" x14ac:dyDescent="0.2">
      <c r="A83" s="1" t="str">
        <f t="shared" si="0"/>
        <v>PortionClass(id : 15, name : "GASEOSA | rest 2 | opt EJECUTIVO", categoryId : 6, restaurantId : 2, optionId : 1),</v>
      </c>
      <c r="B83" s="1">
        <v>15</v>
      </c>
      <c r="C83" s="1" t="str">
        <f>G83&amp;" | rest "&amp;E83&amp;" | opt "&amp;VLOOKUP($F83,OptionClass!$B$2:$C$7,2,0)</f>
        <v>GASEOSA | rest 2 | opt EJECUTIVO</v>
      </c>
      <c r="D83" s="1">
        <v>6</v>
      </c>
      <c r="E83" s="1">
        <v>2</v>
      </c>
      <c r="F83" s="1">
        <v>1</v>
      </c>
      <c r="G83" s="1" t="s">
        <v>92</v>
      </c>
    </row>
    <row r="84" spans="1:7" x14ac:dyDescent="0.2">
      <c r="A84" s="1" t="str">
        <f t="shared" si="0"/>
        <v>PortionClass(id : 16, name : "AGUA | rest 2 | opt EJECUTIVO", categoryId : 6, restaurantId : 2, optionId : 1),</v>
      </c>
      <c r="B84" s="1">
        <v>16</v>
      </c>
      <c r="C84" s="1" t="str">
        <f>G84&amp;" | rest "&amp;E84&amp;" | opt "&amp;VLOOKUP($F84,OptionClass!$B$2:$C$7,2,0)</f>
        <v>AGUA | rest 2 | opt EJECUTIVO</v>
      </c>
      <c r="D84" s="1">
        <v>6</v>
      </c>
      <c r="E84" s="1">
        <v>2</v>
      </c>
      <c r="F84" s="1">
        <v>1</v>
      </c>
      <c r="G84" s="1" t="s">
        <v>93</v>
      </c>
    </row>
    <row r="85" spans="1:7" x14ac:dyDescent="0.2">
      <c r="A85" s="1" t="str">
        <f t="shared" ref="A85:A101" si="2">B$1&amp;B85&amp;C$1&amp;C85&amp;D$1&amp;D85&amp;E$1&amp;E85&amp;F$1&amp;F85&amp;"),"</f>
        <v>PortionClass(id : 1, name : "ARROZ | rest 3 | opt EJECUTIVO", categoryId : 1, restaurantId : 3, optionId : 1),</v>
      </c>
      <c r="B85" s="1">
        <v>1</v>
      </c>
      <c r="C85" s="1" t="str">
        <f>G85&amp;" | rest "&amp;E85&amp;" | opt "&amp;VLOOKUP($F85,OptionClass!$B$2:$C$7,2,0)</f>
        <v>ARROZ | rest 3 | opt EJECUTIVO</v>
      </c>
      <c r="D85" s="1">
        <v>1</v>
      </c>
      <c r="E85" s="1">
        <v>3</v>
      </c>
      <c r="F85" s="1">
        <v>1</v>
      </c>
      <c r="G85" s="1" t="s">
        <v>79</v>
      </c>
    </row>
    <row r="86" spans="1:7" x14ac:dyDescent="0.2">
      <c r="A86" s="1" t="str">
        <f t="shared" si="2"/>
        <v>PortionClass(id : 2, name : "PASTA | rest 3 | opt EJECUTIVO", categoryId : 1, restaurantId : 3, optionId : 1),</v>
      </c>
      <c r="B86" s="1">
        <v>2</v>
      </c>
      <c r="C86" s="1" t="str">
        <f>G86&amp;" | rest "&amp;E86&amp;" | opt "&amp;VLOOKUP($F86,OptionClass!$B$2:$C$7,2,0)</f>
        <v>PASTA | rest 3 | opt EJECUTIVO</v>
      </c>
      <c r="D86" s="1">
        <v>1</v>
      </c>
      <c r="E86" s="1">
        <v>3</v>
      </c>
      <c r="F86" s="1">
        <v>1</v>
      </c>
      <c r="G86" s="1" t="s">
        <v>80</v>
      </c>
    </row>
    <row r="87" spans="1:7" x14ac:dyDescent="0.2">
      <c r="A87" s="1" t="str">
        <f t="shared" si="2"/>
        <v>PortionClass(id : 3, name : "CUCHUCO | rest 3 | opt EJECUTIVO", categoryId : 1, restaurantId : 3, optionId : 1),</v>
      </c>
      <c r="B87" s="1">
        <v>3</v>
      </c>
      <c r="C87" s="1" t="str">
        <f>G87&amp;" | rest "&amp;E87&amp;" | opt "&amp;VLOOKUP($F87,OptionClass!$B$2:$C$7,2,0)</f>
        <v>CUCHUCO | rest 3 | opt EJECUTIVO</v>
      </c>
      <c r="D87" s="1">
        <v>1</v>
      </c>
      <c r="E87" s="1">
        <v>3</v>
      </c>
      <c r="F87" s="1">
        <v>1</v>
      </c>
      <c r="G87" s="1" t="s">
        <v>81</v>
      </c>
    </row>
    <row r="88" spans="1:7" x14ac:dyDescent="0.2">
      <c r="A88" s="1" t="str">
        <f t="shared" si="2"/>
        <v>PortionClass(id : 4, name : "LENTEJA | rest 3 | opt EJECUTIVO", categoryId : 2, restaurantId : 3, optionId : 1),</v>
      </c>
      <c r="B88" s="1">
        <v>4</v>
      </c>
      <c r="C88" s="1" t="str">
        <f>G88&amp;" | rest "&amp;E88&amp;" | opt "&amp;VLOOKUP($F88,OptionClass!$B$2:$C$7,2,0)</f>
        <v>LENTEJA | rest 3 | opt EJECUTIVO</v>
      </c>
      <c r="D88" s="1">
        <v>2</v>
      </c>
      <c r="E88" s="1">
        <v>3</v>
      </c>
      <c r="F88" s="1">
        <v>1</v>
      </c>
      <c r="G88" s="1" t="s">
        <v>82</v>
      </c>
    </row>
    <row r="89" spans="1:7" x14ac:dyDescent="0.2">
      <c r="A89" s="1" t="str">
        <f t="shared" si="2"/>
        <v>PortionClass(id : 5, name : "AHUYAMA | rest 3 | opt EJECUTIVO", categoryId : 2, restaurantId : 3, optionId : 1),</v>
      </c>
      <c r="B89" s="1">
        <v>5</v>
      </c>
      <c r="C89" s="1" t="str">
        <f>G89&amp;" | rest "&amp;E89&amp;" | opt "&amp;VLOOKUP($F89,OptionClass!$B$2:$C$7,2,0)</f>
        <v>AHUYAMA | rest 3 | opt EJECUTIVO</v>
      </c>
      <c r="D89" s="1">
        <v>2</v>
      </c>
      <c r="E89" s="1">
        <v>3</v>
      </c>
      <c r="F89" s="1">
        <v>1</v>
      </c>
      <c r="G89" s="1" t="s">
        <v>83</v>
      </c>
    </row>
    <row r="90" spans="1:7" x14ac:dyDescent="0.2">
      <c r="A90" s="1" t="str">
        <f t="shared" si="2"/>
        <v>PortionClass(id : 6, name : "FRIJOL | rest 3 | opt EJECUTIVO", categoryId : 2, restaurantId : 3, optionId : 1),</v>
      </c>
      <c r="B90" s="1">
        <v>6</v>
      </c>
      <c r="C90" s="1" t="str">
        <f>G90&amp;" | rest "&amp;E90&amp;" | opt "&amp;VLOOKUP($F90,OptionClass!$B$2:$C$7,2,0)</f>
        <v>FRIJOL | rest 3 | opt EJECUTIVO</v>
      </c>
      <c r="D90" s="1">
        <v>2</v>
      </c>
      <c r="E90" s="1">
        <v>3</v>
      </c>
      <c r="F90" s="1">
        <v>1</v>
      </c>
      <c r="G90" s="1" t="s">
        <v>84</v>
      </c>
    </row>
    <row r="91" spans="1:7" x14ac:dyDescent="0.2">
      <c r="A91" s="1" t="str">
        <f t="shared" si="2"/>
        <v>PortionClass(id : 7, name : "CARNE EN BISTEC | rest 3 | opt EJECUTIVO", categoryId : 3, restaurantId : 3, optionId : 1),</v>
      </c>
      <c r="B91" s="1">
        <v>7</v>
      </c>
      <c r="C91" s="1" t="str">
        <f>G91&amp;" | rest "&amp;E91&amp;" | opt "&amp;VLOOKUP($F91,OptionClass!$B$2:$C$7,2,0)</f>
        <v>CARNE EN BISTEC | rest 3 | opt EJECUTIVO</v>
      </c>
      <c r="D91" s="1">
        <v>3</v>
      </c>
      <c r="E91" s="1">
        <v>3</v>
      </c>
      <c r="F91" s="1">
        <v>1</v>
      </c>
      <c r="G91" s="1" t="s">
        <v>85</v>
      </c>
    </row>
    <row r="92" spans="1:7" x14ac:dyDescent="0.2">
      <c r="A92" s="1" t="str">
        <f t="shared" si="2"/>
        <v>PortionClass(id : 8, name : "POLLO AL HORNO | rest 3 | opt EJECUTIVO", categoryId : 3, restaurantId : 3, optionId : 1),</v>
      </c>
      <c r="B92" s="1">
        <v>8</v>
      </c>
      <c r="C92" s="1" t="str">
        <f>G92&amp;" | rest "&amp;E92&amp;" | opt "&amp;VLOOKUP($F92,OptionClass!$B$2:$C$7,2,0)</f>
        <v>POLLO AL HORNO | rest 3 | opt EJECUTIVO</v>
      </c>
      <c r="D92" s="1">
        <v>3</v>
      </c>
      <c r="E92" s="1">
        <v>3</v>
      </c>
      <c r="F92" s="1">
        <v>1</v>
      </c>
      <c r="G92" s="1" t="s">
        <v>86</v>
      </c>
    </row>
    <row r="93" spans="1:7" x14ac:dyDescent="0.2">
      <c r="A93" s="1" t="str">
        <f t="shared" si="2"/>
        <v>PortionClass(id : 9, name : "PESCADO | rest 3 | opt EJECUTIVO", categoryId : 3, restaurantId : 3, optionId : 1),</v>
      </c>
      <c r="B93" s="1">
        <v>9</v>
      </c>
      <c r="C93" s="1" t="str">
        <f>G93&amp;" | rest "&amp;E93&amp;" | opt "&amp;VLOOKUP($F93,OptionClass!$B$2:$C$7,2,0)</f>
        <v>PESCADO | rest 3 | opt EJECUTIVO</v>
      </c>
      <c r="D93" s="1">
        <v>3</v>
      </c>
      <c r="E93" s="1">
        <v>3</v>
      </c>
      <c r="F93" s="1">
        <v>1</v>
      </c>
      <c r="G93" s="1" t="s">
        <v>87</v>
      </c>
    </row>
    <row r="94" spans="1:7" x14ac:dyDescent="0.2">
      <c r="A94" s="1" t="str">
        <f t="shared" si="2"/>
        <v>PortionClass(id : 10, name : "ARROZ | rest 3 | opt EJECUTIVO", categoryId : 400, restaurantId : 3, optionId : 1),</v>
      </c>
      <c r="B94" s="1">
        <v>10</v>
      </c>
      <c r="C94" s="1" t="str">
        <f>G94&amp;" | rest "&amp;E94&amp;" | opt "&amp;VLOOKUP($F94,OptionClass!$B$2:$C$7,2,0)</f>
        <v>ARROZ | rest 3 | opt EJECUTIVO</v>
      </c>
      <c r="D94" s="1">
        <v>400</v>
      </c>
      <c r="E94" s="1">
        <v>3</v>
      </c>
      <c r="F94" s="1">
        <v>1</v>
      </c>
      <c r="G94" s="1" t="s">
        <v>79</v>
      </c>
    </row>
    <row r="95" spans="1:7" x14ac:dyDescent="0.2">
      <c r="A95" s="1" t="str">
        <f t="shared" si="2"/>
        <v>PortionClass(id : 11, name : "PAPA | rest 3 | opt EJECUTIVO", categoryId : 400, restaurantId : 3, optionId : 1),</v>
      </c>
      <c r="B95" s="1">
        <v>11</v>
      </c>
      <c r="C95" s="1" t="str">
        <f>G95&amp;" | rest "&amp;E95&amp;" | opt "&amp;VLOOKUP($F95,OptionClass!$B$2:$C$7,2,0)</f>
        <v>PAPA | rest 3 | opt EJECUTIVO</v>
      </c>
      <c r="D95" s="1">
        <v>400</v>
      </c>
      <c r="E95" s="1">
        <v>3</v>
      </c>
      <c r="F95" s="1">
        <v>1</v>
      </c>
      <c r="G95" s="1" t="s">
        <v>88</v>
      </c>
    </row>
    <row r="96" spans="1:7" x14ac:dyDescent="0.2">
      <c r="A96" s="1" t="str">
        <f t="shared" si="2"/>
        <v>PortionClass(id : 12, name : "TOMATE, CEBOLLA, LIMON | rest 3 | opt EJECUTIVO", categoryId : 5, restaurantId : 3, optionId : 1),</v>
      </c>
      <c r="B96" s="1">
        <v>12</v>
      </c>
      <c r="C96" s="1" t="str">
        <f>G96&amp;" | rest "&amp;E96&amp;" | opt "&amp;VLOOKUP($F96,OptionClass!$B$2:$C$7,2,0)</f>
        <v>TOMATE, CEBOLLA, LIMON | rest 3 | opt EJECUTIVO</v>
      </c>
      <c r="D96" s="1">
        <v>5</v>
      </c>
      <c r="E96" s="1">
        <v>3</v>
      </c>
      <c r="F96" s="1">
        <v>1</v>
      </c>
      <c r="G96" s="1" t="s">
        <v>89</v>
      </c>
    </row>
    <row r="97" spans="1:7" x14ac:dyDescent="0.2">
      <c r="A97" s="1" t="str">
        <f t="shared" si="2"/>
        <v>PortionClass(id : 13, name : "MANZANA, QUESO, MANZANA | rest 3 | opt EJECUTIVO", categoryId : 5, restaurantId : 3, optionId : 1),</v>
      </c>
      <c r="B97" s="1">
        <v>13</v>
      </c>
      <c r="C97" s="1" t="str">
        <f>G97&amp;" | rest "&amp;E97&amp;" | opt "&amp;VLOOKUP($F97,OptionClass!$B$2:$C$7,2,0)</f>
        <v>MANZANA, QUESO, MANZANA | rest 3 | opt EJECUTIVO</v>
      </c>
      <c r="D97" s="1">
        <v>5</v>
      </c>
      <c r="E97" s="1">
        <v>3</v>
      </c>
      <c r="F97" s="1">
        <v>1</v>
      </c>
      <c r="G97" s="1" t="s">
        <v>90</v>
      </c>
    </row>
    <row r="98" spans="1:7" x14ac:dyDescent="0.2">
      <c r="A98" s="1" t="str">
        <f t="shared" si="2"/>
        <v>PortionClass(id : 14, name : "JUGO | rest 3 | opt EJECUTIVO", categoryId : 6, restaurantId : 3, optionId : 1),</v>
      </c>
      <c r="B98" s="1">
        <v>14</v>
      </c>
      <c r="C98" s="1" t="str">
        <f>G98&amp;" | rest "&amp;E98&amp;" | opt "&amp;VLOOKUP($F98,OptionClass!$B$2:$C$7,2,0)</f>
        <v>JUGO | rest 3 | opt EJECUTIVO</v>
      </c>
      <c r="D98" s="1">
        <v>6</v>
      </c>
      <c r="E98" s="1">
        <v>3</v>
      </c>
      <c r="F98" s="1">
        <v>1</v>
      </c>
      <c r="G98" s="1" t="s">
        <v>91</v>
      </c>
    </row>
    <row r="99" spans="1:7" x14ac:dyDescent="0.2">
      <c r="A99" s="1" t="str">
        <f t="shared" si="2"/>
        <v>PortionClass(id : 15, name : "GASEOSA | rest 3 | opt EJECUTIVO", categoryId : 6, restaurantId : 3, optionId : 1),</v>
      </c>
      <c r="B99" s="1">
        <v>15</v>
      </c>
      <c r="C99" s="1" t="str">
        <f>G99&amp;" | rest "&amp;E99&amp;" | opt "&amp;VLOOKUP($F99,OptionClass!$B$2:$C$7,2,0)</f>
        <v>GASEOSA | rest 3 | opt EJECUTIVO</v>
      </c>
      <c r="D99" s="1">
        <v>6</v>
      </c>
      <c r="E99" s="1">
        <v>3</v>
      </c>
      <c r="F99" s="1">
        <v>1</v>
      </c>
      <c r="G99" s="1" t="s">
        <v>92</v>
      </c>
    </row>
    <row r="100" spans="1:7" x14ac:dyDescent="0.2">
      <c r="A100" s="1" t="str">
        <f t="shared" si="2"/>
        <v>PortionClass(id : 16, name : "AGUA | rest 3 | opt EJECUTIVO", categoryId : 6, restaurantId : 3, optionId : 1),</v>
      </c>
      <c r="B100" s="1">
        <v>16</v>
      </c>
      <c r="C100" s="1" t="str">
        <f>G100&amp;" | rest "&amp;E100&amp;" | opt "&amp;VLOOKUP($F100,OptionClass!$B$2:$C$7,2,0)</f>
        <v>AGUA | rest 3 | opt EJECUTIVO</v>
      </c>
      <c r="D100" s="1">
        <v>6</v>
      </c>
      <c r="E100" s="1">
        <v>3</v>
      </c>
      <c r="F100" s="1">
        <v>1</v>
      </c>
      <c r="G100" s="1" t="s">
        <v>93</v>
      </c>
    </row>
    <row r="101" spans="1:7" x14ac:dyDescent="0.2">
      <c r="A101" s="1" t="str">
        <f t="shared" si="2"/>
        <v>PortionClass(id : 1, name : "ARROZ | rest 4 | opt EJECUTIVO", categoryId : 1, restaurantId : 4, optionId : 1),</v>
      </c>
      <c r="B101" s="1">
        <v>1</v>
      </c>
      <c r="C101" s="1" t="str">
        <f>G101&amp;" | rest "&amp;E101&amp;" | opt "&amp;VLOOKUP($F101,OptionClass!$B$2:$C$7,2,0)</f>
        <v>ARROZ | rest 4 | opt EJECUTIVO</v>
      </c>
      <c r="D101" s="1">
        <v>1</v>
      </c>
      <c r="E101" s="1">
        <v>4</v>
      </c>
      <c r="F101" s="1">
        <v>1</v>
      </c>
      <c r="G101" s="1" t="s">
        <v>79</v>
      </c>
    </row>
    <row r="102" spans="1:7" x14ac:dyDescent="0.2">
      <c r="A102" s="1" t="str">
        <f t="shared" ref="A102:A165" si="3">B$1&amp;B102&amp;C$1&amp;C102&amp;D$1&amp;D102&amp;E$1&amp;E102&amp;F$1&amp;F102&amp;"),"</f>
        <v>PortionClass(id : 2, name : "PASTA | rest 4 | opt EJECUTIVO", categoryId : 1, restaurantId : 4, optionId : 1),</v>
      </c>
      <c r="B102" s="1">
        <v>2</v>
      </c>
      <c r="C102" s="1" t="str">
        <f>G102&amp;" | rest "&amp;E102&amp;" | opt "&amp;VLOOKUP($F102,OptionClass!$B$2:$C$7,2,0)</f>
        <v>PASTA | rest 4 | opt EJECUTIVO</v>
      </c>
      <c r="D102" s="1">
        <v>1</v>
      </c>
      <c r="E102" s="1">
        <v>4</v>
      </c>
      <c r="F102" s="1">
        <v>1</v>
      </c>
      <c r="G102" s="1" t="s">
        <v>80</v>
      </c>
    </row>
    <row r="103" spans="1:7" x14ac:dyDescent="0.2">
      <c r="A103" s="1" t="str">
        <f t="shared" si="3"/>
        <v>PortionClass(id : 3, name : "CUCHUCO | rest 4 | opt EJECUTIVO", categoryId : 1, restaurantId : 4, optionId : 1),</v>
      </c>
      <c r="B103" s="1">
        <v>3</v>
      </c>
      <c r="C103" s="1" t="str">
        <f>G103&amp;" | rest "&amp;E103&amp;" | opt "&amp;VLOOKUP($F103,OptionClass!$B$2:$C$7,2,0)</f>
        <v>CUCHUCO | rest 4 | opt EJECUTIVO</v>
      </c>
      <c r="D103" s="1">
        <v>1</v>
      </c>
      <c r="E103" s="1">
        <v>4</v>
      </c>
      <c r="F103" s="1">
        <v>1</v>
      </c>
      <c r="G103" s="1" t="s">
        <v>81</v>
      </c>
    </row>
    <row r="104" spans="1:7" x14ac:dyDescent="0.2">
      <c r="A104" s="1" t="str">
        <f t="shared" si="3"/>
        <v>PortionClass(id : 4, name : "LENTEJA | rest 4 | opt EJECUTIVO", categoryId : 2, restaurantId : 4, optionId : 1),</v>
      </c>
      <c r="B104" s="1">
        <v>4</v>
      </c>
      <c r="C104" s="1" t="str">
        <f>G104&amp;" | rest "&amp;E104&amp;" | opt "&amp;VLOOKUP($F104,OptionClass!$B$2:$C$7,2,0)</f>
        <v>LENTEJA | rest 4 | opt EJECUTIVO</v>
      </c>
      <c r="D104" s="1">
        <v>2</v>
      </c>
      <c r="E104" s="1">
        <v>4</v>
      </c>
      <c r="F104" s="1">
        <v>1</v>
      </c>
      <c r="G104" s="1" t="s">
        <v>82</v>
      </c>
    </row>
    <row r="105" spans="1:7" x14ac:dyDescent="0.2">
      <c r="A105" s="1" t="str">
        <f t="shared" si="3"/>
        <v>PortionClass(id : 5, name : "AHUYAMA | rest 4 | opt EJECUTIVO", categoryId : 2, restaurantId : 4, optionId : 1),</v>
      </c>
      <c r="B105" s="1">
        <v>5</v>
      </c>
      <c r="C105" s="1" t="str">
        <f>G105&amp;" | rest "&amp;E105&amp;" | opt "&amp;VLOOKUP($F105,OptionClass!$B$2:$C$7,2,0)</f>
        <v>AHUYAMA | rest 4 | opt EJECUTIVO</v>
      </c>
      <c r="D105" s="1">
        <v>2</v>
      </c>
      <c r="E105" s="1">
        <v>4</v>
      </c>
      <c r="F105" s="1">
        <v>1</v>
      </c>
      <c r="G105" s="1" t="s">
        <v>83</v>
      </c>
    </row>
    <row r="106" spans="1:7" x14ac:dyDescent="0.2">
      <c r="A106" s="1" t="str">
        <f t="shared" si="3"/>
        <v>PortionClass(id : 6, name : "FRIJOL | rest 4 | opt EJECUTIVO", categoryId : 2, restaurantId : 4, optionId : 1),</v>
      </c>
      <c r="B106" s="1">
        <v>6</v>
      </c>
      <c r="C106" s="1" t="str">
        <f>G106&amp;" | rest "&amp;E106&amp;" | opt "&amp;VLOOKUP($F106,OptionClass!$B$2:$C$7,2,0)</f>
        <v>FRIJOL | rest 4 | opt EJECUTIVO</v>
      </c>
      <c r="D106" s="1">
        <v>2</v>
      </c>
      <c r="E106" s="1">
        <v>4</v>
      </c>
      <c r="F106" s="1">
        <v>1</v>
      </c>
      <c r="G106" s="1" t="s">
        <v>84</v>
      </c>
    </row>
    <row r="107" spans="1:7" x14ac:dyDescent="0.2">
      <c r="A107" s="1" t="str">
        <f t="shared" si="3"/>
        <v>PortionClass(id : 7, name : "CARNE EN BISTEC | rest 4 | opt EJECUTIVO", categoryId : 3, restaurantId : 4, optionId : 1),</v>
      </c>
      <c r="B107" s="1">
        <v>7</v>
      </c>
      <c r="C107" s="1" t="str">
        <f>G107&amp;" | rest "&amp;E107&amp;" | opt "&amp;VLOOKUP($F107,OptionClass!$B$2:$C$7,2,0)</f>
        <v>CARNE EN BISTEC | rest 4 | opt EJECUTIVO</v>
      </c>
      <c r="D107" s="1">
        <v>3</v>
      </c>
      <c r="E107" s="1">
        <v>4</v>
      </c>
      <c r="F107" s="1">
        <v>1</v>
      </c>
      <c r="G107" s="1" t="s">
        <v>85</v>
      </c>
    </row>
    <row r="108" spans="1:7" x14ac:dyDescent="0.2">
      <c r="A108" s="1" t="str">
        <f t="shared" si="3"/>
        <v>PortionClass(id : 8, name : "POLLO AL HORNO | rest 4 | opt EJECUTIVO", categoryId : 3, restaurantId : 4, optionId : 1),</v>
      </c>
      <c r="B108" s="1">
        <v>8</v>
      </c>
      <c r="C108" s="1" t="str">
        <f>G108&amp;" | rest "&amp;E108&amp;" | opt "&amp;VLOOKUP($F108,OptionClass!$B$2:$C$7,2,0)</f>
        <v>POLLO AL HORNO | rest 4 | opt EJECUTIVO</v>
      </c>
      <c r="D108" s="1">
        <v>3</v>
      </c>
      <c r="E108" s="1">
        <v>4</v>
      </c>
      <c r="F108" s="1">
        <v>1</v>
      </c>
      <c r="G108" s="1" t="s">
        <v>86</v>
      </c>
    </row>
    <row r="109" spans="1:7" x14ac:dyDescent="0.2">
      <c r="A109" s="1" t="str">
        <f t="shared" si="3"/>
        <v>PortionClass(id : 9, name : "PESCADO | rest 4 | opt EJECUTIVO", categoryId : 3, restaurantId : 4, optionId : 1),</v>
      </c>
      <c r="B109" s="1">
        <v>9</v>
      </c>
      <c r="C109" s="1" t="str">
        <f>G109&amp;" | rest "&amp;E109&amp;" | opt "&amp;VLOOKUP($F109,OptionClass!$B$2:$C$7,2,0)</f>
        <v>PESCADO | rest 4 | opt EJECUTIVO</v>
      </c>
      <c r="D109" s="1">
        <v>3</v>
      </c>
      <c r="E109" s="1">
        <v>4</v>
      </c>
      <c r="F109" s="1">
        <v>1</v>
      </c>
      <c r="G109" s="1" t="s">
        <v>87</v>
      </c>
    </row>
    <row r="110" spans="1:7" x14ac:dyDescent="0.2">
      <c r="A110" s="1" t="str">
        <f t="shared" si="3"/>
        <v>PortionClass(id : 10, name : "ARROZ | rest 4 | opt EJECUTIVO", categoryId : 400, restaurantId : 4, optionId : 1),</v>
      </c>
      <c r="B110" s="1">
        <v>10</v>
      </c>
      <c r="C110" s="1" t="str">
        <f>G110&amp;" | rest "&amp;E110&amp;" | opt "&amp;VLOOKUP($F110,OptionClass!$B$2:$C$7,2,0)</f>
        <v>ARROZ | rest 4 | opt EJECUTIVO</v>
      </c>
      <c r="D110" s="1">
        <v>400</v>
      </c>
      <c r="E110" s="1">
        <v>4</v>
      </c>
      <c r="F110" s="1">
        <v>1</v>
      </c>
      <c r="G110" s="1" t="s">
        <v>79</v>
      </c>
    </row>
    <row r="111" spans="1:7" x14ac:dyDescent="0.2">
      <c r="A111" s="1" t="str">
        <f t="shared" si="3"/>
        <v>PortionClass(id : 11, name : "PAPA | rest 4 | opt EJECUTIVO", categoryId : 400, restaurantId : 4, optionId : 1),</v>
      </c>
      <c r="B111" s="1">
        <v>11</v>
      </c>
      <c r="C111" s="1" t="str">
        <f>G111&amp;" | rest "&amp;E111&amp;" | opt "&amp;VLOOKUP($F111,OptionClass!$B$2:$C$7,2,0)</f>
        <v>PAPA | rest 4 | opt EJECUTIVO</v>
      </c>
      <c r="D111" s="1">
        <v>400</v>
      </c>
      <c r="E111" s="1">
        <v>4</v>
      </c>
      <c r="F111" s="1">
        <v>1</v>
      </c>
      <c r="G111" s="1" t="s">
        <v>88</v>
      </c>
    </row>
    <row r="112" spans="1:7" x14ac:dyDescent="0.2">
      <c r="A112" s="1" t="str">
        <f t="shared" si="3"/>
        <v>PortionClass(id : 12, name : "TOMATE, CEBOLLA, LIMON | rest 4 | opt EJECUTIVO", categoryId : 5, restaurantId : 4, optionId : 1),</v>
      </c>
      <c r="B112" s="1">
        <v>12</v>
      </c>
      <c r="C112" s="1" t="str">
        <f>G112&amp;" | rest "&amp;E112&amp;" | opt "&amp;VLOOKUP($F112,OptionClass!$B$2:$C$7,2,0)</f>
        <v>TOMATE, CEBOLLA, LIMON | rest 4 | opt EJECUTIVO</v>
      </c>
      <c r="D112" s="1">
        <v>5</v>
      </c>
      <c r="E112" s="1">
        <v>4</v>
      </c>
      <c r="F112" s="1">
        <v>1</v>
      </c>
      <c r="G112" s="1" t="s">
        <v>89</v>
      </c>
    </row>
    <row r="113" spans="1:7" x14ac:dyDescent="0.2">
      <c r="A113" s="1" t="str">
        <f t="shared" si="3"/>
        <v>PortionClass(id : 13, name : "MANZANA, QUESO, MANZANA | rest 4 | opt EJECUTIVO", categoryId : 5, restaurantId : 4, optionId : 1),</v>
      </c>
      <c r="B113" s="1">
        <v>13</v>
      </c>
      <c r="C113" s="1" t="str">
        <f>G113&amp;" | rest "&amp;E113&amp;" | opt "&amp;VLOOKUP($F113,OptionClass!$B$2:$C$7,2,0)</f>
        <v>MANZANA, QUESO, MANZANA | rest 4 | opt EJECUTIVO</v>
      </c>
      <c r="D113" s="1">
        <v>5</v>
      </c>
      <c r="E113" s="1">
        <v>4</v>
      </c>
      <c r="F113" s="1">
        <v>1</v>
      </c>
      <c r="G113" s="1" t="s">
        <v>90</v>
      </c>
    </row>
    <row r="114" spans="1:7" x14ac:dyDescent="0.2">
      <c r="A114" s="1" t="str">
        <f t="shared" si="3"/>
        <v>PortionClass(id : 14, name : "JUGO | rest 4 | opt EJECUTIVO", categoryId : 6, restaurantId : 4, optionId : 1),</v>
      </c>
      <c r="B114" s="1">
        <v>14</v>
      </c>
      <c r="C114" s="1" t="str">
        <f>G114&amp;" | rest "&amp;E114&amp;" | opt "&amp;VLOOKUP($F114,OptionClass!$B$2:$C$7,2,0)</f>
        <v>JUGO | rest 4 | opt EJECUTIVO</v>
      </c>
      <c r="D114" s="1">
        <v>6</v>
      </c>
      <c r="E114" s="1">
        <v>4</v>
      </c>
      <c r="F114" s="1">
        <v>1</v>
      </c>
      <c r="G114" s="1" t="s">
        <v>91</v>
      </c>
    </row>
    <row r="115" spans="1:7" x14ac:dyDescent="0.2">
      <c r="A115" s="1" t="str">
        <f t="shared" si="3"/>
        <v>PortionClass(id : 15, name : "GASEOSA | rest 4 | opt EJECUTIVO", categoryId : 6, restaurantId : 4, optionId : 1),</v>
      </c>
      <c r="B115" s="1">
        <v>15</v>
      </c>
      <c r="C115" s="1" t="str">
        <f>G115&amp;" | rest "&amp;E115&amp;" | opt "&amp;VLOOKUP($F115,OptionClass!$B$2:$C$7,2,0)</f>
        <v>GASEOSA | rest 4 | opt EJECUTIVO</v>
      </c>
      <c r="D115" s="1">
        <v>6</v>
      </c>
      <c r="E115" s="1">
        <v>4</v>
      </c>
      <c r="F115" s="1">
        <v>1</v>
      </c>
      <c r="G115" s="1" t="s">
        <v>92</v>
      </c>
    </row>
    <row r="116" spans="1:7" x14ac:dyDescent="0.2">
      <c r="A116" s="1" t="str">
        <f t="shared" si="3"/>
        <v>PortionClass(id : 16, name : "AGUA | rest 4 | opt EJECUTIVO", categoryId : 6, restaurantId : 4, optionId : 1),</v>
      </c>
      <c r="B116" s="1">
        <v>16</v>
      </c>
      <c r="C116" s="1" t="str">
        <f>G116&amp;" | rest "&amp;E116&amp;" | opt "&amp;VLOOKUP($F116,OptionClass!$B$2:$C$7,2,0)</f>
        <v>AGUA | rest 4 | opt EJECUTIVO</v>
      </c>
      <c r="D116" s="1">
        <v>6</v>
      </c>
      <c r="E116" s="1">
        <v>4</v>
      </c>
      <c r="F116" s="1">
        <v>1</v>
      </c>
      <c r="G116" s="1" t="s">
        <v>93</v>
      </c>
    </row>
    <row r="117" spans="1:7" x14ac:dyDescent="0.2">
      <c r="A117" s="1" t="str">
        <f t="shared" si="3"/>
        <v>PortionClass(id : 1, name : "ARROZ | rest 5 | opt EJECUTIVO", categoryId : 1, restaurantId : 5, optionId : 1),</v>
      </c>
      <c r="B117" s="1">
        <v>1</v>
      </c>
      <c r="C117" s="1" t="str">
        <f>G117&amp;" | rest "&amp;E117&amp;" | opt "&amp;VLOOKUP($F117,OptionClass!$B$2:$C$7,2,0)</f>
        <v>ARROZ | rest 5 | opt EJECUTIVO</v>
      </c>
      <c r="D117" s="1">
        <v>1</v>
      </c>
      <c r="E117" s="1">
        <v>5</v>
      </c>
      <c r="F117" s="1">
        <v>1</v>
      </c>
      <c r="G117" s="1" t="s">
        <v>79</v>
      </c>
    </row>
    <row r="118" spans="1:7" x14ac:dyDescent="0.2">
      <c r="A118" s="1" t="str">
        <f t="shared" si="3"/>
        <v>PortionClass(id : 2, name : "PASTA | rest 5 | opt EJECUTIVO", categoryId : 1, restaurantId : 5, optionId : 1),</v>
      </c>
      <c r="B118" s="1">
        <v>2</v>
      </c>
      <c r="C118" s="1" t="str">
        <f>G118&amp;" | rest "&amp;E118&amp;" | opt "&amp;VLOOKUP($F118,OptionClass!$B$2:$C$7,2,0)</f>
        <v>PASTA | rest 5 | opt EJECUTIVO</v>
      </c>
      <c r="D118" s="1">
        <v>1</v>
      </c>
      <c r="E118" s="1">
        <v>5</v>
      </c>
      <c r="F118" s="1">
        <v>1</v>
      </c>
      <c r="G118" s="1" t="s">
        <v>80</v>
      </c>
    </row>
    <row r="119" spans="1:7" x14ac:dyDescent="0.2">
      <c r="A119" s="1" t="str">
        <f t="shared" si="3"/>
        <v>PortionClass(id : 3, name : "CUCHUCO | rest 5 | opt EJECUTIVO", categoryId : 1, restaurantId : 5, optionId : 1),</v>
      </c>
      <c r="B119" s="1">
        <v>3</v>
      </c>
      <c r="C119" s="1" t="str">
        <f>G119&amp;" | rest "&amp;E119&amp;" | opt "&amp;VLOOKUP($F119,OptionClass!$B$2:$C$7,2,0)</f>
        <v>CUCHUCO | rest 5 | opt EJECUTIVO</v>
      </c>
      <c r="D119" s="1">
        <v>1</v>
      </c>
      <c r="E119" s="1">
        <v>5</v>
      </c>
      <c r="F119" s="1">
        <v>1</v>
      </c>
      <c r="G119" s="1" t="s">
        <v>81</v>
      </c>
    </row>
    <row r="120" spans="1:7" x14ac:dyDescent="0.2">
      <c r="A120" s="1" t="str">
        <f t="shared" si="3"/>
        <v>PortionClass(id : 4, name : "LENTEJA | rest 5 | opt EJECUTIVO", categoryId : 2, restaurantId : 5, optionId : 1),</v>
      </c>
      <c r="B120" s="1">
        <v>4</v>
      </c>
      <c r="C120" s="1" t="str">
        <f>G120&amp;" | rest "&amp;E120&amp;" | opt "&amp;VLOOKUP($F120,OptionClass!$B$2:$C$7,2,0)</f>
        <v>LENTEJA | rest 5 | opt EJECUTIVO</v>
      </c>
      <c r="D120" s="1">
        <v>2</v>
      </c>
      <c r="E120" s="1">
        <v>5</v>
      </c>
      <c r="F120" s="1">
        <v>1</v>
      </c>
      <c r="G120" s="1" t="s">
        <v>82</v>
      </c>
    </row>
    <row r="121" spans="1:7" x14ac:dyDescent="0.2">
      <c r="A121" s="1" t="str">
        <f t="shared" si="3"/>
        <v>PortionClass(id : 5, name : "AHUYAMA | rest 5 | opt EJECUTIVO", categoryId : 2, restaurantId : 5, optionId : 1),</v>
      </c>
      <c r="B121" s="1">
        <v>5</v>
      </c>
      <c r="C121" s="1" t="str">
        <f>G121&amp;" | rest "&amp;E121&amp;" | opt "&amp;VLOOKUP($F121,OptionClass!$B$2:$C$7,2,0)</f>
        <v>AHUYAMA | rest 5 | opt EJECUTIVO</v>
      </c>
      <c r="D121" s="1">
        <v>2</v>
      </c>
      <c r="E121" s="1">
        <v>5</v>
      </c>
      <c r="F121" s="1">
        <v>1</v>
      </c>
      <c r="G121" s="1" t="s">
        <v>83</v>
      </c>
    </row>
    <row r="122" spans="1:7" x14ac:dyDescent="0.2">
      <c r="A122" s="1" t="str">
        <f t="shared" si="3"/>
        <v>PortionClass(id : 6, name : "FRIJOL | rest 5 | opt EJECUTIVO", categoryId : 2, restaurantId : 5, optionId : 1),</v>
      </c>
      <c r="B122" s="1">
        <v>6</v>
      </c>
      <c r="C122" s="1" t="str">
        <f>G122&amp;" | rest "&amp;E122&amp;" | opt "&amp;VLOOKUP($F122,OptionClass!$B$2:$C$7,2,0)</f>
        <v>FRIJOL | rest 5 | opt EJECUTIVO</v>
      </c>
      <c r="D122" s="1">
        <v>2</v>
      </c>
      <c r="E122" s="1">
        <v>5</v>
      </c>
      <c r="F122" s="1">
        <v>1</v>
      </c>
      <c r="G122" s="1" t="s">
        <v>84</v>
      </c>
    </row>
    <row r="123" spans="1:7" x14ac:dyDescent="0.2">
      <c r="A123" s="1" t="str">
        <f t="shared" si="3"/>
        <v>PortionClass(id : 7, name : "CARNE EN BISTEC | rest 5 | opt EJECUTIVO", categoryId : 3, restaurantId : 5, optionId : 1),</v>
      </c>
      <c r="B123" s="1">
        <v>7</v>
      </c>
      <c r="C123" s="1" t="str">
        <f>G123&amp;" | rest "&amp;E123&amp;" | opt "&amp;VLOOKUP($F123,OptionClass!$B$2:$C$7,2,0)</f>
        <v>CARNE EN BISTEC | rest 5 | opt EJECUTIVO</v>
      </c>
      <c r="D123" s="1">
        <v>3</v>
      </c>
      <c r="E123" s="1">
        <v>5</v>
      </c>
      <c r="F123" s="1">
        <v>1</v>
      </c>
      <c r="G123" s="1" t="s">
        <v>85</v>
      </c>
    </row>
    <row r="124" spans="1:7" x14ac:dyDescent="0.2">
      <c r="A124" s="1" t="str">
        <f t="shared" si="3"/>
        <v>PortionClass(id : 8, name : "POLLO AL HORNO | rest 5 | opt EJECUTIVO", categoryId : 3, restaurantId : 5, optionId : 1),</v>
      </c>
      <c r="B124" s="1">
        <v>8</v>
      </c>
      <c r="C124" s="1" t="str">
        <f>G124&amp;" | rest "&amp;E124&amp;" | opt "&amp;VLOOKUP($F124,OptionClass!$B$2:$C$7,2,0)</f>
        <v>POLLO AL HORNO | rest 5 | opt EJECUTIVO</v>
      </c>
      <c r="D124" s="1">
        <v>3</v>
      </c>
      <c r="E124" s="1">
        <v>5</v>
      </c>
      <c r="F124" s="1">
        <v>1</v>
      </c>
      <c r="G124" s="1" t="s">
        <v>86</v>
      </c>
    </row>
    <row r="125" spans="1:7" x14ac:dyDescent="0.2">
      <c r="A125" s="1" t="str">
        <f t="shared" si="3"/>
        <v>PortionClass(id : 9, name : "PESCADO | rest 5 | opt EJECUTIVO", categoryId : 3, restaurantId : 5, optionId : 1),</v>
      </c>
      <c r="B125" s="1">
        <v>9</v>
      </c>
      <c r="C125" s="1" t="str">
        <f>G125&amp;" | rest "&amp;E125&amp;" | opt "&amp;VLOOKUP($F125,OptionClass!$B$2:$C$7,2,0)</f>
        <v>PESCADO | rest 5 | opt EJECUTIVO</v>
      </c>
      <c r="D125" s="1">
        <v>3</v>
      </c>
      <c r="E125" s="1">
        <v>5</v>
      </c>
      <c r="F125" s="1">
        <v>1</v>
      </c>
      <c r="G125" s="1" t="s">
        <v>87</v>
      </c>
    </row>
    <row r="126" spans="1:7" x14ac:dyDescent="0.2">
      <c r="A126" s="1" t="str">
        <f t="shared" si="3"/>
        <v>PortionClass(id : 10, name : "ARROZ | rest 5 | opt EJECUTIVO", categoryId : 400, restaurantId : 5, optionId : 1),</v>
      </c>
      <c r="B126" s="1">
        <v>10</v>
      </c>
      <c r="C126" s="1" t="str">
        <f>G126&amp;" | rest "&amp;E126&amp;" | opt "&amp;VLOOKUP($F126,OptionClass!$B$2:$C$7,2,0)</f>
        <v>ARROZ | rest 5 | opt EJECUTIVO</v>
      </c>
      <c r="D126" s="1">
        <v>400</v>
      </c>
      <c r="E126" s="1">
        <v>5</v>
      </c>
      <c r="F126" s="1">
        <v>1</v>
      </c>
      <c r="G126" s="1" t="s">
        <v>79</v>
      </c>
    </row>
    <row r="127" spans="1:7" x14ac:dyDescent="0.2">
      <c r="A127" s="1" t="str">
        <f t="shared" si="3"/>
        <v>PortionClass(id : 11, name : "PAPA | rest 5 | opt EJECUTIVO", categoryId : 400, restaurantId : 5, optionId : 1),</v>
      </c>
      <c r="B127" s="1">
        <v>11</v>
      </c>
      <c r="C127" s="1" t="str">
        <f>G127&amp;" | rest "&amp;E127&amp;" | opt "&amp;VLOOKUP($F127,OptionClass!$B$2:$C$7,2,0)</f>
        <v>PAPA | rest 5 | opt EJECUTIVO</v>
      </c>
      <c r="D127" s="1">
        <v>400</v>
      </c>
      <c r="E127" s="1">
        <v>5</v>
      </c>
      <c r="F127" s="1">
        <v>1</v>
      </c>
      <c r="G127" s="1" t="s">
        <v>88</v>
      </c>
    </row>
    <row r="128" spans="1:7" x14ac:dyDescent="0.2">
      <c r="A128" s="1" t="str">
        <f t="shared" si="3"/>
        <v>PortionClass(id : 12, name : "TOMATE, CEBOLLA, LIMON | rest 5 | opt EJECUTIVO", categoryId : 5, restaurantId : 5, optionId : 1),</v>
      </c>
      <c r="B128" s="1">
        <v>12</v>
      </c>
      <c r="C128" s="1" t="str">
        <f>G128&amp;" | rest "&amp;E128&amp;" | opt "&amp;VLOOKUP($F128,OptionClass!$B$2:$C$7,2,0)</f>
        <v>TOMATE, CEBOLLA, LIMON | rest 5 | opt EJECUTIVO</v>
      </c>
      <c r="D128" s="1">
        <v>5</v>
      </c>
      <c r="E128" s="1">
        <v>5</v>
      </c>
      <c r="F128" s="1">
        <v>1</v>
      </c>
      <c r="G128" s="1" t="s">
        <v>89</v>
      </c>
    </row>
    <row r="129" spans="1:7" x14ac:dyDescent="0.2">
      <c r="A129" s="1" t="str">
        <f t="shared" si="3"/>
        <v>PortionClass(id : 13, name : "MANZANA, QUESO, MANZANA | rest 5 | opt EJECUTIVO", categoryId : 5, restaurantId : 5, optionId : 1),</v>
      </c>
      <c r="B129" s="1">
        <v>13</v>
      </c>
      <c r="C129" s="1" t="str">
        <f>G129&amp;" | rest "&amp;E129&amp;" | opt "&amp;VLOOKUP($F129,OptionClass!$B$2:$C$7,2,0)</f>
        <v>MANZANA, QUESO, MANZANA | rest 5 | opt EJECUTIVO</v>
      </c>
      <c r="D129" s="1">
        <v>5</v>
      </c>
      <c r="E129" s="1">
        <v>5</v>
      </c>
      <c r="F129" s="1">
        <v>1</v>
      </c>
      <c r="G129" s="1" t="s">
        <v>90</v>
      </c>
    </row>
    <row r="130" spans="1:7" x14ac:dyDescent="0.2">
      <c r="A130" s="1" t="str">
        <f t="shared" si="3"/>
        <v>PortionClass(id : 14, name : "JUGO | rest 5 | opt EJECUTIVO", categoryId : 6, restaurantId : 5, optionId : 1),</v>
      </c>
      <c r="B130" s="1">
        <v>14</v>
      </c>
      <c r="C130" s="1" t="str">
        <f>G130&amp;" | rest "&amp;E130&amp;" | opt "&amp;VLOOKUP($F130,OptionClass!$B$2:$C$7,2,0)</f>
        <v>JUGO | rest 5 | opt EJECUTIVO</v>
      </c>
      <c r="D130" s="1">
        <v>6</v>
      </c>
      <c r="E130" s="1">
        <v>5</v>
      </c>
      <c r="F130" s="1">
        <v>1</v>
      </c>
      <c r="G130" s="1" t="s">
        <v>91</v>
      </c>
    </row>
    <row r="131" spans="1:7" x14ac:dyDescent="0.2">
      <c r="A131" s="1" t="str">
        <f t="shared" si="3"/>
        <v>PortionClass(id : 15, name : "GASEOSA | rest 5 | opt EJECUTIVO", categoryId : 6, restaurantId : 5, optionId : 1),</v>
      </c>
      <c r="B131" s="1">
        <v>15</v>
      </c>
      <c r="C131" s="1" t="str">
        <f>G131&amp;" | rest "&amp;E131&amp;" | opt "&amp;VLOOKUP($F131,OptionClass!$B$2:$C$7,2,0)</f>
        <v>GASEOSA | rest 5 | opt EJECUTIVO</v>
      </c>
      <c r="D131" s="1">
        <v>6</v>
      </c>
      <c r="E131" s="1">
        <v>5</v>
      </c>
      <c r="F131" s="1">
        <v>1</v>
      </c>
      <c r="G131" s="1" t="s">
        <v>92</v>
      </c>
    </row>
    <row r="132" spans="1:7" x14ac:dyDescent="0.2">
      <c r="A132" s="1" t="str">
        <f t="shared" si="3"/>
        <v>PortionClass(id : 16, name : "AGUA | rest 5 | opt EJECUTIVO", categoryId : 6, restaurantId : 5, optionId : 1),</v>
      </c>
      <c r="B132" s="1">
        <v>16</v>
      </c>
      <c r="C132" s="1" t="str">
        <f>G132&amp;" | rest "&amp;E132&amp;" | opt "&amp;VLOOKUP($F132,OptionClass!$B$2:$C$7,2,0)</f>
        <v>AGUA | rest 5 | opt EJECUTIVO</v>
      </c>
      <c r="D132" s="1">
        <v>6</v>
      </c>
      <c r="E132" s="1">
        <v>5</v>
      </c>
      <c r="F132" s="1">
        <v>1</v>
      </c>
      <c r="G132" s="1" t="s">
        <v>93</v>
      </c>
    </row>
    <row r="133" spans="1:7" x14ac:dyDescent="0.2">
      <c r="A133" s="1" t="str">
        <f t="shared" si="3"/>
        <v>PortionClass(id : 1, name : "ARROZ | rest 6 | opt EJECUTIVO", categoryId : 1, restaurantId : 6, optionId : 1),</v>
      </c>
      <c r="B133" s="1">
        <v>1</v>
      </c>
      <c r="C133" s="1" t="str">
        <f>G133&amp;" | rest "&amp;E133&amp;" | opt "&amp;VLOOKUP($F133,OptionClass!$B$2:$C$7,2,0)</f>
        <v>ARROZ | rest 6 | opt EJECUTIVO</v>
      </c>
      <c r="D133" s="1">
        <v>1</v>
      </c>
      <c r="E133" s="1">
        <v>6</v>
      </c>
      <c r="F133" s="1">
        <v>1</v>
      </c>
      <c r="G133" s="1" t="s">
        <v>79</v>
      </c>
    </row>
    <row r="134" spans="1:7" x14ac:dyDescent="0.2">
      <c r="A134" s="1" t="str">
        <f t="shared" si="3"/>
        <v>PortionClass(id : 2, name : "PASTA | rest 6 | opt EJECUTIVO", categoryId : 1, restaurantId : 6, optionId : 1),</v>
      </c>
      <c r="B134" s="1">
        <v>2</v>
      </c>
      <c r="C134" s="1" t="str">
        <f>G134&amp;" | rest "&amp;E134&amp;" | opt "&amp;VLOOKUP($F134,OptionClass!$B$2:$C$7,2,0)</f>
        <v>PASTA | rest 6 | opt EJECUTIVO</v>
      </c>
      <c r="D134" s="1">
        <v>1</v>
      </c>
      <c r="E134" s="1">
        <v>6</v>
      </c>
      <c r="F134" s="1">
        <v>1</v>
      </c>
      <c r="G134" s="1" t="s">
        <v>80</v>
      </c>
    </row>
    <row r="135" spans="1:7" x14ac:dyDescent="0.2">
      <c r="A135" s="1" t="str">
        <f t="shared" si="3"/>
        <v>PortionClass(id : 3, name : "CUCHUCO | rest 6 | opt EJECUTIVO", categoryId : 1, restaurantId : 6, optionId : 1),</v>
      </c>
      <c r="B135" s="1">
        <v>3</v>
      </c>
      <c r="C135" s="1" t="str">
        <f>G135&amp;" | rest "&amp;E135&amp;" | opt "&amp;VLOOKUP($F135,OptionClass!$B$2:$C$7,2,0)</f>
        <v>CUCHUCO | rest 6 | opt EJECUTIVO</v>
      </c>
      <c r="D135" s="1">
        <v>1</v>
      </c>
      <c r="E135" s="1">
        <v>6</v>
      </c>
      <c r="F135" s="1">
        <v>1</v>
      </c>
      <c r="G135" s="1" t="s">
        <v>81</v>
      </c>
    </row>
    <row r="136" spans="1:7" x14ac:dyDescent="0.2">
      <c r="A136" s="1" t="str">
        <f t="shared" si="3"/>
        <v>PortionClass(id : 4, name : "LENTEJA | rest 6 | opt EJECUTIVO", categoryId : 2, restaurantId : 6, optionId : 1),</v>
      </c>
      <c r="B136" s="1">
        <v>4</v>
      </c>
      <c r="C136" s="1" t="str">
        <f>G136&amp;" | rest "&amp;E136&amp;" | opt "&amp;VLOOKUP($F136,OptionClass!$B$2:$C$7,2,0)</f>
        <v>LENTEJA | rest 6 | opt EJECUTIVO</v>
      </c>
      <c r="D136" s="1">
        <v>2</v>
      </c>
      <c r="E136" s="1">
        <v>6</v>
      </c>
      <c r="F136" s="1">
        <v>1</v>
      </c>
      <c r="G136" s="1" t="s">
        <v>82</v>
      </c>
    </row>
    <row r="137" spans="1:7" x14ac:dyDescent="0.2">
      <c r="A137" s="1" t="str">
        <f t="shared" si="3"/>
        <v>PortionClass(id : 5, name : "AHUYAMA | rest 6 | opt EJECUTIVO", categoryId : 2, restaurantId : 6, optionId : 1),</v>
      </c>
      <c r="B137" s="1">
        <v>5</v>
      </c>
      <c r="C137" s="1" t="str">
        <f>G137&amp;" | rest "&amp;E137&amp;" | opt "&amp;VLOOKUP($F137,OptionClass!$B$2:$C$7,2,0)</f>
        <v>AHUYAMA | rest 6 | opt EJECUTIVO</v>
      </c>
      <c r="D137" s="1">
        <v>2</v>
      </c>
      <c r="E137" s="1">
        <v>6</v>
      </c>
      <c r="F137" s="1">
        <v>1</v>
      </c>
      <c r="G137" s="1" t="s">
        <v>83</v>
      </c>
    </row>
    <row r="138" spans="1:7" x14ac:dyDescent="0.2">
      <c r="A138" s="1" t="str">
        <f t="shared" si="3"/>
        <v>PortionClass(id : 6, name : "FRIJOL | rest 6 | opt EJECUTIVO", categoryId : 2, restaurantId : 6, optionId : 1),</v>
      </c>
      <c r="B138" s="1">
        <v>6</v>
      </c>
      <c r="C138" s="1" t="str">
        <f>G138&amp;" | rest "&amp;E138&amp;" | opt "&amp;VLOOKUP($F138,OptionClass!$B$2:$C$7,2,0)</f>
        <v>FRIJOL | rest 6 | opt EJECUTIVO</v>
      </c>
      <c r="D138" s="1">
        <v>2</v>
      </c>
      <c r="E138" s="1">
        <v>6</v>
      </c>
      <c r="F138" s="1">
        <v>1</v>
      </c>
      <c r="G138" s="1" t="s">
        <v>84</v>
      </c>
    </row>
    <row r="139" spans="1:7" x14ac:dyDescent="0.2">
      <c r="A139" s="1" t="str">
        <f t="shared" si="3"/>
        <v>PortionClass(id : 7, name : "CARNE EN BISTEC | rest 6 | opt EJECUTIVO", categoryId : 3, restaurantId : 6, optionId : 1),</v>
      </c>
      <c r="B139" s="1">
        <v>7</v>
      </c>
      <c r="C139" s="1" t="str">
        <f>G139&amp;" | rest "&amp;E139&amp;" | opt "&amp;VLOOKUP($F139,OptionClass!$B$2:$C$7,2,0)</f>
        <v>CARNE EN BISTEC | rest 6 | opt EJECUTIVO</v>
      </c>
      <c r="D139" s="1">
        <v>3</v>
      </c>
      <c r="E139" s="1">
        <v>6</v>
      </c>
      <c r="F139" s="1">
        <v>1</v>
      </c>
      <c r="G139" s="1" t="s">
        <v>85</v>
      </c>
    </row>
    <row r="140" spans="1:7" x14ac:dyDescent="0.2">
      <c r="A140" s="1" t="str">
        <f t="shared" si="3"/>
        <v>PortionClass(id : 8, name : "POLLO AL HORNO | rest 6 | opt EJECUTIVO", categoryId : 3, restaurantId : 6, optionId : 1),</v>
      </c>
      <c r="B140" s="1">
        <v>8</v>
      </c>
      <c r="C140" s="1" t="str">
        <f>G140&amp;" | rest "&amp;E140&amp;" | opt "&amp;VLOOKUP($F140,OptionClass!$B$2:$C$7,2,0)</f>
        <v>POLLO AL HORNO | rest 6 | opt EJECUTIVO</v>
      </c>
      <c r="D140" s="1">
        <v>3</v>
      </c>
      <c r="E140" s="1">
        <v>6</v>
      </c>
      <c r="F140" s="1">
        <v>1</v>
      </c>
      <c r="G140" s="1" t="s">
        <v>86</v>
      </c>
    </row>
    <row r="141" spans="1:7" x14ac:dyDescent="0.2">
      <c r="A141" s="1" t="str">
        <f t="shared" si="3"/>
        <v>PortionClass(id : 9, name : "PESCADO | rest 6 | opt EJECUTIVO", categoryId : 3, restaurantId : 6, optionId : 1),</v>
      </c>
      <c r="B141" s="1">
        <v>9</v>
      </c>
      <c r="C141" s="1" t="str">
        <f>G141&amp;" | rest "&amp;E141&amp;" | opt "&amp;VLOOKUP($F141,OptionClass!$B$2:$C$7,2,0)</f>
        <v>PESCADO | rest 6 | opt EJECUTIVO</v>
      </c>
      <c r="D141" s="1">
        <v>3</v>
      </c>
      <c r="E141" s="1">
        <v>6</v>
      </c>
      <c r="F141" s="1">
        <v>1</v>
      </c>
      <c r="G141" s="1" t="s">
        <v>87</v>
      </c>
    </row>
    <row r="142" spans="1:7" x14ac:dyDescent="0.2">
      <c r="A142" s="1" t="str">
        <f t="shared" si="3"/>
        <v>PortionClass(id : 10, name : "ARROZ | rest 6 | opt EJECUTIVO", categoryId : 400, restaurantId : 6, optionId : 1),</v>
      </c>
      <c r="B142" s="1">
        <v>10</v>
      </c>
      <c r="C142" s="1" t="str">
        <f>G142&amp;" | rest "&amp;E142&amp;" | opt "&amp;VLOOKUP($F142,OptionClass!$B$2:$C$7,2,0)</f>
        <v>ARROZ | rest 6 | opt EJECUTIVO</v>
      </c>
      <c r="D142" s="1">
        <v>400</v>
      </c>
      <c r="E142" s="1">
        <v>6</v>
      </c>
      <c r="F142" s="1">
        <v>1</v>
      </c>
      <c r="G142" s="1" t="s">
        <v>79</v>
      </c>
    </row>
    <row r="143" spans="1:7" x14ac:dyDescent="0.2">
      <c r="A143" s="1" t="str">
        <f t="shared" si="3"/>
        <v>PortionClass(id : 11, name : "PAPA | rest 6 | opt EJECUTIVO", categoryId : 400, restaurantId : 6, optionId : 1),</v>
      </c>
      <c r="B143" s="1">
        <v>11</v>
      </c>
      <c r="C143" s="1" t="str">
        <f>G143&amp;" | rest "&amp;E143&amp;" | opt "&amp;VLOOKUP($F143,OptionClass!$B$2:$C$7,2,0)</f>
        <v>PAPA | rest 6 | opt EJECUTIVO</v>
      </c>
      <c r="D143" s="1">
        <v>400</v>
      </c>
      <c r="E143" s="1">
        <v>6</v>
      </c>
      <c r="F143" s="1">
        <v>1</v>
      </c>
      <c r="G143" s="1" t="s">
        <v>88</v>
      </c>
    </row>
    <row r="144" spans="1:7" x14ac:dyDescent="0.2">
      <c r="A144" s="1" t="str">
        <f t="shared" si="3"/>
        <v>PortionClass(id : 12, name : "TOMATE, CEBOLLA, LIMON | rest 6 | opt EJECUTIVO", categoryId : 5, restaurantId : 6, optionId : 1),</v>
      </c>
      <c r="B144" s="1">
        <v>12</v>
      </c>
      <c r="C144" s="1" t="str">
        <f>G144&amp;" | rest "&amp;E144&amp;" | opt "&amp;VLOOKUP($F144,OptionClass!$B$2:$C$7,2,0)</f>
        <v>TOMATE, CEBOLLA, LIMON | rest 6 | opt EJECUTIVO</v>
      </c>
      <c r="D144" s="1">
        <v>5</v>
      </c>
      <c r="E144" s="1">
        <v>6</v>
      </c>
      <c r="F144" s="1">
        <v>1</v>
      </c>
      <c r="G144" s="1" t="s">
        <v>89</v>
      </c>
    </row>
    <row r="145" spans="1:7" x14ac:dyDescent="0.2">
      <c r="A145" s="1" t="str">
        <f t="shared" si="3"/>
        <v>PortionClass(id : 13, name : "MANZANA, QUESO, MANZANA | rest 6 | opt EJECUTIVO", categoryId : 5, restaurantId : 6, optionId : 1),</v>
      </c>
      <c r="B145" s="1">
        <v>13</v>
      </c>
      <c r="C145" s="1" t="str">
        <f>G145&amp;" | rest "&amp;E145&amp;" | opt "&amp;VLOOKUP($F145,OptionClass!$B$2:$C$7,2,0)</f>
        <v>MANZANA, QUESO, MANZANA | rest 6 | opt EJECUTIVO</v>
      </c>
      <c r="D145" s="1">
        <v>5</v>
      </c>
      <c r="E145" s="1">
        <v>6</v>
      </c>
      <c r="F145" s="1">
        <v>1</v>
      </c>
      <c r="G145" s="1" t="s">
        <v>90</v>
      </c>
    </row>
    <row r="146" spans="1:7" x14ac:dyDescent="0.2">
      <c r="A146" s="1" t="str">
        <f t="shared" si="3"/>
        <v>PortionClass(id : 14, name : "JUGO | rest 6 | opt EJECUTIVO", categoryId : 6, restaurantId : 6, optionId : 1),</v>
      </c>
      <c r="B146" s="1">
        <v>14</v>
      </c>
      <c r="C146" s="1" t="str">
        <f>G146&amp;" | rest "&amp;E146&amp;" | opt "&amp;VLOOKUP($F146,OptionClass!$B$2:$C$7,2,0)</f>
        <v>JUGO | rest 6 | opt EJECUTIVO</v>
      </c>
      <c r="D146" s="1">
        <v>6</v>
      </c>
      <c r="E146" s="1">
        <v>6</v>
      </c>
      <c r="F146" s="1">
        <v>1</v>
      </c>
      <c r="G146" s="1" t="s">
        <v>91</v>
      </c>
    </row>
    <row r="147" spans="1:7" x14ac:dyDescent="0.2">
      <c r="A147" s="1" t="str">
        <f t="shared" si="3"/>
        <v>PortionClass(id : 15, name : "GASEOSA | rest 6 | opt EJECUTIVO", categoryId : 6, restaurantId : 6, optionId : 1),</v>
      </c>
      <c r="B147" s="1">
        <v>15</v>
      </c>
      <c r="C147" s="1" t="str">
        <f>G147&amp;" | rest "&amp;E147&amp;" | opt "&amp;VLOOKUP($F147,OptionClass!$B$2:$C$7,2,0)</f>
        <v>GASEOSA | rest 6 | opt EJECUTIVO</v>
      </c>
      <c r="D147" s="1">
        <v>6</v>
      </c>
      <c r="E147" s="1">
        <v>6</v>
      </c>
      <c r="F147" s="1">
        <v>1</v>
      </c>
      <c r="G147" s="1" t="s">
        <v>92</v>
      </c>
    </row>
    <row r="148" spans="1:7" x14ac:dyDescent="0.2">
      <c r="A148" s="1" t="str">
        <f t="shared" si="3"/>
        <v>PortionClass(id : 16, name : "AGUA | rest 6 | opt EJECUTIVO", categoryId : 6, restaurantId : 6, optionId : 1),</v>
      </c>
      <c r="B148" s="1">
        <v>16</v>
      </c>
      <c r="C148" s="1" t="str">
        <f>G148&amp;" | rest "&amp;E148&amp;" | opt "&amp;VLOOKUP($F148,OptionClass!$B$2:$C$7,2,0)</f>
        <v>AGUA | rest 6 | opt EJECUTIVO</v>
      </c>
      <c r="D148" s="1">
        <v>6</v>
      </c>
      <c r="E148" s="1">
        <v>6</v>
      </c>
      <c r="F148" s="1">
        <v>1</v>
      </c>
      <c r="G148" s="1" t="s">
        <v>93</v>
      </c>
    </row>
    <row r="149" spans="1:7" x14ac:dyDescent="0.2">
      <c r="A149" s="1" t="str">
        <f t="shared" si="3"/>
        <v>PortionClass(id : 1, name : "ARROZ | rest 7 | opt EJECUTIVO", categoryId : 1, restaurantId : 7, optionId : 1),</v>
      </c>
      <c r="B149" s="1">
        <v>1</v>
      </c>
      <c r="C149" s="1" t="str">
        <f>G149&amp;" | rest "&amp;E149&amp;" | opt "&amp;VLOOKUP($F149,OptionClass!$B$2:$C$7,2,0)</f>
        <v>ARROZ | rest 7 | opt EJECUTIVO</v>
      </c>
      <c r="D149" s="1">
        <v>1</v>
      </c>
      <c r="E149" s="1">
        <v>7</v>
      </c>
      <c r="F149" s="1">
        <v>1</v>
      </c>
      <c r="G149" s="1" t="s">
        <v>79</v>
      </c>
    </row>
    <row r="150" spans="1:7" x14ac:dyDescent="0.2">
      <c r="A150" s="1" t="str">
        <f t="shared" si="3"/>
        <v>PortionClass(id : 2, name : "PASTA | rest 7 | opt EJECUTIVO", categoryId : 1, restaurantId : 7, optionId : 1),</v>
      </c>
      <c r="B150" s="1">
        <v>2</v>
      </c>
      <c r="C150" s="1" t="str">
        <f>G150&amp;" | rest "&amp;E150&amp;" | opt "&amp;VLOOKUP($F150,OptionClass!$B$2:$C$7,2,0)</f>
        <v>PASTA | rest 7 | opt EJECUTIVO</v>
      </c>
      <c r="D150" s="1">
        <v>1</v>
      </c>
      <c r="E150" s="1">
        <v>7</v>
      </c>
      <c r="F150" s="1">
        <v>1</v>
      </c>
      <c r="G150" s="1" t="s">
        <v>80</v>
      </c>
    </row>
    <row r="151" spans="1:7" x14ac:dyDescent="0.2">
      <c r="A151" s="1" t="str">
        <f t="shared" si="3"/>
        <v>PortionClass(id : 3, name : "CUCHUCO | rest 7 | opt EJECUTIVO", categoryId : 1, restaurantId : 7, optionId : 1),</v>
      </c>
      <c r="B151" s="1">
        <v>3</v>
      </c>
      <c r="C151" s="1" t="str">
        <f>G151&amp;" | rest "&amp;E151&amp;" | opt "&amp;VLOOKUP($F151,OptionClass!$B$2:$C$7,2,0)</f>
        <v>CUCHUCO | rest 7 | opt EJECUTIVO</v>
      </c>
      <c r="D151" s="1">
        <v>1</v>
      </c>
      <c r="E151" s="1">
        <v>7</v>
      </c>
      <c r="F151" s="1">
        <v>1</v>
      </c>
      <c r="G151" s="1" t="s">
        <v>81</v>
      </c>
    </row>
    <row r="152" spans="1:7" x14ac:dyDescent="0.2">
      <c r="A152" s="1" t="str">
        <f t="shared" si="3"/>
        <v>PortionClass(id : 4, name : "LENTEJA | rest 7 | opt EJECUTIVO", categoryId : 2, restaurantId : 7, optionId : 1),</v>
      </c>
      <c r="B152" s="1">
        <v>4</v>
      </c>
      <c r="C152" s="1" t="str">
        <f>G152&amp;" | rest "&amp;E152&amp;" | opt "&amp;VLOOKUP($F152,OptionClass!$B$2:$C$7,2,0)</f>
        <v>LENTEJA | rest 7 | opt EJECUTIVO</v>
      </c>
      <c r="D152" s="1">
        <v>2</v>
      </c>
      <c r="E152" s="1">
        <v>7</v>
      </c>
      <c r="F152" s="1">
        <v>1</v>
      </c>
      <c r="G152" s="1" t="s">
        <v>82</v>
      </c>
    </row>
    <row r="153" spans="1:7" x14ac:dyDescent="0.2">
      <c r="A153" s="1" t="str">
        <f t="shared" si="3"/>
        <v>PortionClass(id : 5, name : "AHUYAMA | rest 7 | opt EJECUTIVO", categoryId : 2, restaurantId : 7, optionId : 1),</v>
      </c>
      <c r="B153" s="1">
        <v>5</v>
      </c>
      <c r="C153" s="1" t="str">
        <f>G153&amp;" | rest "&amp;E153&amp;" | opt "&amp;VLOOKUP($F153,OptionClass!$B$2:$C$7,2,0)</f>
        <v>AHUYAMA | rest 7 | opt EJECUTIVO</v>
      </c>
      <c r="D153" s="1">
        <v>2</v>
      </c>
      <c r="E153" s="1">
        <v>7</v>
      </c>
      <c r="F153" s="1">
        <v>1</v>
      </c>
      <c r="G153" s="1" t="s">
        <v>83</v>
      </c>
    </row>
    <row r="154" spans="1:7" x14ac:dyDescent="0.2">
      <c r="A154" s="1" t="str">
        <f t="shared" si="3"/>
        <v>PortionClass(id : 6, name : "FRIJOL | rest 7 | opt EJECUTIVO", categoryId : 2, restaurantId : 7, optionId : 1),</v>
      </c>
      <c r="B154" s="1">
        <v>6</v>
      </c>
      <c r="C154" s="1" t="str">
        <f>G154&amp;" | rest "&amp;E154&amp;" | opt "&amp;VLOOKUP($F154,OptionClass!$B$2:$C$7,2,0)</f>
        <v>FRIJOL | rest 7 | opt EJECUTIVO</v>
      </c>
      <c r="D154" s="1">
        <v>2</v>
      </c>
      <c r="E154" s="1">
        <v>7</v>
      </c>
      <c r="F154" s="1">
        <v>1</v>
      </c>
      <c r="G154" s="1" t="s">
        <v>84</v>
      </c>
    </row>
    <row r="155" spans="1:7" x14ac:dyDescent="0.2">
      <c r="A155" s="1" t="str">
        <f t="shared" si="3"/>
        <v>PortionClass(id : 7, name : "CARNE EN BISTEC | rest 7 | opt EJECUTIVO", categoryId : 3, restaurantId : 7, optionId : 1),</v>
      </c>
      <c r="B155" s="1">
        <v>7</v>
      </c>
      <c r="C155" s="1" t="str">
        <f>G155&amp;" | rest "&amp;E155&amp;" | opt "&amp;VLOOKUP($F155,OptionClass!$B$2:$C$7,2,0)</f>
        <v>CARNE EN BISTEC | rest 7 | opt EJECUTIVO</v>
      </c>
      <c r="D155" s="1">
        <v>3</v>
      </c>
      <c r="E155" s="1">
        <v>7</v>
      </c>
      <c r="F155" s="1">
        <v>1</v>
      </c>
      <c r="G155" s="1" t="s">
        <v>85</v>
      </c>
    </row>
    <row r="156" spans="1:7" x14ac:dyDescent="0.2">
      <c r="A156" s="1" t="str">
        <f t="shared" si="3"/>
        <v>PortionClass(id : 8, name : "POLLO AL HORNO | rest 7 | opt EJECUTIVO", categoryId : 3, restaurantId : 7, optionId : 1),</v>
      </c>
      <c r="B156" s="1">
        <v>8</v>
      </c>
      <c r="C156" s="1" t="str">
        <f>G156&amp;" | rest "&amp;E156&amp;" | opt "&amp;VLOOKUP($F156,OptionClass!$B$2:$C$7,2,0)</f>
        <v>POLLO AL HORNO | rest 7 | opt EJECUTIVO</v>
      </c>
      <c r="D156" s="1">
        <v>3</v>
      </c>
      <c r="E156" s="1">
        <v>7</v>
      </c>
      <c r="F156" s="1">
        <v>1</v>
      </c>
      <c r="G156" s="1" t="s">
        <v>86</v>
      </c>
    </row>
    <row r="157" spans="1:7" x14ac:dyDescent="0.2">
      <c r="A157" s="1" t="str">
        <f t="shared" si="3"/>
        <v>PortionClass(id : 9, name : "PESCADO | rest 7 | opt EJECUTIVO", categoryId : 3, restaurantId : 7, optionId : 1),</v>
      </c>
      <c r="B157" s="1">
        <v>9</v>
      </c>
      <c r="C157" s="1" t="str">
        <f>G157&amp;" | rest "&amp;E157&amp;" | opt "&amp;VLOOKUP($F157,OptionClass!$B$2:$C$7,2,0)</f>
        <v>PESCADO | rest 7 | opt EJECUTIVO</v>
      </c>
      <c r="D157" s="1">
        <v>3</v>
      </c>
      <c r="E157" s="1">
        <v>7</v>
      </c>
      <c r="F157" s="1">
        <v>1</v>
      </c>
      <c r="G157" s="1" t="s">
        <v>87</v>
      </c>
    </row>
    <row r="158" spans="1:7" x14ac:dyDescent="0.2">
      <c r="A158" s="1" t="str">
        <f t="shared" si="3"/>
        <v>PortionClass(id : 10, name : "ARROZ | rest 7 | opt EJECUTIVO", categoryId : 400, restaurantId : 7, optionId : 1),</v>
      </c>
      <c r="B158" s="1">
        <v>10</v>
      </c>
      <c r="C158" s="1" t="str">
        <f>G158&amp;" | rest "&amp;E158&amp;" | opt "&amp;VLOOKUP($F158,OptionClass!$B$2:$C$7,2,0)</f>
        <v>ARROZ | rest 7 | opt EJECUTIVO</v>
      </c>
      <c r="D158" s="1">
        <v>400</v>
      </c>
      <c r="E158" s="1">
        <v>7</v>
      </c>
      <c r="F158" s="1">
        <v>1</v>
      </c>
      <c r="G158" s="1" t="s">
        <v>79</v>
      </c>
    </row>
    <row r="159" spans="1:7" x14ac:dyDescent="0.2">
      <c r="A159" s="1" t="str">
        <f t="shared" si="3"/>
        <v>PortionClass(id : 11, name : "PAPA | rest 7 | opt EJECUTIVO", categoryId : 400, restaurantId : 7, optionId : 1),</v>
      </c>
      <c r="B159" s="1">
        <v>11</v>
      </c>
      <c r="C159" s="1" t="str">
        <f>G159&amp;" | rest "&amp;E159&amp;" | opt "&amp;VLOOKUP($F159,OptionClass!$B$2:$C$7,2,0)</f>
        <v>PAPA | rest 7 | opt EJECUTIVO</v>
      </c>
      <c r="D159" s="1">
        <v>400</v>
      </c>
      <c r="E159" s="1">
        <v>7</v>
      </c>
      <c r="F159" s="1">
        <v>1</v>
      </c>
      <c r="G159" s="1" t="s">
        <v>88</v>
      </c>
    </row>
    <row r="160" spans="1:7" x14ac:dyDescent="0.2">
      <c r="A160" s="1" t="str">
        <f t="shared" si="3"/>
        <v>PortionClass(id : 12, name : "TOMATE, CEBOLLA, LIMON | rest 7 | opt EJECUTIVO", categoryId : 5, restaurantId : 7, optionId : 1),</v>
      </c>
      <c r="B160" s="1">
        <v>12</v>
      </c>
      <c r="C160" s="1" t="str">
        <f>G160&amp;" | rest "&amp;E160&amp;" | opt "&amp;VLOOKUP($F160,OptionClass!$B$2:$C$7,2,0)</f>
        <v>TOMATE, CEBOLLA, LIMON | rest 7 | opt EJECUTIVO</v>
      </c>
      <c r="D160" s="1">
        <v>5</v>
      </c>
      <c r="E160" s="1">
        <v>7</v>
      </c>
      <c r="F160" s="1">
        <v>1</v>
      </c>
      <c r="G160" s="1" t="s">
        <v>89</v>
      </c>
    </row>
    <row r="161" spans="1:7" x14ac:dyDescent="0.2">
      <c r="A161" s="1" t="str">
        <f t="shared" si="3"/>
        <v>PortionClass(id : 13, name : "MANZANA, QUESO, MANZANA | rest 7 | opt EJECUTIVO", categoryId : 5, restaurantId : 7, optionId : 1),</v>
      </c>
      <c r="B161" s="1">
        <v>13</v>
      </c>
      <c r="C161" s="1" t="str">
        <f>G161&amp;" | rest "&amp;E161&amp;" | opt "&amp;VLOOKUP($F161,OptionClass!$B$2:$C$7,2,0)</f>
        <v>MANZANA, QUESO, MANZANA | rest 7 | opt EJECUTIVO</v>
      </c>
      <c r="D161" s="1">
        <v>5</v>
      </c>
      <c r="E161" s="1">
        <v>7</v>
      </c>
      <c r="F161" s="1">
        <v>1</v>
      </c>
      <c r="G161" s="1" t="s">
        <v>90</v>
      </c>
    </row>
    <row r="162" spans="1:7" x14ac:dyDescent="0.2">
      <c r="A162" s="1" t="str">
        <f t="shared" si="3"/>
        <v>PortionClass(id : 14, name : "JUGO | rest 7 | opt EJECUTIVO", categoryId : 6, restaurantId : 7, optionId : 1),</v>
      </c>
      <c r="B162" s="1">
        <v>14</v>
      </c>
      <c r="C162" s="1" t="str">
        <f>G162&amp;" | rest "&amp;E162&amp;" | opt "&amp;VLOOKUP($F162,OptionClass!$B$2:$C$7,2,0)</f>
        <v>JUGO | rest 7 | opt EJECUTIVO</v>
      </c>
      <c r="D162" s="1">
        <v>6</v>
      </c>
      <c r="E162" s="1">
        <v>7</v>
      </c>
      <c r="F162" s="1">
        <v>1</v>
      </c>
      <c r="G162" s="1" t="s">
        <v>91</v>
      </c>
    </row>
    <row r="163" spans="1:7" x14ac:dyDescent="0.2">
      <c r="A163" s="1" t="str">
        <f t="shared" si="3"/>
        <v>PortionClass(id : 15, name : "GASEOSA | rest 7 | opt EJECUTIVO", categoryId : 6, restaurantId : 7, optionId : 1),</v>
      </c>
      <c r="B163" s="1">
        <v>15</v>
      </c>
      <c r="C163" s="1" t="str">
        <f>G163&amp;" | rest "&amp;E163&amp;" | opt "&amp;VLOOKUP($F163,OptionClass!$B$2:$C$7,2,0)</f>
        <v>GASEOSA | rest 7 | opt EJECUTIVO</v>
      </c>
      <c r="D163" s="1">
        <v>6</v>
      </c>
      <c r="E163" s="1">
        <v>7</v>
      </c>
      <c r="F163" s="1">
        <v>1</v>
      </c>
      <c r="G163" s="1" t="s">
        <v>92</v>
      </c>
    </row>
    <row r="164" spans="1:7" x14ac:dyDescent="0.2">
      <c r="A164" s="1" t="str">
        <f t="shared" si="3"/>
        <v>PortionClass(id : 16, name : "AGUA | rest 7 | opt EJECUTIVO", categoryId : 6, restaurantId : 7, optionId : 1),</v>
      </c>
      <c r="B164" s="1">
        <v>16</v>
      </c>
      <c r="C164" s="1" t="str">
        <f>G164&amp;" | rest "&amp;E164&amp;" | opt "&amp;VLOOKUP($F164,OptionClass!$B$2:$C$7,2,0)</f>
        <v>AGUA | rest 7 | opt EJECUTIVO</v>
      </c>
      <c r="D164" s="1">
        <v>6</v>
      </c>
      <c r="E164" s="1">
        <v>7</v>
      </c>
      <c r="F164" s="1">
        <v>1</v>
      </c>
      <c r="G164" s="1" t="s">
        <v>93</v>
      </c>
    </row>
    <row r="165" spans="1:7" x14ac:dyDescent="0.2">
      <c r="A165" s="1" t="str">
        <f t="shared" si="3"/>
        <v>PortionClass(id : 1, name : "ARROZ | rest 8 | opt EJECUTIVO", categoryId : 1, restaurantId : 8, optionId : 1),</v>
      </c>
      <c r="B165" s="1">
        <v>1</v>
      </c>
      <c r="C165" s="1" t="str">
        <f>G165&amp;" | rest "&amp;E165&amp;" | opt "&amp;VLOOKUP($F165,OptionClass!$B$2:$C$7,2,0)</f>
        <v>ARROZ | rest 8 | opt EJECUTIVO</v>
      </c>
      <c r="D165" s="1">
        <v>1</v>
      </c>
      <c r="E165" s="1">
        <v>8</v>
      </c>
      <c r="F165" s="1">
        <v>1</v>
      </c>
      <c r="G165" s="1" t="s">
        <v>79</v>
      </c>
    </row>
    <row r="166" spans="1:7" x14ac:dyDescent="0.2">
      <c r="A166" s="1" t="str">
        <f t="shared" ref="A166:A229" si="4">B$1&amp;B166&amp;C$1&amp;C166&amp;D$1&amp;D166&amp;E$1&amp;E166&amp;F$1&amp;F166&amp;"),"</f>
        <v>PortionClass(id : 2, name : "PASTA | rest 8 | opt EJECUTIVO", categoryId : 1, restaurantId : 8, optionId : 1),</v>
      </c>
      <c r="B166" s="1">
        <v>2</v>
      </c>
      <c r="C166" s="1" t="str">
        <f>G166&amp;" | rest "&amp;E166&amp;" | opt "&amp;VLOOKUP($F166,OptionClass!$B$2:$C$7,2,0)</f>
        <v>PASTA | rest 8 | opt EJECUTIVO</v>
      </c>
      <c r="D166" s="1">
        <v>1</v>
      </c>
      <c r="E166" s="1">
        <v>8</v>
      </c>
      <c r="F166" s="1">
        <v>1</v>
      </c>
      <c r="G166" s="1" t="s">
        <v>80</v>
      </c>
    </row>
    <row r="167" spans="1:7" x14ac:dyDescent="0.2">
      <c r="A167" s="1" t="str">
        <f t="shared" si="4"/>
        <v>PortionClass(id : 3, name : "CUCHUCO | rest 8 | opt EJECUTIVO", categoryId : 1, restaurantId : 8, optionId : 1),</v>
      </c>
      <c r="B167" s="1">
        <v>3</v>
      </c>
      <c r="C167" s="1" t="str">
        <f>G167&amp;" | rest "&amp;E167&amp;" | opt "&amp;VLOOKUP($F167,OptionClass!$B$2:$C$7,2,0)</f>
        <v>CUCHUCO | rest 8 | opt EJECUTIVO</v>
      </c>
      <c r="D167" s="1">
        <v>1</v>
      </c>
      <c r="E167" s="1">
        <v>8</v>
      </c>
      <c r="F167" s="1">
        <v>1</v>
      </c>
      <c r="G167" s="1" t="s">
        <v>81</v>
      </c>
    </row>
    <row r="168" spans="1:7" x14ac:dyDescent="0.2">
      <c r="A168" s="1" t="str">
        <f t="shared" si="4"/>
        <v>PortionClass(id : 4, name : "LENTEJA | rest 8 | opt EJECUTIVO", categoryId : 2, restaurantId : 8, optionId : 1),</v>
      </c>
      <c r="B168" s="1">
        <v>4</v>
      </c>
      <c r="C168" s="1" t="str">
        <f>G168&amp;" | rest "&amp;E168&amp;" | opt "&amp;VLOOKUP($F168,OptionClass!$B$2:$C$7,2,0)</f>
        <v>LENTEJA | rest 8 | opt EJECUTIVO</v>
      </c>
      <c r="D168" s="1">
        <v>2</v>
      </c>
      <c r="E168" s="1">
        <v>8</v>
      </c>
      <c r="F168" s="1">
        <v>1</v>
      </c>
      <c r="G168" s="1" t="s">
        <v>82</v>
      </c>
    </row>
    <row r="169" spans="1:7" x14ac:dyDescent="0.2">
      <c r="A169" s="1" t="str">
        <f t="shared" si="4"/>
        <v>PortionClass(id : 5, name : "AHUYAMA | rest 8 | opt EJECUTIVO", categoryId : 2, restaurantId : 8, optionId : 1),</v>
      </c>
      <c r="B169" s="1">
        <v>5</v>
      </c>
      <c r="C169" s="1" t="str">
        <f>G169&amp;" | rest "&amp;E169&amp;" | opt "&amp;VLOOKUP($F169,OptionClass!$B$2:$C$7,2,0)</f>
        <v>AHUYAMA | rest 8 | opt EJECUTIVO</v>
      </c>
      <c r="D169" s="1">
        <v>2</v>
      </c>
      <c r="E169" s="1">
        <v>8</v>
      </c>
      <c r="F169" s="1">
        <v>1</v>
      </c>
      <c r="G169" s="1" t="s">
        <v>83</v>
      </c>
    </row>
    <row r="170" spans="1:7" x14ac:dyDescent="0.2">
      <c r="A170" s="1" t="str">
        <f t="shared" si="4"/>
        <v>PortionClass(id : 6, name : "FRIJOL | rest 8 | opt EJECUTIVO", categoryId : 2, restaurantId : 8, optionId : 1),</v>
      </c>
      <c r="B170" s="1">
        <v>6</v>
      </c>
      <c r="C170" s="1" t="str">
        <f>G170&amp;" | rest "&amp;E170&amp;" | opt "&amp;VLOOKUP($F170,OptionClass!$B$2:$C$7,2,0)</f>
        <v>FRIJOL | rest 8 | opt EJECUTIVO</v>
      </c>
      <c r="D170" s="1">
        <v>2</v>
      </c>
      <c r="E170" s="1">
        <v>8</v>
      </c>
      <c r="F170" s="1">
        <v>1</v>
      </c>
      <c r="G170" s="1" t="s">
        <v>84</v>
      </c>
    </row>
    <row r="171" spans="1:7" x14ac:dyDescent="0.2">
      <c r="A171" s="1" t="str">
        <f t="shared" si="4"/>
        <v>PortionClass(id : 7, name : "CARNE EN BISTEC | rest 8 | opt EJECUTIVO", categoryId : 3, restaurantId : 8, optionId : 1),</v>
      </c>
      <c r="B171" s="1">
        <v>7</v>
      </c>
      <c r="C171" s="1" t="str">
        <f>G171&amp;" | rest "&amp;E171&amp;" | opt "&amp;VLOOKUP($F171,OptionClass!$B$2:$C$7,2,0)</f>
        <v>CARNE EN BISTEC | rest 8 | opt EJECUTIVO</v>
      </c>
      <c r="D171" s="1">
        <v>3</v>
      </c>
      <c r="E171" s="1">
        <v>8</v>
      </c>
      <c r="F171" s="1">
        <v>1</v>
      </c>
      <c r="G171" s="1" t="s">
        <v>85</v>
      </c>
    </row>
    <row r="172" spans="1:7" x14ac:dyDescent="0.2">
      <c r="A172" s="1" t="str">
        <f t="shared" si="4"/>
        <v>PortionClass(id : 8, name : "POLLO AL HORNO | rest 8 | opt EJECUTIVO", categoryId : 3, restaurantId : 8, optionId : 1),</v>
      </c>
      <c r="B172" s="1">
        <v>8</v>
      </c>
      <c r="C172" s="1" t="str">
        <f>G172&amp;" | rest "&amp;E172&amp;" | opt "&amp;VLOOKUP($F172,OptionClass!$B$2:$C$7,2,0)</f>
        <v>POLLO AL HORNO | rest 8 | opt EJECUTIVO</v>
      </c>
      <c r="D172" s="1">
        <v>3</v>
      </c>
      <c r="E172" s="1">
        <v>8</v>
      </c>
      <c r="F172" s="1">
        <v>1</v>
      </c>
      <c r="G172" s="1" t="s">
        <v>86</v>
      </c>
    </row>
    <row r="173" spans="1:7" x14ac:dyDescent="0.2">
      <c r="A173" s="1" t="str">
        <f t="shared" si="4"/>
        <v>PortionClass(id : 9, name : "PESCADO | rest 8 | opt EJECUTIVO", categoryId : 3, restaurantId : 8, optionId : 1),</v>
      </c>
      <c r="B173" s="1">
        <v>9</v>
      </c>
      <c r="C173" s="1" t="str">
        <f>G173&amp;" | rest "&amp;E173&amp;" | opt "&amp;VLOOKUP($F173,OptionClass!$B$2:$C$7,2,0)</f>
        <v>PESCADO | rest 8 | opt EJECUTIVO</v>
      </c>
      <c r="D173" s="1">
        <v>3</v>
      </c>
      <c r="E173" s="1">
        <v>8</v>
      </c>
      <c r="F173" s="1">
        <v>1</v>
      </c>
      <c r="G173" s="1" t="s">
        <v>87</v>
      </c>
    </row>
    <row r="174" spans="1:7" x14ac:dyDescent="0.2">
      <c r="A174" s="1" t="str">
        <f t="shared" si="4"/>
        <v>PortionClass(id : 10, name : "ARROZ | rest 8 | opt EJECUTIVO", categoryId : 400, restaurantId : 8, optionId : 1),</v>
      </c>
      <c r="B174" s="1">
        <v>10</v>
      </c>
      <c r="C174" s="1" t="str">
        <f>G174&amp;" | rest "&amp;E174&amp;" | opt "&amp;VLOOKUP($F174,OptionClass!$B$2:$C$7,2,0)</f>
        <v>ARROZ | rest 8 | opt EJECUTIVO</v>
      </c>
      <c r="D174" s="1">
        <v>400</v>
      </c>
      <c r="E174" s="1">
        <v>8</v>
      </c>
      <c r="F174" s="1">
        <v>1</v>
      </c>
      <c r="G174" s="1" t="s">
        <v>79</v>
      </c>
    </row>
    <row r="175" spans="1:7" x14ac:dyDescent="0.2">
      <c r="A175" s="1" t="str">
        <f t="shared" si="4"/>
        <v>PortionClass(id : 11, name : "PAPA | rest 8 | opt EJECUTIVO", categoryId : 400, restaurantId : 8, optionId : 1),</v>
      </c>
      <c r="B175" s="1">
        <v>11</v>
      </c>
      <c r="C175" s="1" t="str">
        <f>G175&amp;" | rest "&amp;E175&amp;" | opt "&amp;VLOOKUP($F175,OptionClass!$B$2:$C$7,2,0)</f>
        <v>PAPA | rest 8 | opt EJECUTIVO</v>
      </c>
      <c r="D175" s="1">
        <v>400</v>
      </c>
      <c r="E175" s="1">
        <v>8</v>
      </c>
      <c r="F175" s="1">
        <v>1</v>
      </c>
      <c r="G175" s="1" t="s">
        <v>88</v>
      </c>
    </row>
    <row r="176" spans="1:7" x14ac:dyDescent="0.2">
      <c r="A176" s="1" t="str">
        <f t="shared" si="4"/>
        <v>PortionClass(id : 12, name : "TOMATE, CEBOLLA, LIMON | rest 8 | opt EJECUTIVO", categoryId : 5, restaurantId : 8, optionId : 1),</v>
      </c>
      <c r="B176" s="1">
        <v>12</v>
      </c>
      <c r="C176" s="1" t="str">
        <f>G176&amp;" | rest "&amp;E176&amp;" | opt "&amp;VLOOKUP($F176,OptionClass!$B$2:$C$7,2,0)</f>
        <v>TOMATE, CEBOLLA, LIMON | rest 8 | opt EJECUTIVO</v>
      </c>
      <c r="D176" s="1">
        <v>5</v>
      </c>
      <c r="E176" s="1">
        <v>8</v>
      </c>
      <c r="F176" s="1">
        <v>1</v>
      </c>
      <c r="G176" s="1" t="s">
        <v>89</v>
      </c>
    </row>
    <row r="177" spans="1:7" x14ac:dyDescent="0.2">
      <c r="A177" s="1" t="str">
        <f t="shared" si="4"/>
        <v>PortionClass(id : 13, name : "MANZANA, QUESO, MANZANA | rest 8 | opt EJECUTIVO", categoryId : 5, restaurantId : 8, optionId : 1),</v>
      </c>
      <c r="B177" s="1">
        <v>13</v>
      </c>
      <c r="C177" s="1" t="str">
        <f>G177&amp;" | rest "&amp;E177&amp;" | opt "&amp;VLOOKUP($F177,OptionClass!$B$2:$C$7,2,0)</f>
        <v>MANZANA, QUESO, MANZANA | rest 8 | opt EJECUTIVO</v>
      </c>
      <c r="D177" s="1">
        <v>5</v>
      </c>
      <c r="E177" s="1">
        <v>8</v>
      </c>
      <c r="F177" s="1">
        <v>1</v>
      </c>
      <c r="G177" s="1" t="s">
        <v>90</v>
      </c>
    </row>
    <row r="178" spans="1:7" x14ac:dyDescent="0.2">
      <c r="A178" s="1" t="str">
        <f t="shared" si="4"/>
        <v>PortionClass(id : 14, name : "JUGO | rest 8 | opt EJECUTIVO", categoryId : 6, restaurantId : 8, optionId : 1),</v>
      </c>
      <c r="B178" s="1">
        <v>14</v>
      </c>
      <c r="C178" s="1" t="str">
        <f>G178&amp;" | rest "&amp;E178&amp;" | opt "&amp;VLOOKUP($F178,OptionClass!$B$2:$C$7,2,0)</f>
        <v>JUGO | rest 8 | opt EJECUTIVO</v>
      </c>
      <c r="D178" s="1">
        <v>6</v>
      </c>
      <c r="E178" s="1">
        <v>8</v>
      </c>
      <c r="F178" s="1">
        <v>1</v>
      </c>
      <c r="G178" s="1" t="s">
        <v>91</v>
      </c>
    </row>
    <row r="179" spans="1:7" x14ac:dyDescent="0.2">
      <c r="A179" s="1" t="str">
        <f t="shared" si="4"/>
        <v>PortionClass(id : 15, name : "GASEOSA | rest 8 | opt EJECUTIVO", categoryId : 6, restaurantId : 8, optionId : 1),</v>
      </c>
      <c r="B179" s="1">
        <v>15</v>
      </c>
      <c r="C179" s="1" t="str">
        <f>G179&amp;" | rest "&amp;E179&amp;" | opt "&amp;VLOOKUP($F179,OptionClass!$B$2:$C$7,2,0)</f>
        <v>GASEOSA | rest 8 | opt EJECUTIVO</v>
      </c>
      <c r="D179" s="1">
        <v>6</v>
      </c>
      <c r="E179" s="1">
        <v>8</v>
      </c>
      <c r="F179" s="1">
        <v>1</v>
      </c>
      <c r="G179" s="1" t="s">
        <v>92</v>
      </c>
    </row>
    <row r="180" spans="1:7" x14ac:dyDescent="0.2">
      <c r="A180" s="1" t="str">
        <f t="shared" si="4"/>
        <v>PortionClass(id : 16, name : "AGUA | rest 8 | opt EJECUTIVO", categoryId : 6, restaurantId : 8, optionId : 1),</v>
      </c>
      <c r="B180" s="1">
        <v>16</v>
      </c>
      <c r="C180" s="1" t="str">
        <f>G180&amp;" | rest "&amp;E180&amp;" | opt "&amp;VLOOKUP($F180,OptionClass!$B$2:$C$7,2,0)</f>
        <v>AGUA | rest 8 | opt EJECUTIVO</v>
      </c>
      <c r="D180" s="1">
        <v>6</v>
      </c>
      <c r="E180" s="1">
        <v>8</v>
      </c>
      <c r="F180" s="1">
        <v>1</v>
      </c>
      <c r="G180" s="1" t="s">
        <v>93</v>
      </c>
    </row>
    <row r="181" spans="1:7" x14ac:dyDescent="0.2">
      <c r="A181" s="1" t="str">
        <f t="shared" si="4"/>
        <v>PortionClass(id : 1, name : "ARROZ | rest 9 | opt EJECUTIVO", categoryId : 1, restaurantId : 9, optionId : 1),</v>
      </c>
      <c r="B181" s="1">
        <v>1</v>
      </c>
      <c r="C181" s="1" t="str">
        <f>G181&amp;" | rest "&amp;E181&amp;" | opt "&amp;VLOOKUP($F181,OptionClass!$B$2:$C$7,2,0)</f>
        <v>ARROZ | rest 9 | opt EJECUTIVO</v>
      </c>
      <c r="D181" s="1">
        <v>1</v>
      </c>
      <c r="E181" s="1">
        <v>9</v>
      </c>
      <c r="F181" s="1">
        <v>1</v>
      </c>
      <c r="G181" s="1" t="s">
        <v>79</v>
      </c>
    </row>
    <row r="182" spans="1:7" x14ac:dyDescent="0.2">
      <c r="A182" s="1" t="str">
        <f t="shared" si="4"/>
        <v>PortionClass(id : 2, name : "PASTA | rest 9 | opt EJECUTIVO", categoryId : 1, restaurantId : 9, optionId : 1),</v>
      </c>
      <c r="B182" s="1">
        <v>2</v>
      </c>
      <c r="C182" s="1" t="str">
        <f>G182&amp;" | rest "&amp;E182&amp;" | opt "&amp;VLOOKUP($F182,OptionClass!$B$2:$C$7,2,0)</f>
        <v>PASTA | rest 9 | opt EJECUTIVO</v>
      </c>
      <c r="D182" s="1">
        <v>1</v>
      </c>
      <c r="E182" s="1">
        <v>9</v>
      </c>
      <c r="F182" s="1">
        <v>1</v>
      </c>
      <c r="G182" s="1" t="s">
        <v>80</v>
      </c>
    </row>
    <row r="183" spans="1:7" x14ac:dyDescent="0.2">
      <c r="A183" s="1" t="str">
        <f t="shared" si="4"/>
        <v>PortionClass(id : 3, name : "CUCHUCO | rest 9 | opt EJECUTIVO", categoryId : 1, restaurantId : 9, optionId : 1),</v>
      </c>
      <c r="B183" s="1">
        <v>3</v>
      </c>
      <c r="C183" s="1" t="str">
        <f>G183&amp;" | rest "&amp;E183&amp;" | opt "&amp;VLOOKUP($F183,OptionClass!$B$2:$C$7,2,0)</f>
        <v>CUCHUCO | rest 9 | opt EJECUTIVO</v>
      </c>
      <c r="D183" s="1">
        <v>1</v>
      </c>
      <c r="E183" s="1">
        <v>9</v>
      </c>
      <c r="F183" s="1">
        <v>1</v>
      </c>
      <c r="G183" s="1" t="s">
        <v>81</v>
      </c>
    </row>
    <row r="184" spans="1:7" x14ac:dyDescent="0.2">
      <c r="A184" s="1" t="str">
        <f t="shared" si="4"/>
        <v>PortionClass(id : 4, name : "LENTEJA | rest 9 | opt EJECUTIVO", categoryId : 2, restaurantId : 9, optionId : 1),</v>
      </c>
      <c r="B184" s="1">
        <v>4</v>
      </c>
      <c r="C184" s="1" t="str">
        <f>G184&amp;" | rest "&amp;E184&amp;" | opt "&amp;VLOOKUP($F184,OptionClass!$B$2:$C$7,2,0)</f>
        <v>LENTEJA | rest 9 | opt EJECUTIVO</v>
      </c>
      <c r="D184" s="1">
        <v>2</v>
      </c>
      <c r="E184" s="1">
        <v>9</v>
      </c>
      <c r="F184" s="1">
        <v>1</v>
      </c>
      <c r="G184" s="1" t="s">
        <v>82</v>
      </c>
    </row>
    <row r="185" spans="1:7" x14ac:dyDescent="0.2">
      <c r="A185" s="1" t="str">
        <f t="shared" si="4"/>
        <v>PortionClass(id : 5, name : "AHUYAMA | rest 9 | opt EJECUTIVO", categoryId : 2, restaurantId : 9, optionId : 1),</v>
      </c>
      <c r="B185" s="1">
        <v>5</v>
      </c>
      <c r="C185" s="1" t="str">
        <f>G185&amp;" | rest "&amp;E185&amp;" | opt "&amp;VLOOKUP($F185,OptionClass!$B$2:$C$7,2,0)</f>
        <v>AHUYAMA | rest 9 | opt EJECUTIVO</v>
      </c>
      <c r="D185" s="1">
        <v>2</v>
      </c>
      <c r="E185" s="1">
        <v>9</v>
      </c>
      <c r="F185" s="1">
        <v>1</v>
      </c>
      <c r="G185" s="1" t="s">
        <v>83</v>
      </c>
    </row>
    <row r="186" spans="1:7" x14ac:dyDescent="0.2">
      <c r="A186" s="1" t="str">
        <f t="shared" si="4"/>
        <v>PortionClass(id : 6, name : "FRIJOL | rest 9 | opt EJECUTIVO", categoryId : 2, restaurantId : 9, optionId : 1),</v>
      </c>
      <c r="B186" s="1">
        <v>6</v>
      </c>
      <c r="C186" s="1" t="str">
        <f>G186&amp;" | rest "&amp;E186&amp;" | opt "&amp;VLOOKUP($F186,OptionClass!$B$2:$C$7,2,0)</f>
        <v>FRIJOL | rest 9 | opt EJECUTIVO</v>
      </c>
      <c r="D186" s="1">
        <v>2</v>
      </c>
      <c r="E186" s="1">
        <v>9</v>
      </c>
      <c r="F186" s="1">
        <v>1</v>
      </c>
      <c r="G186" s="1" t="s">
        <v>84</v>
      </c>
    </row>
    <row r="187" spans="1:7" x14ac:dyDescent="0.2">
      <c r="A187" s="1" t="str">
        <f t="shared" si="4"/>
        <v>PortionClass(id : 7, name : "CARNE EN BISTEC | rest 9 | opt EJECUTIVO", categoryId : 3, restaurantId : 9, optionId : 1),</v>
      </c>
      <c r="B187" s="1">
        <v>7</v>
      </c>
      <c r="C187" s="1" t="str">
        <f>G187&amp;" | rest "&amp;E187&amp;" | opt "&amp;VLOOKUP($F187,OptionClass!$B$2:$C$7,2,0)</f>
        <v>CARNE EN BISTEC | rest 9 | opt EJECUTIVO</v>
      </c>
      <c r="D187" s="1">
        <v>3</v>
      </c>
      <c r="E187" s="1">
        <v>9</v>
      </c>
      <c r="F187" s="1">
        <v>1</v>
      </c>
      <c r="G187" s="1" t="s">
        <v>85</v>
      </c>
    </row>
    <row r="188" spans="1:7" x14ac:dyDescent="0.2">
      <c r="A188" s="1" t="str">
        <f t="shared" si="4"/>
        <v>PortionClass(id : 8, name : "POLLO AL HORNO | rest 9 | opt EJECUTIVO", categoryId : 3, restaurantId : 9, optionId : 1),</v>
      </c>
      <c r="B188" s="1">
        <v>8</v>
      </c>
      <c r="C188" s="1" t="str">
        <f>G188&amp;" | rest "&amp;E188&amp;" | opt "&amp;VLOOKUP($F188,OptionClass!$B$2:$C$7,2,0)</f>
        <v>POLLO AL HORNO | rest 9 | opt EJECUTIVO</v>
      </c>
      <c r="D188" s="1">
        <v>3</v>
      </c>
      <c r="E188" s="1">
        <v>9</v>
      </c>
      <c r="F188" s="1">
        <v>1</v>
      </c>
      <c r="G188" s="1" t="s">
        <v>86</v>
      </c>
    </row>
    <row r="189" spans="1:7" x14ac:dyDescent="0.2">
      <c r="A189" s="1" t="str">
        <f t="shared" si="4"/>
        <v>PortionClass(id : 9, name : "PESCADO | rest 9 | opt EJECUTIVO", categoryId : 3, restaurantId : 9, optionId : 1),</v>
      </c>
      <c r="B189" s="1">
        <v>9</v>
      </c>
      <c r="C189" s="1" t="str">
        <f>G189&amp;" | rest "&amp;E189&amp;" | opt "&amp;VLOOKUP($F189,OptionClass!$B$2:$C$7,2,0)</f>
        <v>PESCADO | rest 9 | opt EJECUTIVO</v>
      </c>
      <c r="D189" s="1">
        <v>3</v>
      </c>
      <c r="E189" s="1">
        <v>9</v>
      </c>
      <c r="F189" s="1">
        <v>1</v>
      </c>
      <c r="G189" s="1" t="s">
        <v>87</v>
      </c>
    </row>
    <row r="190" spans="1:7" x14ac:dyDescent="0.2">
      <c r="A190" s="1" t="str">
        <f t="shared" si="4"/>
        <v>PortionClass(id : 10, name : "ARROZ | rest 9 | opt EJECUTIVO", categoryId : 400, restaurantId : 9, optionId : 1),</v>
      </c>
      <c r="B190" s="1">
        <v>10</v>
      </c>
      <c r="C190" s="1" t="str">
        <f>G190&amp;" | rest "&amp;E190&amp;" | opt "&amp;VLOOKUP($F190,OptionClass!$B$2:$C$7,2,0)</f>
        <v>ARROZ | rest 9 | opt EJECUTIVO</v>
      </c>
      <c r="D190" s="1">
        <v>400</v>
      </c>
      <c r="E190" s="1">
        <v>9</v>
      </c>
      <c r="F190" s="1">
        <v>1</v>
      </c>
      <c r="G190" s="1" t="s">
        <v>79</v>
      </c>
    </row>
    <row r="191" spans="1:7" x14ac:dyDescent="0.2">
      <c r="A191" s="1" t="str">
        <f t="shared" si="4"/>
        <v>PortionClass(id : 11, name : "PAPA | rest 9 | opt EJECUTIVO", categoryId : 400, restaurantId : 9, optionId : 1),</v>
      </c>
      <c r="B191" s="1">
        <v>11</v>
      </c>
      <c r="C191" s="1" t="str">
        <f>G191&amp;" | rest "&amp;E191&amp;" | opt "&amp;VLOOKUP($F191,OptionClass!$B$2:$C$7,2,0)</f>
        <v>PAPA | rest 9 | opt EJECUTIVO</v>
      </c>
      <c r="D191" s="1">
        <v>400</v>
      </c>
      <c r="E191" s="1">
        <v>9</v>
      </c>
      <c r="F191" s="1">
        <v>1</v>
      </c>
      <c r="G191" s="1" t="s">
        <v>88</v>
      </c>
    </row>
    <row r="192" spans="1:7" x14ac:dyDescent="0.2">
      <c r="A192" s="1" t="str">
        <f t="shared" si="4"/>
        <v>PortionClass(id : 12, name : "TOMATE, CEBOLLA, LIMON | rest 9 | opt EJECUTIVO", categoryId : 5, restaurantId : 9, optionId : 1),</v>
      </c>
      <c r="B192" s="1">
        <v>12</v>
      </c>
      <c r="C192" s="1" t="str">
        <f>G192&amp;" | rest "&amp;E192&amp;" | opt "&amp;VLOOKUP($F192,OptionClass!$B$2:$C$7,2,0)</f>
        <v>TOMATE, CEBOLLA, LIMON | rest 9 | opt EJECUTIVO</v>
      </c>
      <c r="D192" s="1">
        <v>5</v>
      </c>
      <c r="E192" s="1">
        <v>9</v>
      </c>
      <c r="F192" s="1">
        <v>1</v>
      </c>
      <c r="G192" s="1" t="s">
        <v>89</v>
      </c>
    </row>
    <row r="193" spans="1:7" x14ac:dyDescent="0.2">
      <c r="A193" s="1" t="str">
        <f t="shared" si="4"/>
        <v>PortionClass(id : 13, name : "MANZANA, QUESO, MANZANA | rest 9 | opt EJECUTIVO", categoryId : 5, restaurantId : 9, optionId : 1),</v>
      </c>
      <c r="B193" s="1">
        <v>13</v>
      </c>
      <c r="C193" s="1" t="str">
        <f>G193&amp;" | rest "&amp;E193&amp;" | opt "&amp;VLOOKUP($F193,OptionClass!$B$2:$C$7,2,0)</f>
        <v>MANZANA, QUESO, MANZANA | rest 9 | opt EJECUTIVO</v>
      </c>
      <c r="D193" s="1">
        <v>5</v>
      </c>
      <c r="E193" s="1">
        <v>9</v>
      </c>
      <c r="F193" s="1">
        <v>1</v>
      </c>
      <c r="G193" s="1" t="s">
        <v>90</v>
      </c>
    </row>
    <row r="194" spans="1:7" x14ac:dyDescent="0.2">
      <c r="A194" s="1" t="str">
        <f t="shared" si="4"/>
        <v>PortionClass(id : 14, name : "JUGO | rest 9 | opt EJECUTIVO", categoryId : 6, restaurantId : 9, optionId : 1),</v>
      </c>
      <c r="B194" s="1">
        <v>14</v>
      </c>
      <c r="C194" s="1" t="str">
        <f>G194&amp;" | rest "&amp;E194&amp;" | opt "&amp;VLOOKUP($F194,OptionClass!$B$2:$C$7,2,0)</f>
        <v>JUGO | rest 9 | opt EJECUTIVO</v>
      </c>
      <c r="D194" s="1">
        <v>6</v>
      </c>
      <c r="E194" s="1">
        <v>9</v>
      </c>
      <c r="F194" s="1">
        <v>1</v>
      </c>
      <c r="G194" s="1" t="s">
        <v>91</v>
      </c>
    </row>
    <row r="195" spans="1:7" x14ac:dyDescent="0.2">
      <c r="A195" s="1" t="str">
        <f t="shared" si="4"/>
        <v>PortionClass(id : 15, name : "GASEOSA | rest 9 | opt EJECUTIVO", categoryId : 6, restaurantId : 9, optionId : 1),</v>
      </c>
      <c r="B195" s="1">
        <v>15</v>
      </c>
      <c r="C195" s="1" t="str">
        <f>G195&amp;" | rest "&amp;E195&amp;" | opt "&amp;VLOOKUP($F195,OptionClass!$B$2:$C$7,2,0)</f>
        <v>GASEOSA | rest 9 | opt EJECUTIVO</v>
      </c>
      <c r="D195" s="1">
        <v>6</v>
      </c>
      <c r="E195" s="1">
        <v>9</v>
      </c>
      <c r="F195" s="1">
        <v>1</v>
      </c>
      <c r="G195" s="1" t="s">
        <v>92</v>
      </c>
    </row>
    <row r="196" spans="1:7" x14ac:dyDescent="0.2">
      <c r="A196" s="1" t="str">
        <f t="shared" si="4"/>
        <v>PortionClass(id : 16, name : "AGUA | rest 9 | opt EJECUTIVO", categoryId : 6, restaurantId : 9, optionId : 1),</v>
      </c>
      <c r="B196" s="1">
        <v>16</v>
      </c>
      <c r="C196" s="1" t="str">
        <f>G196&amp;" | rest "&amp;E196&amp;" | opt "&amp;VLOOKUP($F196,OptionClass!$B$2:$C$7,2,0)</f>
        <v>AGUA | rest 9 | opt EJECUTIVO</v>
      </c>
      <c r="D196" s="1">
        <v>6</v>
      </c>
      <c r="E196" s="1">
        <v>9</v>
      </c>
      <c r="F196" s="1">
        <v>1</v>
      </c>
      <c r="G196" s="1" t="s">
        <v>93</v>
      </c>
    </row>
    <row r="197" spans="1:7" x14ac:dyDescent="0.2">
      <c r="A197" s="1" t="str">
        <f t="shared" si="4"/>
        <v>PortionClass(id : 1, name : "ARROZ | rest 10 | opt EJECUTIVO", categoryId : 1, restaurantId : 10, optionId : 1),</v>
      </c>
      <c r="B197" s="1">
        <v>1</v>
      </c>
      <c r="C197" s="1" t="str">
        <f>G197&amp;" | rest "&amp;E197&amp;" | opt "&amp;VLOOKUP($F197,OptionClass!$B$2:$C$7,2,0)</f>
        <v>ARROZ | rest 10 | opt EJECUTIVO</v>
      </c>
      <c r="D197" s="1">
        <v>1</v>
      </c>
      <c r="E197" s="1">
        <v>10</v>
      </c>
      <c r="F197" s="1">
        <v>1</v>
      </c>
      <c r="G197" s="1" t="s">
        <v>79</v>
      </c>
    </row>
    <row r="198" spans="1:7" x14ac:dyDescent="0.2">
      <c r="A198" s="1" t="str">
        <f t="shared" si="4"/>
        <v>PortionClass(id : 2, name : "PASTA | rest 10 | opt EJECUTIVO", categoryId : 1, restaurantId : 10, optionId : 1),</v>
      </c>
      <c r="B198" s="1">
        <v>2</v>
      </c>
      <c r="C198" s="1" t="str">
        <f>G198&amp;" | rest "&amp;E198&amp;" | opt "&amp;VLOOKUP($F198,OptionClass!$B$2:$C$7,2,0)</f>
        <v>PASTA | rest 10 | opt EJECUTIVO</v>
      </c>
      <c r="D198" s="1">
        <v>1</v>
      </c>
      <c r="E198" s="1">
        <v>10</v>
      </c>
      <c r="F198" s="1">
        <v>1</v>
      </c>
      <c r="G198" s="1" t="s">
        <v>80</v>
      </c>
    </row>
    <row r="199" spans="1:7" x14ac:dyDescent="0.2">
      <c r="A199" s="1" t="str">
        <f t="shared" si="4"/>
        <v>PortionClass(id : 3, name : "CUCHUCO | rest 10 | opt EJECUTIVO", categoryId : 1, restaurantId : 10, optionId : 1),</v>
      </c>
      <c r="B199" s="1">
        <v>3</v>
      </c>
      <c r="C199" s="1" t="str">
        <f>G199&amp;" | rest "&amp;E199&amp;" | opt "&amp;VLOOKUP($F199,OptionClass!$B$2:$C$7,2,0)</f>
        <v>CUCHUCO | rest 10 | opt EJECUTIVO</v>
      </c>
      <c r="D199" s="1">
        <v>1</v>
      </c>
      <c r="E199" s="1">
        <v>10</v>
      </c>
      <c r="F199" s="1">
        <v>1</v>
      </c>
      <c r="G199" s="1" t="s">
        <v>81</v>
      </c>
    </row>
    <row r="200" spans="1:7" x14ac:dyDescent="0.2">
      <c r="A200" s="1" t="str">
        <f t="shared" si="4"/>
        <v>PortionClass(id : 4, name : "LENTEJA | rest 10 | opt EJECUTIVO", categoryId : 2, restaurantId : 10, optionId : 1),</v>
      </c>
      <c r="B200" s="1">
        <v>4</v>
      </c>
      <c r="C200" s="1" t="str">
        <f>G200&amp;" | rest "&amp;E200&amp;" | opt "&amp;VLOOKUP($F200,OptionClass!$B$2:$C$7,2,0)</f>
        <v>LENTEJA | rest 10 | opt EJECUTIVO</v>
      </c>
      <c r="D200" s="1">
        <v>2</v>
      </c>
      <c r="E200" s="1">
        <v>10</v>
      </c>
      <c r="F200" s="1">
        <v>1</v>
      </c>
      <c r="G200" s="1" t="s">
        <v>82</v>
      </c>
    </row>
    <row r="201" spans="1:7" x14ac:dyDescent="0.2">
      <c r="A201" s="1" t="str">
        <f t="shared" si="4"/>
        <v>PortionClass(id : 5, name : "AHUYAMA | rest 10 | opt EJECUTIVO", categoryId : 2, restaurantId : 10, optionId : 1),</v>
      </c>
      <c r="B201" s="1">
        <v>5</v>
      </c>
      <c r="C201" s="1" t="str">
        <f>G201&amp;" | rest "&amp;E201&amp;" | opt "&amp;VLOOKUP($F201,OptionClass!$B$2:$C$7,2,0)</f>
        <v>AHUYAMA | rest 10 | opt EJECUTIVO</v>
      </c>
      <c r="D201" s="1">
        <v>2</v>
      </c>
      <c r="E201" s="1">
        <v>10</v>
      </c>
      <c r="F201" s="1">
        <v>1</v>
      </c>
      <c r="G201" s="1" t="s">
        <v>83</v>
      </c>
    </row>
    <row r="202" spans="1:7" x14ac:dyDescent="0.2">
      <c r="A202" s="1" t="str">
        <f t="shared" si="4"/>
        <v>PortionClass(id : 6, name : "FRIJOL | rest 10 | opt EJECUTIVO", categoryId : 2, restaurantId : 10, optionId : 1),</v>
      </c>
      <c r="B202" s="1">
        <v>6</v>
      </c>
      <c r="C202" s="1" t="str">
        <f>G202&amp;" | rest "&amp;E202&amp;" | opt "&amp;VLOOKUP($F202,OptionClass!$B$2:$C$7,2,0)</f>
        <v>FRIJOL | rest 10 | opt EJECUTIVO</v>
      </c>
      <c r="D202" s="1">
        <v>2</v>
      </c>
      <c r="E202" s="1">
        <v>10</v>
      </c>
      <c r="F202" s="1">
        <v>1</v>
      </c>
      <c r="G202" s="1" t="s">
        <v>84</v>
      </c>
    </row>
    <row r="203" spans="1:7" x14ac:dyDescent="0.2">
      <c r="A203" s="1" t="str">
        <f t="shared" si="4"/>
        <v>PortionClass(id : 7, name : "CARNE EN BISTEC | rest 10 | opt EJECUTIVO", categoryId : 3, restaurantId : 10, optionId : 1),</v>
      </c>
      <c r="B203" s="1">
        <v>7</v>
      </c>
      <c r="C203" s="1" t="str">
        <f>G203&amp;" | rest "&amp;E203&amp;" | opt "&amp;VLOOKUP($F203,OptionClass!$B$2:$C$7,2,0)</f>
        <v>CARNE EN BISTEC | rest 10 | opt EJECUTIVO</v>
      </c>
      <c r="D203" s="1">
        <v>3</v>
      </c>
      <c r="E203" s="1">
        <v>10</v>
      </c>
      <c r="F203" s="1">
        <v>1</v>
      </c>
      <c r="G203" s="1" t="s">
        <v>85</v>
      </c>
    </row>
    <row r="204" spans="1:7" x14ac:dyDescent="0.2">
      <c r="A204" s="1" t="str">
        <f t="shared" si="4"/>
        <v>PortionClass(id : 8, name : "POLLO AL HORNO | rest 10 | opt EJECUTIVO", categoryId : 3, restaurantId : 10, optionId : 1),</v>
      </c>
      <c r="B204" s="1">
        <v>8</v>
      </c>
      <c r="C204" s="1" t="str">
        <f>G204&amp;" | rest "&amp;E204&amp;" | opt "&amp;VLOOKUP($F204,OptionClass!$B$2:$C$7,2,0)</f>
        <v>POLLO AL HORNO | rest 10 | opt EJECUTIVO</v>
      </c>
      <c r="D204" s="1">
        <v>3</v>
      </c>
      <c r="E204" s="1">
        <v>10</v>
      </c>
      <c r="F204" s="1">
        <v>1</v>
      </c>
      <c r="G204" s="1" t="s">
        <v>86</v>
      </c>
    </row>
    <row r="205" spans="1:7" x14ac:dyDescent="0.2">
      <c r="A205" s="1" t="str">
        <f t="shared" si="4"/>
        <v>PortionClass(id : 9, name : "PESCADO | rest 10 | opt EJECUTIVO", categoryId : 3, restaurantId : 10, optionId : 1),</v>
      </c>
      <c r="B205" s="1">
        <v>9</v>
      </c>
      <c r="C205" s="1" t="str">
        <f>G205&amp;" | rest "&amp;E205&amp;" | opt "&amp;VLOOKUP($F205,OptionClass!$B$2:$C$7,2,0)</f>
        <v>PESCADO | rest 10 | opt EJECUTIVO</v>
      </c>
      <c r="D205" s="1">
        <v>3</v>
      </c>
      <c r="E205" s="1">
        <v>10</v>
      </c>
      <c r="F205" s="1">
        <v>1</v>
      </c>
      <c r="G205" s="1" t="s">
        <v>87</v>
      </c>
    </row>
    <row r="206" spans="1:7" x14ac:dyDescent="0.2">
      <c r="A206" s="1" t="str">
        <f t="shared" si="4"/>
        <v>PortionClass(id : 10, name : "ARROZ | rest 10 | opt EJECUTIVO", categoryId : 400, restaurantId : 10, optionId : 1),</v>
      </c>
      <c r="B206" s="1">
        <v>10</v>
      </c>
      <c r="C206" s="1" t="str">
        <f>G206&amp;" | rest "&amp;E206&amp;" | opt "&amp;VLOOKUP($F206,OptionClass!$B$2:$C$7,2,0)</f>
        <v>ARROZ | rest 10 | opt EJECUTIVO</v>
      </c>
      <c r="D206" s="1">
        <v>400</v>
      </c>
      <c r="E206" s="1">
        <v>10</v>
      </c>
      <c r="F206" s="1">
        <v>1</v>
      </c>
      <c r="G206" s="1" t="s">
        <v>79</v>
      </c>
    </row>
    <row r="207" spans="1:7" x14ac:dyDescent="0.2">
      <c r="A207" s="1" t="str">
        <f t="shared" si="4"/>
        <v>PortionClass(id : 11, name : "PAPA | rest 10 | opt EJECUTIVO", categoryId : 400, restaurantId : 10, optionId : 1),</v>
      </c>
      <c r="B207" s="1">
        <v>11</v>
      </c>
      <c r="C207" s="1" t="str">
        <f>G207&amp;" | rest "&amp;E207&amp;" | opt "&amp;VLOOKUP($F207,OptionClass!$B$2:$C$7,2,0)</f>
        <v>PAPA | rest 10 | opt EJECUTIVO</v>
      </c>
      <c r="D207" s="1">
        <v>400</v>
      </c>
      <c r="E207" s="1">
        <v>10</v>
      </c>
      <c r="F207" s="1">
        <v>1</v>
      </c>
      <c r="G207" s="1" t="s">
        <v>88</v>
      </c>
    </row>
    <row r="208" spans="1:7" x14ac:dyDescent="0.2">
      <c r="A208" s="1" t="str">
        <f t="shared" si="4"/>
        <v>PortionClass(id : 12, name : "TOMATE, CEBOLLA, LIMON | rest 10 | opt EJECUTIVO", categoryId : 5, restaurantId : 10, optionId : 1),</v>
      </c>
      <c r="B208" s="1">
        <v>12</v>
      </c>
      <c r="C208" s="1" t="str">
        <f>G208&amp;" | rest "&amp;E208&amp;" | opt "&amp;VLOOKUP($F208,OptionClass!$B$2:$C$7,2,0)</f>
        <v>TOMATE, CEBOLLA, LIMON | rest 10 | opt EJECUTIVO</v>
      </c>
      <c r="D208" s="1">
        <v>5</v>
      </c>
      <c r="E208" s="1">
        <v>10</v>
      </c>
      <c r="F208" s="1">
        <v>1</v>
      </c>
      <c r="G208" s="1" t="s">
        <v>89</v>
      </c>
    </row>
    <row r="209" spans="1:7" x14ac:dyDescent="0.2">
      <c r="A209" s="1" t="str">
        <f t="shared" si="4"/>
        <v>PortionClass(id : 13, name : "MANZANA, QUESO, MANZANA | rest 10 | opt EJECUTIVO", categoryId : 5, restaurantId : 10, optionId : 1),</v>
      </c>
      <c r="B209" s="1">
        <v>13</v>
      </c>
      <c r="C209" s="1" t="str">
        <f>G209&amp;" | rest "&amp;E209&amp;" | opt "&amp;VLOOKUP($F209,OptionClass!$B$2:$C$7,2,0)</f>
        <v>MANZANA, QUESO, MANZANA | rest 10 | opt EJECUTIVO</v>
      </c>
      <c r="D209" s="1">
        <v>5</v>
      </c>
      <c r="E209" s="1">
        <v>10</v>
      </c>
      <c r="F209" s="1">
        <v>1</v>
      </c>
      <c r="G209" s="1" t="s">
        <v>90</v>
      </c>
    </row>
    <row r="210" spans="1:7" x14ac:dyDescent="0.2">
      <c r="A210" s="1" t="str">
        <f t="shared" si="4"/>
        <v>PortionClass(id : 14, name : "JUGO | rest 10 | opt EJECUTIVO", categoryId : 6, restaurantId : 10, optionId : 1),</v>
      </c>
      <c r="B210" s="1">
        <v>14</v>
      </c>
      <c r="C210" s="1" t="str">
        <f>G210&amp;" | rest "&amp;E210&amp;" | opt "&amp;VLOOKUP($F210,OptionClass!$B$2:$C$7,2,0)</f>
        <v>JUGO | rest 10 | opt EJECUTIVO</v>
      </c>
      <c r="D210" s="1">
        <v>6</v>
      </c>
      <c r="E210" s="1">
        <v>10</v>
      </c>
      <c r="F210" s="1">
        <v>1</v>
      </c>
      <c r="G210" s="1" t="s">
        <v>91</v>
      </c>
    </row>
    <row r="211" spans="1:7" x14ac:dyDescent="0.2">
      <c r="A211" s="1" t="str">
        <f t="shared" si="4"/>
        <v>PortionClass(id : 15, name : "GASEOSA | rest 10 | opt EJECUTIVO", categoryId : 6, restaurantId : 10, optionId : 1),</v>
      </c>
      <c r="B211" s="1">
        <v>15</v>
      </c>
      <c r="C211" s="1" t="str">
        <f>G211&amp;" | rest "&amp;E211&amp;" | opt "&amp;VLOOKUP($F211,OptionClass!$B$2:$C$7,2,0)</f>
        <v>GASEOSA | rest 10 | opt EJECUTIVO</v>
      </c>
      <c r="D211" s="1">
        <v>6</v>
      </c>
      <c r="E211" s="1">
        <v>10</v>
      </c>
      <c r="F211" s="1">
        <v>1</v>
      </c>
      <c r="G211" s="1" t="s">
        <v>92</v>
      </c>
    </row>
    <row r="212" spans="1:7" x14ac:dyDescent="0.2">
      <c r="A212" s="1" t="str">
        <f t="shared" si="4"/>
        <v>PortionClass(id : 16, name : "AGUA | rest 10 | opt EJECUTIVO", categoryId : 6, restaurantId : 10, optionId : 1),</v>
      </c>
      <c r="B212" s="1">
        <v>16</v>
      </c>
      <c r="C212" s="1" t="str">
        <f>G212&amp;" | rest "&amp;E212&amp;" | opt "&amp;VLOOKUP($F212,OptionClass!$B$2:$C$7,2,0)</f>
        <v>AGUA | rest 10 | opt EJECUTIVO</v>
      </c>
      <c r="D212" s="1">
        <v>6</v>
      </c>
      <c r="E212" s="1">
        <v>10</v>
      </c>
      <c r="F212" s="1">
        <v>1</v>
      </c>
      <c r="G212" s="1" t="s">
        <v>93</v>
      </c>
    </row>
    <row r="213" spans="1:7" x14ac:dyDescent="0.2">
      <c r="A213" s="1" t="str">
        <f t="shared" si="4"/>
        <v>PortionClass(id : 1, name : "ARROZ | rest 11 | opt EJECUTIVO", categoryId : 1, restaurantId : 11, optionId : 1),</v>
      </c>
      <c r="B213" s="1">
        <v>1</v>
      </c>
      <c r="C213" s="1" t="str">
        <f>G213&amp;" | rest "&amp;E213&amp;" | opt "&amp;VLOOKUP($F213,OptionClass!$B$2:$C$7,2,0)</f>
        <v>ARROZ | rest 11 | opt EJECUTIVO</v>
      </c>
      <c r="D213" s="1">
        <v>1</v>
      </c>
      <c r="E213" s="1">
        <v>11</v>
      </c>
      <c r="F213" s="1">
        <v>1</v>
      </c>
      <c r="G213" s="1" t="s">
        <v>79</v>
      </c>
    </row>
    <row r="214" spans="1:7" x14ac:dyDescent="0.2">
      <c r="A214" s="1" t="str">
        <f t="shared" si="4"/>
        <v>PortionClass(id : 2, name : "PASTA | rest 11 | opt EJECUTIVO", categoryId : 1, restaurantId : 11, optionId : 1),</v>
      </c>
      <c r="B214" s="1">
        <v>2</v>
      </c>
      <c r="C214" s="1" t="str">
        <f>G214&amp;" | rest "&amp;E214&amp;" | opt "&amp;VLOOKUP($F214,OptionClass!$B$2:$C$7,2,0)</f>
        <v>PASTA | rest 11 | opt EJECUTIVO</v>
      </c>
      <c r="D214" s="1">
        <v>1</v>
      </c>
      <c r="E214" s="1">
        <v>11</v>
      </c>
      <c r="F214" s="1">
        <v>1</v>
      </c>
      <c r="G214" s="1" t="s">
        <v>80</v>
      </c>
    </row>
    <row r="215" spans="1:7" x14ac:dyDescent="0.2">
      <c r="A215" s="1" t="str">
        <f t="shared" si="4"/>
        <v>PortionClass(id : 3, name : "CUCHUCO | rest 11 | opt EJECUTIVO", categoryId : 1, restaurantId : 11, optionId : 1),</v>
      </c>
      <c r="B215" s="1">
        <v>3</v>
      </c>
      <c r="C215" s="1" t="str">
        <f>G215&amp;" | rest "&amp;E215&amp;" | opt "&amp;VLOOKUP($F215,OptionClass!$B$2:$C$7,2,0)</f>
        <v>CUCHUCO | rest 11 | opt EJECUTIVO</v>
      </c>
      <c r="D215" s="1">
        <v>1</v>
      </c>
      <c r="E215" s="1">
        <v>11</v>
      </c>
      <c r="F215" s="1">
        <v>1</v>
      </c>
      <c r="G215" s="1" t="s">
        <v>81</v>
      </c>
    </row>
    <row r="216" spans="1:7" x14ac:dyDescent="0.2">
      <c r="A216" s="1" t="str">
        <f t="shared" si="4"/>
        <v>PortionClass(id : 4, name : "LENTEJA | rest 11 | opt EJECUTIVO", categoryId : 2, restaurantId : 11, optionId : 1),</v>
      </c>
      <c r="B216" s="1">
        <v>4</v>
      </c>
      <c r="C216" s="1" t="str">
        <f>G216&amp;" | rest "&amp;E216&amp;" | opt "&amp;VLOOKUP($F216,OptionClass!$B$2:$C$7,2,0)</f>
        <v>LENTEJA | rest 11 | opt EJECUTIVO</v>
      </c>
      <c r="D216" s="1">
        <v>2</v>
      </c>
      <c r="E216" s="1">
        <v>11</v>
      </c>
      <c r="F216" s="1">
        <v>1</v>
      </c>
      <c r="G216" s="1" t="s">
        <v>82</v>
      </c>
    </row>
    <row r="217" spans="1:7" x14ac:dyDescent="0.2">
      <c r="A217" s="1" t="str">
        <f t="shared" si="4"/>
        <v>PortionClass(id : 5, name : "AHUYAMA | rest 11 | opt EJECUTIVO", categoryId : 2, restaurantId : 11, optionId : 1),</v>
      </c>
      <c r="B217" s="1">
        <v>5</v>
      </c>
      <c r="C217" s="1" t="str">
        <f>G217&amp;" | rest "&amp;E217&amp;" | opt "&amp;VLOOKUP($F217,OptionClass!$B$2:$C$7,2,0)</f>
        <v>AHUYAMA | rest 11 | opt EJECUTIVO</v>
      </c>
      <c r="D217" s="1">
        <v>2</v>
      </c>
      <c r="E217" s="1">
        <v>11</v>
      </c>
      <c r="F217" s="1">
        <v>1</v>
      </c>
      <c r="G217" s="1" t="s">
        <v>83</v>
      </c>
    </row>
    <row r="218" spans="1:7" x14ac:dyDescent="0.2">
      <c r="A218" s="1" t="str">
        <f t="shared" si="4"/>
        <v>PortionClass(id : 6, name : "FRIJOL | rest 11 | opt EJECUTIVO", categoryId : 2, restaurantId : 11, optionId : 1),</v>
      </c>
      <c r="B218" s="1">
        <v>6</v>
      </c>
      <c r="C218" s="1" t="str">
        <f>G218&amp;" | rest "&amp;E218&amp;" | opt "&amp;VLOOKUP($F218,OptionClass!$B$2:$C$7,2,0)</f>
        <v>FRIJOL | rest 11 | opt EJECUTIVO</v>
      </c>
      <c r="D218" s="1">
        <v>2</v>
      </c>
      <c r="E218" s="1">
        <v>11</v>
      </c>
      <c r="F218" s="1">
        <v>1</v>
      </c>
      <c r="G218" s="1" t="s">
        <v>84</v>
      </c>
    </row>
    <row r="219" spans="1:7" x14ac:dyDescent="0.2">
      <c r="A219" s="1" t="str">
        <f t="shared" si="4"/>
        <v>PortionClass(id : 7, name : "CARNE EN BISTEC | rest 11 | opt EJECUTIVO", categoryId : 3, restaurantId : 11, optionId : 1),</v>
      </c>
      <c r="B219" s="1">
        <v>7</v>
      </c>
      <c r="C219" s="1" t="str">
        <f>G219&amp;" | rest "&amp;E219&amp;" | opt "&amp;VLOOKUP($F219,OptionClass!$B$2:$C$7,2,0)</f>
        <v>CARNE EN BISTEC | rest 11 | opt EJECUTIVO</v>
      </c>
      <c r="D219" s="1">
        <v>3</v>
      </c>
      <c r="E219" s="1">
        <v>11</v>
      </c>
      <c r="F219" s="1">
        <v>1</v>
      </c>
      <c r="G219" s="1" t="s">
        <v>85</v>
      </c>
    </row>
    <row r="220" spans="1:7" x14ac:dyDescent="0.2">
      <c r="A220" s="1" t="str">
        <f t="shared" si="4"/>
        <v>PortionClass(id : 8, name : "POLLO AL HORNO | rest 11 | opt EJECUTIVO", categoryId : 3, restaurantId : 11, optionId : 1),</v>
      </c>
      <c r="B220" s="1">
        <v>8</v>
      </c>
      <c r="C220" s="1" t="str">
        <f>G220&amp;" | rest "&amp;E220&amp;" | opt "&amp;VLOOKUP($F220,OptionClass!$B$2:$C$7,2,0)</f>
        <v>POLLO AL HORNO | rest 11 | opt EJECUTIVO</v>
      </c>
      <c r="D220" s="1">
        <v>3</v>
      </c>
      <c r="E220" s="1">
        <v>11</v>
      </c>
      <c r="F220" s="1">
        <v>1</v>
      </c>
      <c r="G220" s="1" t="s">
        <v>86</v>
      </c>
    </row>
    <row r="221" spans="1:7" x14ac:dyDescent="0.2">
      <c r="A221" s="1" t="str">
        <f t="shared" si="4"/>
        <v>PortionClass(id : 9, name : "PESCADO | rest 11 | opt EJECUTIVO", categoryId : 3, restaurantId : 11, optionId : 1),</v>
      </c>
      <c r="B221" s="1">
        <v>9</v>
      </c>
      <c r="C221" s="1" t="str">
        <f>G221&amp;" | rest "&amp;E221&amp;" | opt "&amp;VLOOKUP($F221,OptionClass!$B$2:$C$7,2,0)</f>
        <v>PESCADO | rest 11 | opt EJECUTIVO</v>
      </c>
      <c r="D221" s="1">
        <v>3</v>
      </c>
      <c r="E221" s="1">
        <v>11</v>
      </c>
      <c r="F221" s="1">
        <v>1</v>
      </c>
      <c r="G221" s="1" t="s">
        <v>87</v>
      </c>
    </row>
    <row r="222" spans="1:7" x14ac:dyDescent="0.2">
      <c r="A222" s="1" t="str">
        <f t="shared" si="4"/>
        <v>PortionClass(id : 10, name : "ARROZ | rest 11 | opt EJECUTIVO", categoryId : 400, restaurantId : 11, optionId : 1),</v>
      </c>
      <c r="B222" s="1">
        <v>10</v>
      </c>
      <c r="C222" s="1" t="str">
        <f>G222&amp;" | rest "&amp;E222&amp;" | opt "&amp;VLOOKUP($F222,OptionClass!$B$2:$C$7,2,0)</f>
        <v>ARROZ | rest 11 | opt EJECUTIVO</v>
      </c>
      <c r="D222" s="1">
        <v>400</v>
      </c>
      <c r="E222" s="1">
        <v>11</v>
      </c>
      <c r="F222" s="1">
        <v>1</v>
      </c>
      <c r="G222" s="1" t="s">
        <v>79</v>
      </c>
    </row>
    <row r="223" spans="1:7" x14ac:dyDescent="0.2">
      <c r="A223" s="1" t="str">
        <f t="shared" si="4"/>
        <v>PortionClass(id : 11, name : "PAPA | rest 11 | opt EJECUTIVO", categoryId : 400, restaurantId : 11, optionId : 1),</v>
      </c>
      <c r="B223" s="1">
        <v>11</v>
      </c>
      <c r="C223" s="1" t="str">
        <f>G223&amp;" | rest "&amp;E223&amp;" | opt "&amp;VLOOKUP($F223,OptionClass!$B$2:$C$7,2,0)</f>
        <v>PAPA | rest 11 | opt EJECUTIVO</v>
      </c>
      <c r="D223" s="1">
        <v>400</v>
      </c>
      <c r="E223" s="1">
        <v>11</v>
      </c>
      <c r="F223" s="1">
        <v>1</v>
      </c>
      <c r="G223" s="1" t="s">
        <v>88</v>
      </c>
    </row>
    <row r="224" spans="1:7" x14ac:dyDescent="0.2">
      <c r="A224" s="1" t="str">
        <f t="shared" si="4"/>
        <v>PortionClass(id : 12, name : "TOMATE, CEBOLLA, LIMON | rest 11 | opt EJECUTIVO", categoryId : 5, restaurantId : 11, optionId : 1),</v>
      </c>
      <c r="B224" s="1">
        <v>12</v>
      </c>
      <c r="C224" s="1" t="str">
        <f>G224&amp;" | rest "&amp;E224&amp;" | opt "&amp;VLOOKUP($F224,OptionClass!$B$2:$C$7,2,0)</f>
        <v>TOMATE, CEBOLLA, LIMON | rest 11 | opt EJECUTIVO</v>
      </c>
      <c r="D224" s="1">
        <v>5</v>
      </c>
      <c r="E224" s="1">
        <v>11</v>
      </c>
      <c r="F224" s="1">
        <v>1</v>
      </c>
      <c r="G224" s="1" t="s">
        <v>89</v>
      </c>
    </row>
    <row r="225" spans="1:7" x14ac:dyDescent="0.2">
      <c r="A225" s="1" t="str">
        <f t="shared" si="4"/>
        <v>PortionClass(id : 13, name : "MANZANA, QUESO, MANZANA | rest 11 | opt EJECUTIVO", categoryId : 5, restaurantId : 11, optionId : 1),</v>
      </c>
      <c r="B225" s="1">
        <v>13</v>
      </c>
      <c r="C225" s="1" t="str">
        <f>G225&amp;" | rest "&amp;E225&amp;" | opt "&amp;VLOOKUP($F225,OptionClass!$B$2:$C$7,2,0)</f>
        <v>MANZANA, QUESO, MANZANA | rest 11 | opt EJECUTIVO</v>
      </c>
      <c r="D225" s="1">
        <v>5</v>
      </c>
      <c r="E225" s="1">
        <v>11</v>
      </c>
      <c r="F225" s="1">
        <v>1</v>
      </c>
      <c r="G225" s="1" t="s">
        <v>90</v>
      </c>
    </row>
    <row r="226" spans="1:7" x14ac:dyDescent="0.2">
      <c r="A226" s="1" t="str">
        <f t="shared" si="4"/>
        <v>PortionClass(id : 14, name : "JUGO | rest 11 | opt EJECUTIVO", categoryId : 6, restaurantId : 11, optionId : 1),</v>
      </c>
      <c r="B226" s="1">
        <v>14</v>
      </c>
      <c r="C226" s="1" t="str">
        <f>G226&amp;" | rest "&amp;E226&amp;" | opt "&amp;VLOOKUP($F226,OptionClass!$B$2:$C$7,2,0)</f>
        <v>JUGO | rest 11 | opt EJECUTIVO</v>
      </c>
      <c r="D226" s="1">
        <v>6</v>
      </c>
      <c r="E226" s="1">
        <v>11</v>
      </c>
      <c r="F226" s="1">
        <v>1</v>
      </c>
      <c r="G226" s="1" t="s">
        <v>91</v>
      </c>
    </row>
    <row r="227" spans="1:7" x14ac:dyDescent="0.2">
      <c r="A227" s="1" t="str">
        <f t="shared" si="4"/>
        <v>PortionClass(id : 15, name : "GASEOSA | rest 11 | opt EJECUTIVO", categoryId : 6, restaurantId : 11, optionId : 1),</v>
      </c>
      <c r="B227" s="1">
        <v>15</v>
      </c>
      <c r="C227" s="1" t="str">
        <f>G227&amp;" | rest "&amp;E227&amp;" | opt "&amp;VLOOKUP($F227,OptionClass!$B$2:$C$7,2,0)</f>
        <v>GASEOSA | rest 11 | opt EJECUTIVO</v>
      </c>
      <c r="D227" s="1">
        <v>6</v>
      </c>
      <c r="E227" s="1">
        <v>11</v>
      </c>
      <c r="F227" s="1">
        <v>1</v>
      </c>
      <c r="G227" s="1" t="s">
        <v>92</v>
      </c>
    </row>
    <row r="228" spans="1:7" x14ac:dyDescent="0.2">
      <c r="A228" s="1" t="str">
        <f t="shared" si="4"/>
        <v>PortionClass(id : 16, name : "AGUA | rest 11 | opt EJECUTIVO", categoryId : 6, restaurantId : 11, optionId : 1),</v>
      </c>
      <c r="B228" s="1">
        <v>16</v>
      </c>
      <c r="C228" s="1" t="str">
        <f>G228&amp;" | rest "&amp;E228&amp;" | opt "&amp;VLOOKUP($F228,OptionClass!$B$2:$C$7,2,0)</f>
        <v>AGUA | rest 11 | opt EJECUTIVO</v>
      </c>
      <c r="D228" s="1">
        <v>6</v>
      </c>
      <c r="E228" s="1">
        <v>11</v>
      </c>
      <c r="F228" s="1">
        <v>1</v>
      </c>
      <c r="G228" s="1" t="s">
        <v>93</v>
      </c>
    </row>
    <row r="229" spans="1:7" x14ac:dyDescent="0.2">
      <c r="A229" s="1" t="str">
        <f t="shared" si="4"/>
        <v>PortionClass(id : 1, name : "ARROZ | rest 12 | opt EJECUTIVO", categoryId : 1, restaurantId : 12, optionId : 1),</v>
      </c>
      <c r="B229" s="1">
        <v>1</v>
      </c>
      <c r="C229" s="1" t="str">
        <f>G229&amp;" | rest "&amp;E229&amp;" | opt "&amp;VLOOKUP($F229,OptionClass!$B$2:$C$7,2,0)</f>
        <v>ARROZ | rest 12 | opt EJECUTIVO</v>
      </c>
      <c r="D229" s="1">
        <v>1</v>
      </c>
      <c r="E229" s="1">
        <v>12</v>
      </c>
      <c r="F229" s="1">
        <v>1</v>
      </c>
      <c r="G229" s="1" t="s">
        <v>79</v>
      </c>
    </row>
    <row r="230" spans="1:7" x14ac:dyDescent="0.2">
      <c r="A230" s="1" t="str">
        <f t="shared" ref="A230:A293" si="5">B$1&amp;B230&amp;C$1&amp;C230&amp;D$1&amp;D230&amp;E$1&amp;E230&amp;F$1&amp;F230&amp;"),"</f>
        <v>PortionClass(id : 2, name : "PASTA | rest 12 | opt EJECUTIVO", categoryId : 1, restaurantId : 12, optionId : 1),</v>
      </c>
      <c r="B230" s="1">
        <v>2</v>
      </c>
      <c r="C230" s="1" t="str">
        <f>G230&amp;" | rest "&amp;E230&amp;" | opt "&amp;VLOOKUP($F230,OptionClass!$B$2:$C$7,2,0)</f>
        <v>PASTA | rest 12 | opt EJECUTIVO</v>
      </c>
      <c r="D230" s="1">
        <v>1</v>
      </c>
      <c r="E230" s="1">
        <v>12</v>
      </c>
      <c r="F230" s="1">
        <v>1</v>
      </c>
      <c r="G230" s="1" t="s">
        <v>80</v>
      </c>
    </row>
    <row r="231" spans="1:7" x14ac:dyDescent="0.2">
      <c r="A231" s="1" t="str">
        <f t="shared" si="5"/>
        <v>PortionClass(id : 3, name : "CUCHUCO | rest 12 | opt EJECUTIVO", categoryId : 1, restaurantId : 12, optionId : 1),</v>
      </c>
      <c r="B231" s="1">
        <v>3</v>
      </c>
      <c r="C231" s="1" t="str">
        <f>G231&amp;" | rest "&amp;E231&amp;" | opt "&amp;VLOOKUP($F231,OptionClass!$B$2:$C$7,2,0)</f>
        <v>CUCHUCO | rest 12 | opt EJECUTIVO</v>
      </c>
      <c r="D231" s="1">
        <v>1</v>
      </c>
      <c r="E231" s="1">
        <v>12</v>
      </c>
      <c r="F231" s="1">
        <v>1</v>
      </c>
      <c r="G231" s="1" t="s">
        <v>81</v>
      </c>
    </row>
    <row r="232" spans="1:7" x14ac:dyDescent="0.2">
      <c r="A232" s="1" t="str">
        <f t="shared" si="5"/>
        <v>PortionClass(id : 4, name : "LENTEJA | rest 12 | opt EJECUTIVO", categoryId : 2, restaurantId : 12, optionId : 1),</v>
      </c>
      <c r="B232" s="1">
        <v>4</v>
      </c>
      <c r="C232" s="1" t="str">
        <f>G232&amp;" | rest "&amp;E232&amp;" | opt "&amp;VLOOKUP($F232,OptionClass!$B$2:$C$7,2,0)</f>
        <v>LENTEJA | rest 12 | opt EJECUTIVO</v>
      </c>
      <c r="D232" s="1">
        <v>2</v>
      </c>
      <c r="E232" s="1">
        <v>12</v>
      </c>
      <c r="F232" s="1">
        <v>1</v>
      </c>
      <c r="G232" s="1" t="s">
        <v>82</v>
      </c>
    </row>
    <row r="233" spans="1:7" x14ac:dyDescent="0.2">
      <c r="A233" s="1" t="str">
        <f t="shared" si="5"/>
        <v>PortionClass(id : 5, name : "AHUYAMA | rest 12 | opt EJECUTIVO", categoryId : 2, restaurantId : 12, optionId : 1),</v>
      </c>
      <c r="B233" s="1">
        <v>5</v>
      </c>
      <c r="C233" s="1" t="str">
        <f>G233&amp;" | rest "&amp;E233&amp;" | opt "&amp;VLOOKUP($F233,OptionClass!$B$2:$C$7,2,0)</f>
        <v>AHUYAMA | rest 12 | opt EJECUTIVO</v>
      </c>
      <c r="D233" s="1">
        <v>2</v>
      </c>
      <c r="E233" s="1">
        <v>12</v>
      </c>
      <c r="F233" s="1">
        <v>1</v>
      </c>
      <c r="G233" s="1" t="s">
        <v>83</v>
      </c>
    </row>
    <row r="234" spans="1:7" x14ac:dyDescent="0.2">
      <c r="A234" s="1" t="str">
        <f t="shared" si="5"/>
        <v>PortionClass(id : 6, name : "FRIJOL | rest 12 | opt EJECUTIVO", categoryId : 2, restaurantId : 12, optionId : 1),</v>
      </c>
      <c r="B234" s="1">
        <v>6</v>
      </c>
      <c r="C234" s="1" t="str">
        <f>G234&amp;" | rest "&amp;E234&amp;" | opt "&amp;VLOOKUP($F234,OptionClass!$B$2:$C$7,2,0)</f>
        <v>FRIJOL | rest 12 | opt EJECUTIVO</v>
      </c>
      <c r="D234" s="1">
        <v>2</v>
      </c>
      <c r="E234" s="1">
        <v>12</v>
      </c>
      <c r="F234" s="1">
        <v>1</v>
      </c>
      <c r="G234" s="1" t="s">
        <v>84</v>
      </c>
    </row>
    <row r="235" spans="1:7" x14ac:dyDescent="0.2">
      <c r="A235" s="1" t="str">
        <f t="shared" si="5"/>
        <v>PortionClass(id : 7, name : "CARNE EN BISTEC | rest 12 | opt EJECUTIVO", categoryId : 3, restaurantId : 12, optionId : 1),</v>
      </c>
      <c r="B235" s="1">
        <v>7</v>
      </c>
      <c r="C235" s="1" t="str">
        <f>G235&amp;" | rest "&amp;E235&amp;" | opt "&amp;VLOOKUP($F235,OptionClass!$B$2:$C$7,2,0)</f>
        <v>CARNE EN BISTEC | rest 12 | opt EJECUTIVO</v>
      </c>
      <c r="D235" s="1">
        <v>3</v>
      </c>
      <c r="E235" s="1">
        <v>12</v>
      </c>
      <c r="F235" s="1">
        <v>1</v>
      </c>
      <c r="G235" s="1" t="s">
        <v>85</v>
      </c>
    </row>
    <row r="236" spans="1:7" x14ac:dyDescent="0.2">
      <c r="A236" s="1" t="str">
        <f t="shared" si="5"/>
        <v>PortionClass(id : 8, name : "POLLO AL HORNO | rest 12 | opt EJECUTIVO", categoryId : 3, restaurantId : 12, optionId : 1),</v>
      </c>
      <c r="B236" s="1">
        <v>8</v>
      </c>
      <c r="C236" s="1" t="str">
        <f>G236&amp;" | rest "&amp;E236&amp;" | opt "&amp;VLOOKUP($F236,OptionClass!$B$2:$C$7,2,0)</f>
        <v>POLLO AL HORNO | rest 12 | opt EJECUTIVO</v>
      </c>
      <c r="D236" s="1">
        <v>3</v>
      </c>
      <c r="E236" s="1">
        <v>12</v>
      </c>
      <c r="F236" s="1">
        <v>1</v>
      </c>
      <c r="G236" s="1" t="s">
        <v>86</v>
      </c>
    </row>
    <row r="237" spans="1:7" x14ac:dyDescent="0.2">
      <c r="A237" s="1" t="str">
        <f t="shared" si="5"/>
        <v>PortionClass(id : 9, name : "PESCADO | rest 12 | opt EJECUTIVO", categoryId : 3, restaurantId : 12, optionId : 1),</v>
      </c>
      <c r="B237" s="1">
        <v>9</v>
      </c>
      <c r="C237" s="1" t="str">
        <f>G237&amp;" | rest "&amp;E237&amp;" | opt "&amp;VLOOKUP($F237,OptionClass!$B$2:$C$7,2,0)</f>
        <v>PESCADO | rest 12 | opt EJECUTIVO</v>
      </c>
      <c r="D237" s="1">
        <v>3</v>
      </c>
      <c r="E237" s="1">
        <v>12</v>
      </c>
      <c r="F237" s="1">
        <v>1</v>
      </c>
      <c r="G237" s="1" t="s">
        <v>87</v>
      </c>
    </row>
    <row r="238" spans="1:7" x14ac:dyDescent="0.2">
      <c r="A238" s="1" t="str">
        <f t="shared" si="5"/>
        <v>PortionClass(id : 10, name : "ARROZ | rest 12 | opt EJECUTIVO", categoryId : 400, restaurantId : 12, optionId : 1),</v>
      </c>
      <c r="B238" s="1">
        <v>10</v>
      </c>
      <c r="C238" s="1" t="str">
        <f>G238&amp;" | rest "&amp;E238&amp;" | opt "&amp;VLOOKUP($F238,OptionClass!$B$2:$C$7,2,0)</f>
        <v>ARROZ | rest 12 | opt EJECUTIVO</v>
      </c>
      <c r="D238" s="1">
        <v>400</v>
      </c>
      <c r="E238" s="1">
        <v>12</v>
      </c>
      <c r="F238" s="1">
        <v>1</v>
      </c>
      <c r="G238" s="1" t="s">
        <v>79</v>
      </c>
    </row>
    <row r="239" spans="1:7" x14ac:dyDescent="0.2">
      <c r="A239" s="1" t="str">
        <f t="shared" si="5"/>
        <v>PortionClass(id : 11, name : "PAPA | rest 12 | opt EJECUTIVO", categoryId : 400, restaurantId : 12, optionId : 1),</v>
      </c>
      <c r="B239" s="1">
        <v>11</v>
      </c>
      <c r="C239" s="1" t="str">
        <f>G239&amp;" | rest "&amp;E239&amp;" | opt "&amp;VLOOKUP($F239,OptionClass!$B$2:$C$7,2,0)</f>
        <v>PAPA | rest 12 | opt EJECUTIVO</v>
      </c>
      <c r="D239" s="1">
        <v>400</v>
      </c>
      <c r="E239" s="1">
        <v>12</v>
      </c>
      <c r="F239" s="1">
        <v>1</v>
      </c>
      <c r="G239" s="1" t="s">
        <v>88</v>
      </c>
    </row>
    <row r="240" spans="1:7" x14ac:dyDescent="0.2">
      <c r="A240" s="1" t="str">
        <f t="shared" si="5"/>
        <v>PortionClass(id : 12, name : "TOMATE, CEBOLLA, LIMON | rest 12 | opt EJECUTIVO", categoryId : 5, restaurantId : 12, optionId : 1),</v>
      </c>
      <c r="B240" s="1">
        <v>12</v>
      </c>
      <c r="C240" s="1" t="str">
        <f>G240&amp;" | rest "&amp;E240&amp;" | opt "&amp;VLOOKUP($F240,OptionClass!$B$2:$C$7,2,0)</f>
        <v>TOMATE, CEBOLLA, LIMON | rest 12 | opt EJECUTIVO</v>
      </c>
      <c r="D240" s="1">
        <v>5</v>
      </c>
      <c r="E240" s="1">
        <v>12</v>
      </c>
      <c r="F240" s="1">
        <v>1</v>
      </c>
      <c r="G240" s="1" t="s">
        <v>89</v>
      </c>
    </row>
    <row r="241" spans="1:7" x14ac:dyDescent="0.2">
      <c r="A241" s="1" t="str">
        <f t="shared" si="5"/>
        <v>PortionClass(id : 13, name : "MANZANA, QUESO, MANZANA | rest 12 | opt EJECUTIVO", categoryId : 5, restaurantId : 12, optionId : 1),</v>
      </c>
      <c r="B241" s="1">
        <v>13</v>
      </c>
      <c r="C241" s="1" t="str">
        <f>G241&amp;" | rest "&amp;E241&amp;" | opt "&amp;VLOOKUP($F241,OptionClass!$B$2:$C$7,2,0)</f>
        <v>MANZANA, QUESO, MANZANA | rest 12 | opt EJECUTIVO</v>
      </c>
      <c r="D241" s="1">
        <v>5</v>
      </c>
      <c r="E241" s="1">
        <v>12</v>
      </c>
      <c r="F241" s="1">
        <v>1</v>
      </c>
      <c r="G241" s="1" t="s">
        <v>90</v>
      </c>
    </row>
    <row r="242" spans="1:7" x14ac:dyDescent="0.2">
      <c r="A242" s="1" t="str">
        <f t="shared" si="5"/>
        <v>PortionClass(id : 14, name : "JUGO | rest 12 | opt EJECUTIVO", categoryId : 6, restaurantId : 12, optionId : 1),</v>
      </c>
      <c r="B242" s="1">
        <v>14</v>
      </c>
      <c r="C242" s="1" t="str">
        <f>G242&amp;" | rest "&amp;E242&amp;" | opt "&amp;VLOOKUP($F242,OptionClass!$B$2:$C$7,2,0)</f>
        <v>JUGO | rest 12 | opt EJECUTIVO</v>
      </c>
      <c r="D242" s="1">
        <v>6</v>
      </c>
      <c r="E242" s="1">
        <v>12</v>
      </c>
      <c r="F242" s="1">
        <v>1</v>
      </c>
      <c r="G242" s="1" t="s">
        <v>91</v>
      </c>
    </row>
    <row r="243" spans="1:7" x14ac:dyDescent="0.2">
      <c r="A243" s="1" t="str">
        <f t="shared" si="5"/>
        <v>PortionClass(id : 15, name : "GASEOSA | rest 12 | opt EJECUTIVO", categoryId : 6, restaurantId : 12, optionId : 1),</v>
      </c>
      <c r="B243" s="1">
        <v>15</v>
      </c>
      <c r="C243" s="1" t="str">
        <f>G243&amp;" | rest "&amp;E243&amp;" | opt "&amp;VLOOKUP($F243,OptionClass!$B$2:$C$7,2,0)</f>
        <v>GASEOSA | rest 12 | opt EJECUTIVO</v>
      </c>
      <c r="D243" s="1">
        <v>6</v>
      </c>
      <c r="E243" s="1">
        <v>12</v>
      </c>
      <c r="F243" s="1">
        <v>1</v>
      </c>
      <c r="G243" s="1" t="s">
        <v>92</v>
      </c>
    </row>
    <row r="244" spans="1:7" x14ac:dyDescent="0.2">
      <c r="A244" s="1" t="str">
        <f t="shared" si="5"/>
        <v>PortionClass(id : 16, name : "AGUA | rest 12 | opt EJECUTIVO", categoryId : 6, restaurantId : 12, optionId : 1),</v>
      </c>
      <c r="B244" s="1">
        <v>16</v>
      </c>
      <c r="C244" s="1" t="str">
        <f>G244&amp;" | rest "&amp;E244&amp;" | opt "&amp;VLOOKUP($F244,OptionClass!$B$2:$C$7,2,0)</f>
        <v>AGUA | rest 12 | opt EJECUTIVO</v>
      </c>
      <c r="D244" s="1">
        <v>6</v>
      </c>
      <c r="E244" s="1">
        <v>12</v>
      </c>
      <c r="F244" s="1">
        <v>1</v>
      </c>
      <c r="G244" s="1" t="s">
        <v>93</v>
      </c>
    </row>
    <row r="245" spans="1:7" x14ac:dyDescent="0.2">
      <c r="A245" s="1" t="str">
        <f t="shared" si="5"/>
        <v>PortionClass(id : 1, name : "ARROZ | rest 13 | opt EJECUTIVO", categoryId : 1, restaurantId : 13, optionId : 1),</v>
      </c>
      <c r="B245" s="1">
        <v>1</v>
      </c>
      <c r="C245" s="1" t="str">
        <f>G245&amp;" | rest "&amp;E245&amp;" | opt "&amp;VLOOKUP($F245,OptionClass!$B$2:$C$7,2,0)</f>
        <v>ARROZ | rest 13 | opt EJECUTIVO</v>
      </c>
      <c r="D245" s="1">
        <v>1</v>
      </c>
      <c r="E245" s="1">
        <v>13</v>
      </c>
      <c r="F245" s="1">
        <v>1</v>
      </c>
      <c r="G245" s="1" t="s">
        <v>79</v>
      </c>
    </row>
    <row r="246" spans="1:7" x14ac:dyDescent="0.2">
      <c r="A246" s="1" t="str">
        <f t="shared" si="5"/>
        <v>PortionClass(id : 2, name : "PASTA | rest 13 | opt EJECUTIVO", categoryId : 1, restaurantId : 13, optionId : 1),</v>
      </c>
      <c r="B246" s="1">
        <v>2</v>
      </c>
      <c r="C246" s="1" t="str">
        <f>G246&amp;" | rest "&amp;E246&amp;" | opt "&amp;VLOOKUP($F246,OptionClass!$B$2:$C$7,2,0)</f>
        <v>PASTA | rest 13 | opt EJECUTIVO</v>
      </c>
      <c r="D246" s="1">
        <v>1</v>
      </c>
      <c r="E246" s="1">
        <v>13</v>
      </c>
      <c r="F246" s="1">
        <v>1</v>
      </c>
      <c r="G246" s="1" t="s">
        <v>80</v>
      </c>
    </row>
    <row r="247" spans="1:7" x14ac:dyDescent="0.2">
      <c r="A247" s="1" t="str">
        <f t="shared" si="5"/>
        <v>PortionClass(id : 3, name : "CUCHUCO | rest 13 | opt EJECUTIVO", categoryId : 1, restaurantId : 13, optionId : 1),</v>
      </c>
      <c r="B247" s="1">
        <v>3</v>
      </c>
      <c r="C247" s="1" t="str">
        <f>G247&amp;" | rest "&amp;E247&amp;" | opt "&amp;VLOOKUP($F247,OptionClass!$B$2:$C$7,2,0)</f>
        <v>CUCHUCO | rest 13 | opt EJECUTIVO</v>
      </c>
      <c r="D247" s="1">
        <v>1</v>
      </c>
      <c r="E247" s="1">
        <v>13</v>
      </c>
      <c r="F247" s="1">
        <v>1</v>
      </c>
      <c r="G247" s="1" t="s">
        <v>81</v>
      </c>
    </row>
    <row r="248" spans="1:7" x14ac:dyDescent="0.2">
      <c r="A248" s="1" t="str">
        <f t="shared" si="5"/>
        <v>PortionClass(id : 4, name : "LENTEJA | rest 13 | opt EJECUTIVO", categoryId : 2, restaurantId : 13, optionId : 1),</v>
      </c>
      <c r="B248" s="1">
        <v>4</v>
      </c>
      <c r="C248" s="1" t="str">
        <f>G248&amp;" | rest "&amp;E248&amp;" | opt "&amp;VLOOKUP($F248,OptionClass!$B$2:$C$7,2,0)</f>
        <v>LENTEJA | rest 13 | opt EJECUTIVO</v>
      </c>
      <c r="D248" s="1">
        <v>2</v>
      </c>
      <c r="E248" s="1">
        <v>13</v>
      </c>
      <c r="F248" s="1">
        <v>1</v>
      </c>
      <c r="G248" s="1" t="s">
        <v>82</v>
      </c>
    </row>
    <row r="249" spans="1:7" x14ac:dyDescent="0.2">
      <c r="A249" s="1" t="str">
        <f t="shared" si="5"/>
        <v>PortionClass(id : 5, name : "AHUYAMA | rest 13 | opt EJECUTIVO", categoryId : 2, restaurantId : 13, optionId : 1),</v>
      </c>
      <c r="B249" s="1">
        <v>5</v>
      </c>
      <c r="C249" s="1" t="str">
        <f>G249&amp;" | rest "&amp;E249&amp;" | opt "&amp;VLOOKUP($F249,OptionClass!$B$2:$C$7,2,0)</f>
        <v>AHUYAMA | rest 13 | opt EJECUTIVO</v>
      </c>
      <c r="D249" s="1">
        <v>2</v>
      </c>
      <c r="E249" s="1">
        <v>13</v>
      </c>
      <c r="F249" s="1">
        <v>1</v>
      </c>
      <c r="G249" s="1" t="s">
        <v>83</v>
      </c>
    </row>
    <row r="250" spans="1:7" x14ac:dyDescent="0.2">
      <c r="A250" s="1" t="str">
        <f t="shared" si="5"/>
        <v>PortionClass(id : 6, name : "FRIJOL | rest 13 | opt EJECUTIVO", categoryId : 2, restaurantId : 13, optionId : 1),</v>
      </c>
      <c r="B250" s="1">
        <v>6</v>
      </c>
      <c r="C250" s="1" t="str">
        <f>G250&amp;" | rest "&amp;E250&amp;" | opt "&amp;VLOOKUP($F250,OptionClass!$B$2:$C$7,2,0)</f>
        <v>FRIJOL | rest 13 | opt EJECUTIVO</v>
      </c>
      <c r="D250" s="1">
        <v>2</v>
      </c>
      <c r="E250" s="1">
        <v>13</v>
      </c>
      <c r="F250" s="1">
        <v>1</v>
      </c>
      <c r="G250" s="1" t="s">
        <v>84</v>
      </c>
    </row>
    <row r="251" spans="1:7" x14ac:dyDescent="0.2">
      <c r="A251" s="1" t="str">
        <f t="shared" si="5"/>
        <v>PortionClass(id : 7, name : "CARNE EN BISTEC | rest 13 | opt EJECUTIVO", categoryId : 3, restaurantId : 13, optionId : 1),</v>
      </c>
      <c r="B251" s="1">
        <v>7</v>
      </c>
      <c r="C251" s="1" t="str">
        <f>G251&amp;" | rest "&amp;E251&amp;" | opt "&amp;VLOOKUP($F251,OptionClass!$B$2:$C$7,2,0)</f>
        <v>CARNE EN BISTEC | rest 13 | opt EJECUTIVO</v>
      </c>
      <c r="D251" s="1">
        <v>3</v>
      </c>
      <c r="E251" s="1">
        <v>13</v>
      </c>
      <c r="F251" s="1">
        <v>1</v>
      </c>
      <c r="G251" s="1" t="s">
        <v>85</v>
      </c>
    </row>
    <row r="252" spans="1:7" x14ac:dyDescent="0.2">
      <c r="A252" s="1" t="str">
        <f t="shared" si="5"/>
        <v>PortionClass(id : 8, name : "POLLO AL HORNO | rest 13 | opt EJECUTIVO", categoryId : 3, restaurantId : 13, optionId : 1),</v>
      </c>
      <c r="B252" s="1">
        <v>8</v>
      </c>
      <c r="C252" s="1" t="str">
        <f>G252&amp;" | rest "&amp;E252&amp;" | opt "&amp;VLOOKUP($F252,OptionClass!$B$2:$C$7,2,0)</f>
        <v>POLLO AL HORNO | rest 13 | opt EJECUTIVO</v>
      </c>
      <c r="D252" s="1">
        <v>3</v>
      </c>
      <c r="E252" s="1">
        <v>13</v>
      </c>
      <c r="F252" s="1">
        <v>1</v>
      </c>
      <c r="G252" s="1" t="s">
        <v>86</v>
      </c>
    </row>
    <row r="253" spans="1:7" x14ac:dyDescent="0.2">
      <c r="A253" s="1" t="str">
        <f t="shared" si="5"/>
        <v>PortionClass(id : 9, name : "PESCADO | rest 13 | opt EJECUTIVO", categoryId : 3, restaurantId : 13, optionId : 1),</v>
      </c>
      <c r="B253" s="1">
        <v>9</v>
      </c>
      <c r="C253" s="1" t="str">
        <f>G253&amp;" | rest "&amp;E253&amp;" | opt "&amp;VLOOKUP($F253,OptionClass!$B$2:$C$7,2,0)</f>
        <v>PESCADO | rest 13 | opt EJECUTIVO</v>
      </c>
      <c r="D253" s="1">
        <v>3</v>
      </c>
      <c r="E253" s="1">
        <v>13</v>
      </c>
      <c r="F253" s="1">
        <v>1</v>
      </c>
      <c r="G253" s="1" t="s">
        <v>87</v>
      </c>
    </row>
    <row r="254" spans="1:7" x14ac:dyDescent="0.2">
      <c r="A254" s="1" t="str">
        <f t="shared" si="5"/>
        <v>PortionClass(id : 10, name : "ARROZ | rest 13 | opt EJECUTIVO", categoryId : 400, restaurantId : 13, optionId : 1),</v>
      </c>
      <c r="B254" s="1">
        <v>10</v>
      </c>
      <c r="C254" s="1" t="str">
        <f>G254&amp;" | rest "&amp;E254&amp;" | opt "&amp;VLOOKUP($F254,OptionClass!$B$2:$C$7,2,0)</f>
        <v>ARROZ | rest 13 | opt EJECUTIVO</v>
      </c>
      <c r="D254" s="1">
        <v>400</v>
      </c>
      <c r="E254" s="1">
        <v>13</v>
      </c>
      <c r="F254" s="1">
        <v>1</v>
      </c>
      <c r="G254" s="1" t="s">
        <v>79</v>
      </c>
    </row>
    <row r="255" spans="1:7" x14ac:dyDescent="0.2">
      <c r="A255" s="1" t="str">
        <f t="shared" si="5"/>
        <v>PortionClass(id : 11, name : "PAPA | rest 13 | opt EJECUTIVO", categoryId : 400, restaurantId : 13, optionId : 1),</v>
      </c>
      <c r="B255" s="1">
        <v>11</v>
      </c>
      <c r="C255" s="1" t="str">
        <f>G255&amp;" | rest "&amp;E255&amp;" | opt "&amp;VLOOKUP($F255,OptionClass!$B$2:$C$7,2,0)</f>
        <v>PAPA | rest 13 | opt EJECUTIVO</v>
      </c>
      <c r="D255" s="1">
        <v>400</v>
      </c>
      <c r="E255" s="1">
        <v>13</v>
      </c>
      <c r="F255" s="1">
        <v>1</v>
      </c>
      <c r="G255" s="1" t="s">
        <v>88</v>
      </c>
    </row>
    <row r="256" spans="1:7" x14ac:dyDescent="0.2">
      <c r="A256" s="1" t="str">
        <f t="shared" si="5"/>
        <v>PortionClass(id : 12, name : "TOMATE, CEBOLLA, LIMON | rest 13 | opt EJECUTIVO", categoryId : 5, restaurantId : 13, optionId : 1),</v>
      </c>
      <c r="B256" s="1">
        <v>12</v>
      </c>
      <c r="C256" s="1" t="str">
        <f>G256&amp;" | rest "&amp;E256&amp;" | opt "&amp;VLOOKUP($F256,OptionClass!$B$2:$C$7,2,0)</f>
        <v>TOMATE, CEBOLLA, LIMON | rest 13 | opt EJECUTIVO</v>
      </c>
      <c r="D256" s="1">
        <v>5</v>
      </c>
      <c r="E256" s="1">
        <v>13</v>
      </c>
      <c r="F256" s="1">
        <v>1</v>
      </c>
      <c r="G256" s="1" t="s">
        <v>89</v>
      </c>
    </row>
    <row r="257" spans="1:7" x14ac:dyDescent="0.2">
      <c r="A257" s="1" t="str">
        <f t="shared" si="5"/>
        <v>PortionClass(id : 13, name : "MANZANA, QUESO, MANZANA | rest 13 | opt EJECUTIVO", categoryId : 5, restaurantId : 13, optionId : 1),</v>
      </c>
      <c r="B257" s="1">
        <v>13</v>
      </c>
      <c r="C257" s="1" t="str">
        <f>G257&amp;" | rest "&amp;E257&amp;" | opt "&amp;VLOOKUP($F257,OptionClass!$B$2:$C$7,2,0)</f>
        <v>MANZANA, QUESO, MANZANA | rest 13 | opt EJECUTIVO</v>
      </c>
      <c r="D257" s="1">
        <v>5</v>
      </c>
      <c r="E257" s="1">
        <v>13</v>
      </c>
      <c r="F257" s="1">
        <v>1</v>
      </c>
      <c r="G257" s="1" t="s">
        <v>90</v>
      </c>
    </row>
    <row r="258" spans="1:7" x14ac:dyDescent="0.2">
      <c r="A258" s="1" t="str">
        <f t="shared" si="5"/>
        <v>PortionClass(id : 14, name : "JUGO | rest 13 | opt EJECUTIVO", categoryId : 6, restaurantId : 13, optionId : 1),</v>
      </c>
      <c r="B258" s="1">
        <v>14</v>
      </c>
      <c r="C258" s="1" t="str">
        <f>G258&amp;" | rest "&amp;E258&amp;" | opt "&amp;VLOOKUP($F258,OptionClass!$B$2:$C$7,2,0)</f>
        <v>JUGO | rest 13 | opt EJECUTIVO</v>
      </c>
      <c r="D258" s="1">
        <v>6</v>
      </c>
      <c r="E258" s="1">
        <v>13</v>
      </c>
      <c r="F258" s="1">
        <v>1</v>
      </c>
      <c r="G258" s="1" t="s">
        <v>91</v>
      </c>
    </row>
    <row r="259" spans="1:7" x14ac:dyDescent="0.2">
      <c r="A259" s="1" t="str">
        <f t="shared" si="5"/>
        <v>PortionClass(id : 15, name : "GASEOSA | rest 13 | opt EJECUTIVO", categoryId : 6, restaurantId : 13, optionId : 1),</v>
      </c>
      <c r="B259" s="1">
        <v>15</v>
      </c>
      <c r="C259" s="1" t="str">
        <f>G259&amp;" | rest "&amp;E259&amp;" | opt "&amp;VLOOKUP($F259,OptionClass!$B$2:$C$7,2,0)</f>
        <v>GASEOSA | rest 13 | opt EJECUTIVO</v>
      </c>
      <c r="D259" s="1">
        <v>6</v>
      </c>
      <c r="E259" s="1">
        <v>13</v>
      </c>
      <c r="F259" s="1">
        <v>1</v>
      </c>
      <c r="G259" s="1" t="s">
        <v>92</v>
      </c>
    </row>
    <row r="260" spans="1:7" x14ac:dyDescent="0.2">
      <c r="A260" s="1" t="str">
        <f t="shared" si="5"/>
        <v>PortionClass(id : 16, name : "AGUA | rest 13 | opt EJECUTIVO", categoryId : 6, restaurantId : 13, optionId : 1),</v>
      </c>
      <c r="B260" s="1">
        <v>16</v>
      </c>
      <c r="C260" s="1" t="str">
        <f>G260&amp;" | rest "&amp;E260&amp;" | opt "&amp;VLOOKUP($F260,OptionClass!$B$2:$C$7,2,0)</f>
        <v>AGUA | rest 13 | opt EJECUTIVO</v>
      </c>
      <c r="D260" s="1">
        <v>6</v>
      </c>
      <c r="E260" s="1">
        <v>13</v>
      </c>
      <c r="F260" s="1">
        <v>1</v>
      </c>
      <c r="G260" s="1" t="s">
        <v>93</v>
      </c>
    </row>
    <row r="261" spans="1:7" x14ac:dyDescent="0.2">
      <c r="A261" s="1" t="str">
        <f t="shared" si="5"/>
        <v>PortionClass(id : 1, name : "ARROZ | rest 14 | opt EJECUTIVO", categoryId : 1, restaurantId : 14, optionId : 1),</v>
      </c>
      <c r="B261" s="1">
        <v>1</v>
      </c>
      <c r="C261" s="1" t="str">
        <f>G261&amp;" | rest "&amp;E261&amp;" | opt "&amp;VLOOKUP($F261,OptionClass!$B$2:$C$7,2,0)</f>
        <v>ARROZ | rest 14 | opt EJECUTIVO</v>
      </c>
      <c r="D261" s="1">
        <v>1</v>
      </c>
      <c r="E261" s="1">
        <v>14</v>
      </c>
      <c r="F261" s="1">
        <v>1</v>
      </c>
      <c r="G261" s="1" t="s">
        <v>79</v>
      </c>
    </row>
    <row r="262" spans="1:7" x14ac:dyDescent="0.2">
      <c r="A262" s="1" t="str">
        <f t="shared" si="5"/>
        <v>PortionClass(id : 2, name : "PASTA | rest 14 | opt EJECUTIVO", categoryId : 1, restaurantId : 14, optionId : 1),</v>
      </c>
      <c r="B262" s="1">
        <v>2</v>
      </c>
      <c r="C262" s="1" t="str">
        <f>G262&amp;" | rest "&amp;E262&amp;" | opt "&amp;VLOOKUP($F262,OptionClass!$B$2:$C$7,2,0)</f>
        <v>PASTA | rest 14 | opt EJECUTIVO</v>
      </c>
      <c r="D262" s="1">
        <v>1</v>
      </c>
      <c r="E262" s="1">
        <v>14</v>
      </c>
      <c r="F262" s="1">
        <v>1</v>
      </c>
      <c r="G262" s="1" t="s">
        <v>80</v>
      </c>
    </row>
    <row r="263" spans="1:7" x14ac:dyDescent="0.2">
      <c r="A263" s="1" t="str">
        <f t="shared" si="5"/>
        <v>PortionClass(id : 3, name : "CUCHUCO | rest 14 | opt EJECUTIVO", categoryId : 1, restaurantId : 14, optionId : 1),</v>
      </c>
      <c r="B263" s="1">
        <v>3</v>
      </c>
      <c r="C263" s="1" t="str">
        <f>G263&amp;" | rest "&amp;E263&amp;" | opt "&amp;VLOOKUP($F263,OptionClass!$B$2:$C$7,2,0)</f>
        <v>CUCHUCO | rest 14 | opt EJECUTIVO</v>
      </c>
      <c r="D263" s="1">
        <v>1</v>
      </c>
      <c r="E263" s="1">
        <v>14</v>
      </c>
      <c r="F263" s="1">
        <v>1</v>
      </c>
      <c r="G263" s="1" t="s">
        <v>81</v>
      </c>
    </row>
    <row r="264" spans="1:7" x14ac:dyDescent="0.2">
      <c r="A264" s="1" t="str">
        <f t="shared" si="5"/>
        <v>PortionClass(id : 4, name : "LENTEJA | rest 14 | opt EJECUTIVO", categoryId : 2, restaurantId : 14, optionId : 1),</v>
      </c>
      <c r="B264" s="1">
        <v>4</v>
      </c>
      <c r="C264" s="1" t="str">
        <f>G264&amp;" | rest "&amp;E264&amp;" | opt "&amp;VLOOKUP($F264,OptionClass!$B$2:$C$7,2,0)</f>
        <v>LENTEJA | rest 14 | opt EJECUTIVO</v>
      </c>
      <c r="D264" s="1">
        <v>2</v>
      </c>
      <c r="E264" s="1">
        <v>14</v>
      </c>
      <c r="F264" s="1">
        <v>1</v>
      </c>
      <c r="G264" s="1" t="s">
        <v>82</v>
      </c>
    </row>
    <row r="265" spans="1:7" x14ac:dyDescent="0.2">
      <c r="A265" s="1" t="str">
        <f t="shared" si="5"/>
        <v>PortionClass(id : 5, name : "AHUYAMA | rest 14 | opt EJECUTIVO", categoryId : 2, restaurantId : 14, optionId : 1),</v>
      </c>
      <c r="B265" s="1">
        <v>5</v>
      </c>
      <c r="C265" s="1" t="str">
        <f>G265&amp;" | rest "&amp;E265&amp;" | opt "&amp;VLOOKUP($F265,OptionClass!$B$2:$C$7,2,0)</f>
        <v>AHUYAMA | rest 14 | opt EJECUTIVO</v>
      </c>
      <c r="D265" s="1">
        <v>2</v>
      </c>
      <c r="E265" s="1">
        <v>14</v>
      </c>
      <c r="F265" s="1">
        <v>1</v>
      </c>
      <c r="G265" s="1" t="s">
        <v>83</v>
      </c>
    </row>
    <row r="266" spans="1:7" x14ac:dyDescent="0.2">
      <c r="A266" s="1" t="str">
        <f t="shared" si="5"/>
        <v>PortionClass(id : 6, name : "FRIJOL | rest 14 | opt EJECUTIVO", categoryId : 2, restaurantId : 14, optionId : 1),</v>
      </c>
      <c r="B266" s="1">
        <v>6</v>
      </c>
      <c r="C266" s="1" t="str">
        <f>G266&amp;" | rest "&amp;E266&amp;" | opt "&amp;VLOOKUP($F266,OptionClass!$B$2:$C$7,2,0)</f>
        <v>FRIJOL | rest 14 | opt EJECUTIVO</v>
      </c>
      <c r="D266" s="1">
        <v>2</v>
      </c>
      <c r="E266" s="1">
        <v>14</v>
      </c>
      <c r="F266" s="1">
        <v>1</v>
      </c>
      <c r="G266" s="1" t="s">
        <v>84</v>
      </c>
    </row>
    <row r="267" spans="1:7" x14ac:dyDescent="0.2">
      <c r="A267" s="1" t="str">
        <f t="shared" si="5"/>
        <v>PortionClass(id : 7, name : "CARNE EN BISTEC | rest 14 | opt EJECUTIVO", categoryId : 3, restaurantId : 14, optionId : 1),</v>
      </c>
      <c r="B267" s="1">
        <v>7</v>
      </c>
      <c r="C267" s="1" t="str">
        <f>G267&amp;" | rest "&amp;E267&amp;" | opt "&amp;VLOOKUP($F267,OptionClass!$B$2:$C$7,2,0)</f>
        <v>CARNE EN BISTEC | rest 14 | opt EJECUTIVO</v>
      </c>
      <c r="D267" s="1">
        <v>3</v>
      </c>
      <c r="E267" s="1">
        <v>14</v>
      </c>
      <c r="F267" s="1">
        <v>1</v>
      </c>
      <c r="G267" s="1" t="s">
        <v>85</v>
      </c>
    </row>
    <row r="268" spans="1:7" x14ac:dyDescent="0.2">
      <c r="A268" s="1" t="str">
        <f t="shared" si="5"/>
        <v>PortionClass(id : 8, name : "POLLO AL HORNO | rest 14 | opt EJECUTIVO", categoryId : 3, restaurantId : 14, optionId : 1),</v>
      </c>
      <c r="B268" s="1">
        <v>8</v>
      </c>
      <c r="C268" s="1" t="str">
        <f>G268&amp;" | rest "&amp;E268&amp;" | opt "&amp;VLOOKUP($F268,OptionClass!$B$2:$C$7,2,0)</f>
        <v>POLLO AL HORNO | rest 14 | opt EJECUTIVO</v>
      </c>
      <c r="D268" s="1">
        <v>3</v>
      </c>
      <c r="E268" s="1">
        <v>14</v>
      </c>
      <c r="F268" s="1">
        <v>1</v>
      </c>
      <c r="G268" s="1" t="s">
        <v>86</v>
      </c>
    </row>
    <row r="269" spans="1:7" x14ac:dyDescent="0.2">
      <c r="A269" s="1" t="str">
        <f t="shared" si="5"/>
        <v>PortionClass(id : 9, name : "PESCADO | rest 14 | opt EJECUTIVO", categoryId : 3, restaurantId : 14, optionId : 1),</v>
      </c>
      <c r="B269" s="1">
        <v>9</v>
      </c>
      <c r="C269" s="1" t="str">
        <f>G269&amp;" | rest "&amp;E269&amp;" | opt "&amp;VLOOKUP($F269,OptionClass!$B$2:$C$7,2,0)</f>
        <v>PESCADO | rest 14 | opt EJECUTIVO</v>
      </c>
      <c r="D269" s="1">
        <v>3</v>
      </c>
      <c r="E269" s="1">
        <v>14</v>
      </c>
      <c r="F269" s="1">
        <v>1</v>
      </c>
      <c r="G269" s="1" t="s">
        <v>87</v>
      </c>
    </row>
    <row r="270" spans="1:7" x14ac:dyDescent="0.2">
      <c r="A270" s="1" t="str">
        <f t="shared" si="5"/>
        <v>PortionClass(id : 10, name : "ARROZ | rest 14 | opt EJECUTIVO", categoryId : 400, restaurantId : 14, optionId : 1),</v>
      </c>
      <c r="B270" s="1">
        <v>10</v>
      </c>
      <c r="C270" s="1" t="str">
        <f>G270&amp;" | rest "&amp;E270&amp;" | opt "&amp;VLOOKUP($F270,OptionClass!$B$2:$C$7,2,0)</f>
        <v>ARROZ | rest 14 | opt EJECUTIVO</v>
      </c>
      <c r="D270" s="1">
        <v>400</v>
      </c>
      <c r="E270" s="1">
        <v>14</v>
      </c>
      <c r="F270" s="1">
        <v>1</v>
      </c>
      <c r="G270" s="1" t="s">
        <v>79</v>
      </c>
    </row>
    <row r="271" spans="1:7" x14ac:dyDescent="0.2">
      <c r="A271" s="1" t="str">
        <f t="shared" si="5"/>
        <v>PortionClass(id : 11, name : "PAPA | rest 14 | opt EJECUTIVO", categoryId : 400, restaurantId : 14, optionId : 1),</v>
      </c>
      <c r="B271" s="1">
        <v>11</v>
      </c>
      <c r="C271" s="1" t="str">
        <f>G271&amp;" | rest "&amp;E271&amp;" | opt "&amp;VLOOKUP($F271,OptionClass!$B$2:$C$7,2,0)</f>
        <v>PAPA | rest 14 | opt EJECUTIVO</v>
      </c>
      <c r="D271" s="1">
        <v>400</v>
      </c>
      <c r="E271" s="1">
        <v>14</v>
      </c>
      <c r="F271" s="1">
        <v>1</v>
      </c>
      <c r="G271" s="1" t="s">
        <v>88</v>
      </c>
    </row>
    <row r="272" spans="1:7" x14ac:dyDescent="0.2">
      <c r="A272" s="1" t="str">
        <f t="shared" si="5"/>
        <v>PortionClass(id : 12, name : "TOMATE, CEBOLLA, LIMON | rest 14 | opt EJECUTIVO", categoryId : 5, restaurantId : 14, optionId : 1),</v>
      </c>
      <c r="B272" s="1">
        <v>12</v>
      </c>
      <c r="C272" s="1" t="str">
        <f>G272&amp;" | rest "&amp;E272&amp;" | opt "&amp;VLOOKUP($F272,OptionClass!$B$2:$C$7,2,0)</f>
        <v>TOMATE, CEBOLLA, LIMON | rest 14 | opt EJECUTIVO</v>
      </c>
      <c r="D272" s="1">
        <v>5</v>
      </c>
      <c r="E272" s="1">
        <v>14</v>
      </c>
      <c r="F272" s="1">
        <v>1</v>
      </c>
      <c r="G272" s="1" t="s">
        <v>89</v>
      </c>
    </row>
    <row r="273" spans="1:7" x14ac:dyDescent="0.2">
      <c r="A273" s="1" t="str">
        <f t="shared" si="5"/>
        <v>PortionClass(id : 13, name : "MANZANA, QUESO, MANZANA | rest 14 | opt EJECUTIVO", categoryId : 5, restaurantId : 14, optionId : 1),</v>
      </c>
      <c r="B273" s="1">
        <v>13</v>
      </c>
      <c r="C273" s="1" t="str">
        <f>G273&amp;" | rest "&amp;E273&amp;" | opt "&amp;VLOOKUP($F273,OptionClass!$B$2:$C$7,2,0)</f>
        <v>MANZANA, QUESO, MANZANA | rest 14 | opt EJECUTIVO</v>
      </c>
      <c r="D273" s="1">
        <v>5</v>
      </c>
      <c r="E273" s="1">
        <v>14</v>
      </c>
      <c r="F273" s="1">
        <v>1</v>
      </c>
      <c r="G273" s="1" t="s">
        <v>90</v>
      </c>
    </row>
    <row r="274" spans="1:7" x14ac:dyDescent="0.2">
      <c r="A274" s="1" t="str">
        <f t="shared" si="5"/>
        <v>PortionClass(id : 14, name : "JUGO | rest 14 | opt EJECUTIVO", categoryId : 6, restaurantId : 14, optionId : 1),</v>
      </c>
      <c r="B274" s="1">
        <v>14</v>
      </c>
      <c r="C274" s="1" t="str">
        <f>G274&amp;" | rest "&amp;E274&amp;" | opt "&amp;VLOOKUP($F274,OptionClass!$B$2:$C$7,2,0)</f>
        <v>JUGO | rest 14 | opt EJECUTIVO</v>
      </c>
      <c r="D274" s="1">
        <v>6</v>
      </c>
      <c r="E274" s="1">
        <v>14</v>
      </c>
      <c r="F274" s="1">
        <v>1</v>
      </c>
      <c r="G274" s="1" t="s">
        <v>91</v>
      </c>
    </row>
    <row r="275" spans="1:7" x14ac:dyDescent="0.2">
      <c r="A275" s="1" t="str">
        <f t="shared" si="5"/>
        <v>PortionClass(id : 15, name : "GASEOSA | rest 14 | opt EJECUTIVO", categoryId : 6, restaurantId : 14, optionId : 1),</v>
      </c>
      <c r="B275" s="1">
        <v>15</v>
      </c>
      <c r="C275" s="1" t="str">
        <f>G275&amp;" | rest "&amp;E275&amp;" | opt "&amp;VLOOKUP($F275,OptionClass!$B$2:$C$7,2,0)</f>
        <v>GASEOSA | rest 14 | opt EJECUTIVO</v>
      </c>
      <c r="D275" s="1">
        <v>6</v>
      </c>
      <c r="E275" s="1">
        <v>14</v>
      </c>
      <c r="F275" s="1">
        <v>1</v>
      </c>
      <c r="G275" s="1" t="s">
        <v>92</v>
      </c>
    </row>
    <row r="276" spans="1:7" x14ac:dyDescent="0.2">
      <c r="A276" s="1" t="str">
        <f t="shared" si="5"/>
        <v>PortionClass(id : 16, name : "AGUA | rest 14 | opt EJECUTIVO", categoryId : 6, restaurantId : 14, optionId : 1),</v>
      </c>
      <c r="B276" s="1">
        <v>16</v>
      </c>
      <c r="C276" s="1" t="str">
        <f>G276&amp;" | rest "&amp;E276&amp;" | opt "&amp;VLOOKUP($F276,OptionClass!$B$2:$C$7,2,0)</f>
        <v>AGUA | rest 14 | opt EJECUTIVO</v>
      </c>
      <c r="D276" s="1">
        <v>6</v>
      </c>
      <c r="E276" s="1">
        <v>14</v>
      </c>
      <c r="F276" s="1">
        <v>1</v>
      </c>
      <c r="G276" s="1" t="s">
        <v>93</v>
      </c>
    </row>
    <row r="277" spans="1:7" x14ac:dyDescent="0.2">
      <c r="A277" s="1" t="str">
        <f t="shared" si="5"/>
        <v>PortionClass(id : 1, name : "ARROZ | rest 15 | opt EJECUTIVO", categoryId : 1, restaurantId : 15, optionId : 1),</v>
      </c>
      <c r="B277" s="1">
        <v>1</v>
      </c>
      <c r="C277" s="1" t="str">
        <f>G277&amp;" | rest "&amp;E277&amp;" | opt "&amp;VLOOKUP($F277,OptionClass!$B$2:$C$7,2,0)</f>
        <v>ARROZ | rest 15 | opt EJECUTIVO</v>
      </c>
      <c r="D277" s="1">
        <v>1</v>
      </c>
      <c r="E277" s="1">
        <v>15</v>
      </c>
      <c r="F277" s="1">
        <v>1</v>
      </c>
      <c r="G277" s="1" t="s">
        <v>79</v>
      </c>
    </row>
    <row r="278" spans="1:7" x14ac:dyDescent="0.2">
      <c r="A278" s="1" t="str">
        <f t="shared" si="5"/>
        <v>PortionClass(id : 2, name : "PASTA | rest 15 | opt EJECUTIVO", categoryId : 1, restaurantId : 15, optionId : 1),</v>
      </c>
      <c r="B278" s="1">
        <v>2</v>
      </c>
      <c r="C278" s="1" t="str">
        <f>G278&amp;" | rest "&amp;E278&amp;" | opt "&amp;VLOOKUP($F278,OptionClass!$B$2:$C$7,2,0)</f>
        <v>PASTA | rest 15 | opt EJECUTIVO</v>
      </c>
      <c r="D278" s="1">
        <v>1</v>
      </c>
      <c r="E278" s="1">
        <v>15</v>
      </c>
      <c r="F278" s="1">
        <v>1</v>
      </c>
      <c r="G278" s="1" t="s">
        <v>80</v>
      </c>
    </row>
    <row r="279" spans="1:7" x14ac:dyDescent="0.2">
      <c r="A279" s="1" t="str">
        <f t="shared" si="5"/>
        <v>PortionClass(id : 3, name : "CUCHUCO | rest 15 | opt EJECUTIVO", categoryId : 1, restaurantId : 15, optionId : 1),</v>
      </c>
      <c r="B279" s="1">
        <v>3</v>
      </c>
      <c r="C279" s="1" t="str">
        <f>G279&amp;" | rest "&amp;E279&amp;" | opt "&amp;VLOOKUP($F279,OptionClass!$B$2:$C$7,2,0)</f>
        <v>CUCHUCO | rest 15 | opt EJECUTIVO</v>
      </c>
      <c r="D279" s="1">
        <v>1</v>
      </c>
      <c r="E279" s="1">
        <v>15</v>
      </c>
      <c r="F279" s="1">
        <v>1</v>
      </c>
      <c r="G279" s="1" t="s">
        <v>81</v>
      </c>
    </row>
    <row r="280" spans="1:7" x14ac:dyDescent="0.2">
      <c r="A280" s="1" t="str">
        <f t="shared" si="5"/>
        <v>PortionClass(id : 4, name : "LENTEJA | rest 15 | opt EJECUTIVO", categoryId : 2, restaurantId : 15, optionId : 1),</v>
      </c>
      <c r="B280" s="1">
        <v>4</v>
      </c>
      <c r="C280" s="1" t="str">
        <f>G280&amp;" | rest "&amp;E280&amp;" | opt "&amp;VLOOKUP($F280,OptionClass!$B$2:$C$7,2,0)</f>
        <v>LENTEJA | rest 15 | opt EJECUTIVO</v>
      </c>
      <c r="D280" s="1">
        <v>2</v>
      </c>
      <c r="E280" s="1">
        <v>15</v>
      </c>
      <c r="F280" s="1">
        <v>1</v>
      </c>
      <c r="G280" s="1" t="s">
        <v>82</v>
      </c>
    </row>
    <row r="281" spans="1:7" x14ac:dyDescent="0.2">
      <c r="A281" s="1" t="str">
        <f t="shared" si="5"/>
        <v>PortionClass(id : 5, name : "AHUYAMA | rest 15 | opt EJECUTIVO", categoryId : 2, restaurantId : 15, optionId : 1),</v>
      </c>
      <c r="B281" s="1">
        <v>5</v>
      </c>
      <c r="C281" s="1" t="str">
        <f>G281&amp;" | rest "&amp;E281&amp;" | opt "&amp;VLOOKUP($F281,OptionClass!$B$2:$C$7,2,0)</f>
        <v>AHUYAMA | rest 15 | opt EJECUTIVO</v>
      </c>
      <c r="D281" s="1">
        <v>2</v>
      </c>
      <c r="E281" s="1">
        <v>15</v>
      </c>
      <c r="F281" s="1">
        <v>1</v>
      </c>
      <c r="G281" s="1" t="s">
        <v>83</v>
      </c>
    </row>
    <row r="282" spans="1:7" x14ac:dyDescent="0.2">
      <c r="A282" s="1" t="str">
        <f t="shared" si="5"/>
        <v>PortionClass(id : 6, name : "FRIJOL | rest 15 | opt EJECUTIVO", categoryId : 2, restaurantId : 15, optionId : 1),</v>
      </c>
      <c r="B282" s="1">
        <v>6</v>
      </c>
      <c r="C282" s="1" t="str">
        <f>G282&amp;" | rest "&amp;E282&amp;" | opt "&amp;VLOOKUP($F282,OptionClass!$B$2:$C$7,2,0)</f>
        <v>FRIJOL | rest 15 | opt EJECUTIVO</v>
      </c>
      <c r="D282" s="1">
        <v>2</v>
      </c>
      <c r="E282" s="1">
        <v>15</v>
      </c>
      <c r="F282" s="1">
        <v>1</v>
      </c>
      <c r="G282" s="1" t="s">
        <v>84</v>
      </c>
    </row>
    <row r="283" spans="1:7" x14ac:dyDescent="0.2">
      <c r="A283" s="1" t="str">
        <f t="shared" si="5"/>
        <v>PortionClass(id : 7, name : "CARNE EN BISTEC | rest 15 | opt EJECUTIVO", categoryId : 3, restaurantId : 15, optionId : 1),</v>
      </c>
      <c r="B283" s="1">
        <v>7</v>
      </c>
      <c r="C283" s="1" t="str">
        <f>G283&amp;" | rest "&amp;E283&amp;" | opt "&amp;VLOOKUP($F283,OptionClass!$B$2:$C$7,2,0)</f>
        <v>CARNE EN BISTEC | rest 15 | opt EJECUTIVO</v>
      </c>
      <c r="D283" s="1">
        <v>3</v>
      </c>
      <c r="E283" s="1">
        <v>15</v>
      </c>
      <c r="F283" s="1">
        <v>1</v>
      </c>
      <c r="G283" s="1" t="s">
        <v>85</v>
      </c>
    </row>
    <row r="284" spans="1:7" x14ac:dyDescent="0.2">
      <c r="A284" s="1" t="str">
        <f t="shared" si="5"/>
        <v>PortionClass(id : 8, name : "POLLO AL HORNO | rest 15 | opt EJECUTIVO", categoryId : 3, restaurantId : 15, optionId : 1),</v>
      </c>
      <c r="B284" s="1">
        <v>8</v>
      </c>
      <c r="C284" s="1" t="str">
        <f>G284&amp;" | rest "&amp;E284&amp;" | opt "&amp;VLOOKUP($F284,OptionClass!$B$2:$C$7,2,0)</f>
        <v>POLLO AL HORNO | rest 15 | opt EJECUTIVO</v>
      </c>
      <c r="D284" s="1">
        <v>3</v>
      </c>
      <c r="E284" s="1">
        <v>15</v>
      </c>
      <c r="F284" s="1">
        <v>1</v>
      </c>
      <c r="G284" s="1" t="s">
        <v>86</v>
      </c>
    </row>
    <row r="285" spans="1:7" x14ac:dyDescent="0.2">
      <c r="A285" s="1" t="str">
        <f t="shared" si="5"/>
        <v>PortionClass(id : 9, name : "PESCADO | rest 15 | opt EJECUTIVO", categoryId : 3, restaurantId : 15, optionId : 1),</v>
      </c>
      <c r="B285" s="1">
        <v>9</v>
      </c>
      <c r="C285" s="1" t="str">
        <f>G285&amp;" | rest "&amp;E285&amp;" | opt "&amp;VLOOKUP($F285,OptionClass!$B$2:$C$7,2,0)</f>
        <v>PESCADO | rest 15 | opt EJECUTIVO</v>
      </c>
      <c r="D285" s="1">
        <v>3</v>
      </c>
      <c r="E285" s="1">
        <v>15</v>
      </c>
      <c r="F285" s="1">
        <v>1</v>
      </c>
      <c r="G285" s="1" t="s">
        <v>87</v>
      </c>
    </row>
    <row r="286" spans="1:7" x14ac:dyDescent="0.2">
      <c r="A286" s="1" t="str">
        <f t="shared" si="5"/>
        <v>PortionClass(id : 10, name : "ARROZ | rest 15 | opt EJECUTIVO", categoryId : 400, restaurantId : 15, optionId : 1),</v>
      </c>
      <c r="B286" s="1">
        <v>10</v>
      </c>
      <c r="C286" s="1" t="str">
        <f>G286&amp;" | rest "&amp;E286&amp;" | opt "&amp;VLOOKUP($F286,OptionClass!$B$2:$C$7,2,0)</f>
        <v>ARROZ | rest 15 | opt EJECUTIVO</v>
      </c>
      <c r="D286" s="1">
        <v>400</v>
      </c>
      <c r="E286" s="1">
        <v>15</v>
      </c>
      <c r="F286" s="1">
        <v>1</v>
      </c>
      <c r="G286" s="1" t="s">
        <v>79</v>
      </c>
    </row>
    <row r="287" spans="1:7" x14ac:dyDescent="0.2">
      <c r="A287" s="1" t="str">
        <f t="shared" si="5"/>
        <v>PortionClass(id : 11, name : "PAPA | rest 15 | opt EJECUTIVO", categoryId : 400, restaurantId : 15, optionId : 1),</v>
      </c>
      <c r="B287" s="1">
        <v>11</v>
      </c>
      <c r="C287" s="1" t="str">
        <f>G287&amp;" | rest "&amp;E287&amp;" | opt "&amp;VLOOKUP($F287,OptionClass!$B$2:$C$7,2,0)</f>
        <v>PAPA | rest 15 | opt EJECUTIVO</v>
      </c>
      <c r="D287" s="1">
        <v>400</v>
      </c>
      <c r="E287" s="1">
        <v>15</v>
      </c>
      <c r="F287" s="1">
        <v>1</v>
      </c>
      <c r="G287" s="1" t="s">
        <v>88</v>
      </c>
    </row>
    <row r="288" spans="1:7" x14ac:dyDescent="0.2">
      <c r="A288" s="1" t="str">
        <f t="shared" si="5"/>
        <v>PortionClass(id : 12, name : "TOMATE, CEBOLLA, LIMON | rest 15 | opt EJECUTIVO", categoryId : 5, restaurantId : 15, optionId : 1),</v>
      </c>
      <c r="B288" s="1">
        <v>12</v>
      </c>
      <c r="C288" s="1" t="str">
        <f>G288&amp;" | rest "&amp;E288&amp;" | opt "&amp;VLOOKUP($F288,OptionClass!$B$2:$C$7,2,0)</f>
        <v>TOMATE, CEBOLLA, LIMON | rest 15 | opt EJECUTIVO</v>
      </c>
      <c r="D288" s="1">
        <v>5</v>
      </c>
      <c r="E288" s="1">
        <v>15</v>
      </c>
      <c r="F288" s="1">
        <v>1</v>
      </c>
      <c r="G288" s="1" t="s">
        <v>89</v>
      </c>
    </row>
    <row r="289" spans="1:7" x14ac:dyDescent="0.2">
      <c r="A289" s="1" t="str">
        <f t="shared" si="5"/>
        <v>PortionClass(id : 13, name : "MANZANA, QUESO, MANZANA | rest 15 | opt EJECUTIVO", categoryId : 5, restaurantId : 15, optionId : 1),</v>
      </c>
      <c r="B289" s="1">
        <v>13</v>
      </c>
      <c r="C289" s="1" t="str">
        <f>G289&amp;" | rest "&amp;E289&amp;" | opt "&amp;VLOOKUP($F289,OptionClass!$B$2:$C$7,2,0)</f>
        <v>MANZANA, QUESO, MANZANA | rest 15 | opt EJECUTIVO</v>
      </c>
      <c r="D289" s="1">
        <v>5</v>
      </c>
      <c r="E289" s="1">
        <v>15</v>
      </c>
      <c r="F289" s="1">
        <v>1</v>
      </c>
      <c r="G289" s="1" t="s">
        <v>90</v>
      </c>
    </row>
    <row r="290" spans="1:7" x14ac:dyDescent="0.2">
      <c r="A290" s="1" t="str">
        <f t="shared" si="5"/>
        <v>PortionClass(id : 14, name : "JUGO | rest 15 | opt EJECUTIVO", categoryId : 6, restaurantId : 15, optionId : 1),</v>
      </c>
      <c r="B290" s="1">
        <v>14</v>
      </c>
      <c r="C290" s="1" t="str">
        <f>G290&amp;" | rest "&amp;E290&amp;" | opt "&amp;VLOOKUP($F290,OptionClass!$B$2:$C$7,2,0)</f>
        <v>JUGO | rest 15 | opt EJECUTIVO</v>
      </c>
      <c r="D290" s="1">
        <v>6</v>
      </c>
      <c r="E290" s="1">
        <v>15</v>
      </c>
      <c r="F290" s="1">
        <v>1</v>
      </c>
      <c r="G290" s="1" t="s">
        <v>91</v>
      </c>
    </row>
    <row r="291" spans="1:7" x14ac:dyDescent="0.2">
      <c r="A291" s="1" t="str">
        <f t="shared" si="5"/>
        <v>PortionClass(id : 15, name : "GASEOSA | rest 15 | opt EJECUTIVO", categoryId : 6, restaurantId : 15, optionId : 1),</v>
      </c>
      <c r="B291" s="1">
        <v>15</v>
      </c>
      <c r="C291" s="1" t="str">
        <f>G291&amp;" | rest "&amp;E291&amp;" | opt "&amp;VLOOKUP($F291,OptionClass!$B$2:$C$7,2,0)</f>
        <v>GASEOSA | rest 15 | opt EJECUTIVO</v>
      </c>
      <c r="D291" s="1">
        <v>6</v>
      </c>
      <c r="E291" s="1">
        <v>15</v>
      </c>
      <c r="F291" s="1">
        <v>1</v>
      </c>
      <c r="G291" s="1" t="s">
        <v>92</v>
      </c>
    </row>
    <row r="292" spans="1:7" x14ac:dyDescent="0.2">
      <c r="A292" s="1" t="str">
        <f t="shared" si="5"/>
        <v>PortionClass(id : 16, name : "AGUA | rest 15 | opt EJECUTIVO", categoryId : 6, restaurantId : 15, optionId : 1),</v>
      </c>
      <c r="B292" s="1">
        <v>16</v>
      </c>
      <c r="C292" s="1" t="str">
        <f>G292&amp;" | rest "&amp;E292&amp;" | opt "&amp;VLOOKUP($F292,OptionClass!$B$2:$C$7,2,0)</f>
        <v>AGUA | rest 15 | opt EJECUTIVO</v>
      </c>
      <c r="D292" s="1">
        <v>6</v>
      </c>
      <c r="E292" s="1">
        <v>15</v>
      </c>
      <c r="F292" s="1">
        <v>1</v>
      </c>
      <c r="G292" s="1" t="s">
        <v>93</v>
      </c>
    </row>
    <row r="293" spans="1:7" x14ac:dyDescent="0.2">
      <c r="A293" s="1" t="str">
        <f t="shared" si="5"/>
        <v>PortionClass(id : 1, name : "ARROZ | rest 16 | opt EJECUTIVO", categoryId : 1, restaurantId : 16, optionId : 1),</v>
      </c>
      <c r="B293" s="1">
        <v>1</v>
      </c>
      <c r="C293" s="1" t="str">
        <f>G293&amp;" | rest "&amp;E293&amp;" | opt "&amp;VLOOKUP($F293,OptionClass!$B$2:$C$7,2,0)</f>
        <v>ARROZ | rest 16 | opt EJECUTIVO</v>
      </c>
      <c r="D293" s="1">
        <v>1</v>
      </c>
      <c r="E293" s="1">
        <v>16</v>
      </c>
      <c r="F293" s="1">
        <v>1</v>
      </c>
      <c r="G293" s="1" t="s">
        <v>79</v>
      </c>
    </row>
    <row r="294" spans="1:7" x14ac:dyDescent="0.2">
      <c r="A294" s="1" t="str">
        <f t="shared" ref="A294:A324" si="6">B$1&amp;B294&amp;C$1&amp;C294&amp;D$1&amp;D294&amp;E$1&amp;E294&amp;F$1&amp;F294&amp;"),"</f>
        <v>PortionClass(id : 2, name : "PASTA | rest 16 | opt EJECUTIVO", categoryId : 1, restaurantId : 16, optionId : 1),</v>
      </c>
      <c r="B294" s="1">
        <v>2</v>
      </c>
      <c r="C294" s="1" t="str">
        <f>G294&amp;" | rest "&amp;E294&amp;" | opt "&amp;VLOOKUP($F294,OptionClass!$B$2:$C$7,2,0)</f>
        <v>PASTA | rest 16 | opt EJECUTIVO</v>
      </c>
      <c r="D294" s="1">
        <v>1</v>
      </c>
      <c r="E294" s="1">
        <v>16</v>
      </c>
      <c r="F294" s="1">
        <v>1</v>
      </c>
      <c r="G294" s="1" t="s">
        <v>80</v>
      </c>
    </row>
    <row r="295" spans="1:7" x14ac:dyDescent="0.2">
      <c r="A295" s="1" t="str">
        <f t="shared" si="6"/>
        <v>PortionClass(id : 3, name : "CUCHUCO | rest 16 | opt EJECUTIVO", categoryId : 1, restaurantId : 16, optionId : 1),</v>
      </c>
      <c r="B295" s="1">
        <v>3</v>
      </c>
      <c r="C295" s="1" t="str">
        <f>G295&amp;" | rest "&amp;E295&amp;" | opt "&amp;VLOOKUP($F295,OptionClass!$B$2:$C$7,2,0)</f>
        <v>CUCHUCO | rest 16 | opt EJECUTIVO</v>
      </c>
      <c r="D295" s="1">
        <v>1</v>
      </c>
      <c r="E295" s="1">
        <v>16</v>
      </c>
      <c r="F295" s="1">
        <v>1</v>
      </c>
      <c r="G295" s="1" t="s">
        <v>81</v>
      </c>
    </row>
    <row r="296" spans="1:7" x14ac:dyDescent="0.2">
      <c r="A296" s="1" t="str">
        <f t="shared" si="6"/>
        <v>PortionClass(id : 4, name : "LENTEJA | rest 16 | opt EJECUTIVO", categoryId : 2, restaurantId : 16, optionId : 1),</v>
      </c>
      <c r="B296" s="1">
        <v>4</v>
      </c>
      <c r="C296" s="1" t="str">
        <f>G296&amp;" | rest "&amp;E296&amp;" | opt "&amp;VLOOKUP($F296,OptionClass!$B$2:$C$7,2,0)</f>
        <v>LENTEJA | rest 16 | opt EJECUTIVO</v>
      </c>
      <c r="D296" s="1">
        <v>2</v>
      </c>
      <c r="E296" s="1">
        <v>16</v>
      </c>
      <c r="F296" s="1">
        <v>1</v>
      </c>
      <c r="G296" s="1" t="s">
        <v>82</v>
      </c>
    </row>
    <row r="297" spans="1:7" x14ac:dyDescent="0.2">
      <c r="A297" s="1" t="str">
        <f t="shared" si="6"/>
        <v>PortionClass(id : 5, name : "AHUYAMA | rest 16 | opt EJECUTIVO", categoryId : 2, restaurantId : 16, optionId : 1),</v>
      </c>
      <c r="B297" s="1">
        <v>5</v>
      </c>
      <c r="C297" s="1" t="str">
        <f>G297&amp;" | rest "&amp;E297&amp;" | opt "&amp;VLOOKUP($F297,OptionClass!$B$2:$C$7,2,0)</f>
        <v>AHUYAMA | rest 16 | opt EJECUTIVO</v>
      </c>
      <c r="D297" s="1">
        <v>2</v>
      </c>
      <c r="E297" s="1">
        <v>16</v>
      </c>
      <c r="F297" s="1">
        <v>1</v>
      </c>
      <c r="G297" s="1" t="s">
        <v>83</v>
      </c>
    </row>
    <row r="298" spans="1:7" x14ac:dyDescent="0.2">
      <c r="A298" s="1" t="str">
        <f t="shared" si="6"/>
        <v>PortionClass(id : 6, name : "FRIJOL | rest 16 | opt EJECUTIVO", categoryId : 2, restaurantId : 16, optionId : 1),</v>
      </c>
      <c r="B298" s="1">
        <v>6</v>
      </c>
      <c r="C298" s="1" t="str">
        <f>G298&amp;" | rest "&amp;E298&amp;" | opt "&amp;VLOOKUP($F298,OptionClass!$B$2:$C$7,2,0)</f>
        <v>FRIJOL | rest 16 | opt EJECUTIVO</v>
      </c>
      <c r="D298" s="1">
        <v>2</v>
      </c>
      <c r="E298" s="1">
        <v>16</v>
      </c>
      <c r="F298" s="1">
        <v>1</v>
      </c>
      <c r="G298" s="1" t="s">
        <v>84</v>
      </c>
    </row>
    <row r="299" spans="1:7" x14ac:dyDescent="0.2">
      <c r="A299" s="1" t="str">
        <f t="shared" si="6"/>
        <v>PortionClass(id : 7, name : "CARNE EN BISTEC | rest 16 | opt EJECUTIVO", categoryId : 3, restaurantId : 16, optionId : 1),</v>
      </c>
      <c r="B299" s="1">
        <v>7</v>
      </c>
      <c r="C299" s="1" t="str">
        <f>G299&amp;" | rest "&amp;E299&amp;" | opt "&amp;VLOOKUP($F299,OptionClass!$B$2:$C$7,2,0)</f>
        <v>CARNE EN BISTEC | rest 16 | opt EJECUTIVO</v>
      </c>
      <c r="D299" s="1">
        <v>3</v>
      </c>
      <c r="E299" s="1">
        <v>16</v>
      </c>
      <c r="F299" s="1">
        <v>1</v>
      </c>
      <c r="G299" s="1" t="s">
        <v>85</v>
      </c>
    </row>
    <row r="300" spans="1:7" x14ac:dyDescent="0.2">
      <c r="A300" s="1" t="str">
        <f t="shared" si="6"/>
        <v>PortionClass(id : 8, name : "POLLO AL HORNO | rest 16 | opt EJECUTIVO", categoryId : 3, restaurantId : 16, optionId : 1),</v>
      </c>
      <c r="B300" s="1">
        <v>8</v>
      </c>
      <c r="C300" s="1" t="str">
        <f>G300&amp;" | rest "&amp;E300&amp;" | opt "&amp;VLOOKUP($F300,OptionClass!$B$2:$C$7,2,0)</f>
        <v>POLLO AL HORNO | rest 16 | opt EJECUTIVO</v>
      </c>
      <c r="D300" s="1">
        <v>3</v>
      </c>
      <c r="E300" s="1">
        <v>16</v>
      </c>
      <c r="F300" s="1">
        <v>1</v>
      </c>
      <c r="G300" s="1" t="s">
        <v>86</v>
      </c>
    </row>
    <row r="301" spans="1:7" x14ac:dyDescent="0.2">
      <c r="A301" s="1" t="str">
        <f t="shared" si="6"/>
        <v>PortionClass(id : 9, name : "PESCADO | rest 16 | opt EJECUTIVO", categoryId : 3, restaurantId : 16, optionId : 1),</v>
      </c>
      <c r="B301" s="1">
        <v>9</v>
      </c>
      <c r="C301" s="1" t="str">
        <f>G301&amp;" | rest "&amp;E301&amp;" | opt "&amp;VLOOKUP($F301,OptionClass!$B$2:$C$7,2,0)</f>
        <v>PESCADO | rest 16 | opt EJECUTIVO</v>
      </c>
      <c r="D301" s="1">
        <v>3</v>
      </c>
      <c r="E301" s="1">
        <v>16</v>
      </c>
      <c r="F301" s="1">
        <v>1</v>
      </c>
      <c r="G301" s="1" t="s">
        <v>87</v>
      </c>
    </row>
    <row r="302" spans="1:7" x14ac:dyDescent="0.2">
      <c r="A302" s="1" t="str">
        <f t="shared" si="6"/>
        <v>PortionClass(id : 10, name : "ARROZ | rest 16 | opt EJECUTIVO", categoryId : 400, restaurantId : 16, optionId : 1),</v>
      </c>
      <c r="B302" s="1">
        <v>10</v>
      </c>
      <c r="C302" s="1" t="str">
        <f>G302&amp;" | rest "&amp;E302&amp;" | opt "&amp;VLOOKUP($F302,OptionClass!$B$2:$C$7,2,0)</f>
        <v>ARROZ | rest 16 | opt EJECUTIVO</v>
      </c>
      <c r="D302" s="1">
        <v>400</v>
      </c>
      <c r="E302" s="1">
        <v>16</v>
      </c>
      <c r="F302" s="1">
        <v>1</v>
      </c>
      <c r="G302" s="1" t="s">
        <v>79</v>
      </c>
    </row>
    <row r="303" spans="1:7" x14ac:dyDescent="0.2">
      <c r="A303" s="1" t="str">
        <f t="shared" si="6"/>
        <v>PortionClass(id : 11, name : "PAPA | rest 16 | opt EJECUTIVO", categoryId : 400, restaurantId : 16, optionId : 1),</v>
      </c>
      <c r="B303" s="1">
        <v>11</v>
      </c>
      <c r="C303" s="1" t="str">
        <f>G303&amp;" | rest "&amp;E303&amp;" | opt "&amp;VLOOKUP($F303,OptionClass!$B$2:$C$7,2,0)</f>
        <v>PAPA | rest 16 | opt EJECUTIVO</v>
      </c>
      <c r="D303" s="1">
        <v>400</v>
      </c>
      <c r="E303" s="1">
        <v>16</v>
      </c>
      <c r="F303" s="1">
        <v>1</v>
      </c>
      <c r="G303" s="1" t="s">
        <v>88</v>
      </c>
    </row>
    <row r="304" spans="1:7" x14ac:dyDescent="0.2">
      <c r="A304" s="1" t="str">
        <f t="shared" si="6"/>
        <v>PortionClass(id : 12, name : "TOMATE, CEBOLLA, LIMON | rest 16 | opt EJECUTIVO", categoryId : 5, restaurantId : 16, optionId : 1),</v>
      </c>
      <c r="B304" s="1">
        <v>12</v>
      </c>
      <c r="C304" s="1" t="str">
        <f>G304&amp;" | rest "&amp;E304&amp;" | opt "&amp;VLOOKUP($F304,OptionClass!$B$2:$C$7,2,0)</f>
        <v>TOMATE, CEBOLLA, LIMON | rest 16 | opt EJECUTIVO</v>
      </c>
      <c r="D304" s="1">
        <v>5</v>
      </c>
      <c r="E304" s="1">
        <v>16</v>
      </c>
      <c r="F304" s="1">
        <v>1</v>
      </c>
      <c r="G304" s="1" t="s">
        <v>89</v>
      </c>
    </row>
    <row r="305" spans="1:7" x14ac:dyDescent="0.2">
      <c r="A305" s="1" t="str">
        <f t="shared" si="6"/>
        <v>PortionClass(id : 13, name : "MANZANA, QUESO, MANZANA | rest 16 | opt EJECUTIVO", categoryId : 5, restaurantId : 16, optionId : 1),</v>
      </c>
      <c r="B305" s="1">
        <v>13</v>
      </c>
      <c r="C305" s="1" t="str">
        <f>G305&amp;" | rest "&amp;E305&amp;" | opt "&amp;VLOOKUP($F305,OptionClass!$B$2:$C$7,2,0)</f>
        <v>MANZANA, QUESO, MANZANA | rest 16 | opt EJECUTIVO</v>
      </c>
      <c r="D305" s="1">
        <v>5</v>
      </c>
      <c r="E305" s="1">
        <v>16</v>
      </c>
      <c r="F305" s="1">
        <v>1</v>
      </c>
      <c r="G305" s="1" t="s">
        <v>90</v>
      </c>
    </row>
    <row r="306" spans="1:7" x14ac:dyDescent="0.2">
      <c r="A306" s="1" t="str">
        <f t="shared" si="6"/>
        <v>PortionClass(id : 14, name : "JUGO | rest 16 | opt EJECUTIVO", categoryId : 6, restaurantId : 16, optionId : 1),</v>
      </c>
      <c r="B306" s="1">
        <v>14</v>
      </c>
      <c r="C306" s="1" t="str">
        <f>G306&amp;" | rest "&amp;E306&amp;" | opt "&amp;VLOOKUP($F306,OptionClass!$B$2:$C$7,2,0)</f>
        <v>JUGO | rest 16 | opt EJECUTIVO</v>
      </c>
      <c r="D306" s="1">
        <v>6</v>
      </c>
      <c r="E306" s="1">
        <v>16</v>
      </c>
      <c r="F306" s="1">
        <v>1</v>
      </c>
      <c r="G306" s="1" t="s">
        <v>91</v>
      </c>
    </row>
    <row r="307" spans="1:7" x14ac:dyDescent="0.2">
      <c r="A307" s="1" t="str">
        <f t="shared" si="6"/>
        <v>PortionClass(id : 15, name : "GASEOSA | rest 16 | opt EJECUTIVO", categoryId : 6, restaurantId : 16, optionId : 1),</v>
      </c>
      <c r="B307" s="1">
        <v>15</v>
      </c>
      <c r="C307" s="1" t="str">
        <f>G307&amp;" | rest "&amp;E307&amp;" | opt "&amp;VLOOKUP($F307,OptionClass!$B$2:$C$7,2,0)</f>
        <v>GASEOSA | rest 16 | opt EJECUTIVO</v>
      </c>
      <c r="D307" s="1">
        <v>6</v>
      </c>
      <c r="E307" s="1">
        <v>16</v>
      </c>
      <c r="F307" s="1">
        <v>1</v>
      </c>
      <c r="G307" s="1" t="s">
        <v>92</v>
      </c>
    </row>
    <row r="308" spans="1:7" x14ac:dyDescent="0.2">
      <c r="A308" s="1" t="str">
        <f t="shared" si="6"/>
        <v>PortionClass(id : 16, name : "AGUA | rest 16 | opt EJECUTIVO", categoryId : 6, restaurantId : 16, optionId : 1),</v>
      </c>
      <c r="B308" s="1">
        <v>16</v>
      </c>
      <c r="C308" s="1" t="str">
        <f>G308&amp;" | rest "&amp;E308&amp;" | opt "&amp;VLOOKUP($F308,OptionClass!$B$2:$C$7,2,0)</f>
        <v>AGUA | rest 16 | opt EJECUTIVO</v>
      </c>
      <c r="D308" s="1">
        <v>6</v>
      </c>
      <c r="E308" s="1">
        <v>16</v>
      </c>
      <c r="F308" s="1">
        <v>1</v>
      </c>
      <c r="G308" s="1" t="s">
        <v>93</v>
      </c>
    </row>
    <row r="309" spans="1:7" x14ac:dyDescent="0.2">
      <c r="A309" s="1" t="str">
        <f t="shared" si="6"/>
        <v>PortionClass(id : 1, name : "ARROZ | rest 17 | opt EJECUTIVO", categoryId : 1, restaurantId : 17, optionId : 1),</v>
      </c>
      <c r="B309" s="1">
        <v>1</v>
      </c>
      <c r="C309" s="1" t="str">
        <f>G309&amp;" | rest "&amp;E309&amp;" | opt "&amp;VLOOKUP($F309,OptionClass!$B$2:$C$7,2,0)</f>
        <v>ARROZ | rest 17 | opt EJECUTIVO</v>
      </c>
      <c r="D309" s="1">
        <v>1</v>
      </c>
      <c r="E309" s="1">
        <v>17</v>
      </c>
      <c r="F309" s="1">
        <v>1</v>
      </c>
      <c r="G309" s="1" t="s">
        <v>79</v>
      </c>
    </row>
    <row r="310" spans="1:7" x14ac:dyDescent="0.2">
      <c r="A310" s="1" t="str">
        <f t="shared" si="6"/>
        <v>PortionClass(id : 2, name : "PASTA | rest 17 | opt EJECUTIVO", categoryId : 1, restaurantId : 17, optionId : 1),</v>
      </c>
      <c r="B310" s="1">
        <v>2</v>
      </c>
      <c r="C310" s="1" t="str">
        <f>G310&amp;" | rest "&amp;E310&amp;" | opt "&amp;VLOOKUP($F310,OptionClass!$B$2:$C$7,2,0)</f>
        <v>PASTA | rest 17 | opt EJECUTIVO</v>
      </c>
      <c r="D310" s="1">
        <v>1</v>
      </c>
      <c r="E310" s="1">
        <v>17</v>
      </c>
      <c r="F310" s="1">
        <v>1</v>
      </c>
      <c r="G310" s="1" t="s">
        <v>80</v>
      </c>
    </row>
    <row r="311" spans="1:7" x14ac:dyDescent="0.2">
      <c r="A311" s="1" t="str">
        <f t="shared" si="6"/>
        <v>PortionClass(id : 3, name : "CUCHUCO | rest 17 | opt EJECUTIVO", categoryId : 1, restaurantId : 17, optionId : 1),</v>
      </c>
      <c r="B311" s="1">
        <v>3</v>
      </c>
      <c r="C311" s="1" t="str">
        <f>G311&amp;" | rest "&amp;E311&amp;" | opt "&amp;VLOOKUP($F311,OptionClass!$B$2:$C$7,2,0)</f>
        <v>CUCHUCO | rest 17 | opt EJECUTIVO</v>
      </c>
      <c r="D311" s="1">
        <v>1</v>
      </c>
      <c r="E311" s="1">
        <v>17</v>
      </c>
      <c r="F311" s="1">
        <v>1</v>
      </c>
      <c r="G311" s="1" t="s">
        <v>81</v>
      </c>
    </row>
    <row r="312" spans="1:7" x14ac:dyDescent="0.2">
      <c r="A312" s="1" t="str">
        <f t="shared" si="6"/>
        <v>PortionClass(id : 4, name : "LENTEJA | rest 17 | opt EJECUTIVO", categoryId : 2, restaurantId : 17, optionId : 1),</v>
      </c>
      <c r="B312" s="1">
        <v>4</v>
      </c>
      <c r="C312" s="1" t="str">
        <f>G312&amp;" | rest "&amp;E312&amp;" | opt "&amp;VLOOKUP($F312,OptionClass!$B$2:$C$7,2,0)</f>
        <v>LENTEJA | rest 17 | opt EJECUTIVO</v>
      </c>
      <c r="D312" s="1">
        <v>2</v>
      </c>
      <c r="E312" s="1">
        <v>17</v>
      </c>
      <c r="F312" s="1">
        <v>1</v>
      </c>
      <c r="G312" s="1" t="s">
        <v>82</v>
      </c>
    </row>
    <row r="313" spans="1:7" x14ac:dyDescent="0.2">
      <c r="A313" s="1" t="str">
        <f t="shared" si="6"/>
        <v>PortionClass(id : 5, name : "AHUYAMA | rest 17 | opt EJECUTIVO", categoryId : 2, restaurantId : 17, optionId : 1),</v>
      </c>
      <c r="B313" s="1">
        <v>5</v>
      </c>
      <c r="C313" s="1" t="str">
        <f>G313&amp;" | rest "&amp;E313&amp;" | opt "&amp;VLOOKUP($F313,OptionClass!$B$2:$C$7,2,0)</f>
        <v>AHUYAMA | rest 17 | opt EJECUTIVO</v>
      </c>
      <c r="D313" s="1">
        <v>2</v>
      </c>
      <c r="E313" s="1">
        <v>17</v>
      </c>
      <c r="F313" s="1">
        <v>1</v>
      </c>
      <c r="G313" s="1" t="s">
        <v>83</v>
      </c>
    </row>
    <row r="314" spans="1:7" x14ac:dyDescent="0.2">
      <c r="A314" s="1" t="str">
        <f t="shared" si="6"/>
        <v>PortionClass(id : 6, name : "FRIJOL | rest 17 | opt EJECUTIVO", categoryId : 2, restaurantId : 17, optionId : 1),</v>
      </c>
      <c r="B314" s="1">
        <v>6</v>
      </c>
      <c r="C314" s="1" t="str">
        <f>G314&amp;" | rest "&amp;E314&amp;" | opt "&amp;VLOOKUP($F314,OptionClass!$B$2:$C$7,2,0)</f>
        <v>FRIJOL | rest 17 | opt EJECUTIVO</v>
      </c>
      <c r="D314" s="1">
        <v>2</v>
      </c>
      <c r="E314" s="1">
        <v>17</v>
      </c>
      <c r="F314" s="1">
        <v>1</v>
      </c>
      <c r="G314" s="1" t="s">
        <v>84</v>
      </c>
    </row>
    <row r="315" spans="1:7" x14ac:dyDescent="0.2">
      <c r="A315" s="1" t="str">
        <f t="shared" si="6"/>
        <v>PortionClass(id : 7, name : "CARNE EN BISTEC | rest 17 | opt EJECUTIVO", categoryId : 3, restaurantId : 17, optionId : 1),</v>
      </c>
      <c r="B315" s="1">
        <v>7</v>
      </c>
      <c r="C315" s="1" t="str">
        <f>G315&amp;" | rest "&amp;E315&amp;" | opt "&amp;VLOOKUP($F315,OptionClass!$B$2:$C$7,2,0)</f>
        <v>CARNE EN BISTEC | rest 17 | opt EJECUTIVO</v>
      </c>
      <c r="D315" s="1">
        <v>3</v>
      </c>
      <c r="E315" s="1">
        <v>17</v>
      </c>
      <c r="F315" s="1">
        <v>1</v>
      </c>
      <c r="G315" s="1" t="s">
        <v>85</v>
      </c>
    </row>
    <row r="316" spans="1:7" x14ac:dyDescent="0.2">
      <c r="A316" s="1" t="str">
        <f t="shared" si="6"/>
        <v>PortionClass(id : 8, name : "POLLO AL HORNO | rest 17 | opt EJECUTIVO", categoryId : 3, restaurantId : 17, optionId : 1),</v>
      </c>
      <c r="B316" s="1">
        <v>8</v>
      </c>
      <c r="C316" s="1" t="str">
        <f>G316&amp;" | rest "&amp;E316&amp;" | opt "&amp;VLOOKUP($F316,OptionClass!$B$2:$C$7,2,0)</f>
        <v>POLLO AL HORNO | rest 17 | opt EJECUTIVO</v>
      </c>
      <c r="D316" s="1">
        <v>3</v>
      </c>
      <c r="E316" s="1">
        <v>17</v>
      </c>
      <c r="F316" s="1">
        <v>1</v>
      </c>
      <c r="G316" s="1" t="s">
        <v>86</v>
      </c>
    </row>
    <row r="317" spans="1:7" x14ac:dyDescent="0.2">
      <c r="A317" s="1" t="str">
        <f t="shared" si="6"/>
        <v>PortionClass(id : 9, name : "PESCADO | rest 17 | opt EJECUTIVO", categoryId : 3, restaurantId : 17, optionId : 1),</v>
      </c>
      <c r="B317" s="1">
        <v>9</v>
      </c>
      <c r="C317" s="1" t="str">
        <f>G317&amp;" | rest "&amp;E317&amp;" | opt "&amp;VLOOKUP($F317,OptionClass!$B$2:$C$7,2,0)</f>
        <v>PESCADO | rest 17 | opt EJECUTIVO</v>
      </c>
      <c r="D317" s="1">
        <v>3</v>
      </c>
      <c r="E317" s="1">
        <v>17</v>
      </c>
      <c r="F317" s="1">
        <v>1</v>
      </c>
      <c r="G317" s="1" t="s">
        <v>87</v>
      </c>
    </row>
    <row r="318" spans="1:7" x14ac:dyDescent="0.2">
      <c r="A318" s="1" t="str">
        <f t="shared" si="6"/>
        <v>PortionClass(id : 10, name : "ARROZ | rest 17 | opt EJECUTIVO", categoryId : 400, restaurantId : 17, optionId : 1),</v>
      </c>
      <c r="B318" s="1">
        <v>10</v>
      </c>
      <c r="C318" s="1" t="str">
        <f>G318&amp;" | rest "&amp;E318&amp;" | opt "&amp;VLOOKUP($F318,OptionClass!$B$2:$C$7,2,0)</f>
        <v>ARROZ | rest 17 | opt EJECUTIVO</v>
      </c>
      <c r="D318" s="1">
        <v>400</v>
      </c>
      <c r="E318" s="1">
        <v>17</v>
      </c>
      <c r="F318" s="1">
        <v>1</v>
      </c>
      <c r="G318" s="1" t="s">
        <v>79</v>
      </c>
    </row>
    <row r="319" spans="1:7" x14ac:dyDescent="0.2">
      <c r="A319" s="1" t="str">
        <f t="shared" si="6"/>
        <v>PortionClass(id : 11, name : "PAPA | rest 17 | opt EJECUTIVO", categoryId : 400, restaurantId : 17, optionId : 1),</v>
      </c>
      <c r="B319" s="1">
        <v>11</v>
      </c>
      <c r="C319" s="1" t="str">
        <f>G319&amp;" | rest "&amp;E319&amp;" | opt "&amp;VLOOKUP($F319,OptionClass!$B$2:$C$7,2,0)</f>
        <v>PAPA | rest 17 | opt EJECUTIVO</v>
      </c>
      <c r="D319" s="1">
        <v>400</v>
      </c>
      <c r="E319" s="1">
        <v>17</v>
      </c>
      <c r="F319" s="1">
        <v>1</v>
      </c>
      <c r="G319" s="1" t="s">
        <v>88</v>
      </c>
    </row>
    <row r="320" spans="1:7" x14ac:dyDescent="0.2">
      <c r="A320" s="1" t="str">
        <f t="shared" si="6"/>
        <v>PortionClass(id : 12, name : "TOMATE, CEBOLLA, LIMON | rest 17 | opt EJECUTIVO", categoryId : 5, restaurantId : 17, optionId : 1),</v>
      </c>
      <c r="B320" s="1">
        <v>12</v>
      </c>
      <c r="C320" s="1" t="str">
        <f>G320&amp;" | rest "&amp;E320&amp;" | opt "&amp;VLOOKUP($F320,OptionClass!$B$2:$C$7,2,0)</f>
        <v>TOMATE, CEBOLLA, LIMON | rest 17 | opt EJECUTIVO</v>
      </c>
      <c r="D320" s="1">
        <v>5</v>
      </c>
      <c r="E320" s="1">
        <v>17</v>
      </c>
      <c r="F320" s="1">
        <v>1</v>
      </c>
      <c r="G320" s="1" t="s">
        <v>89</v>
      </c>
    </row>
    <row r="321" spans="1:7" x14ac:dyDescent="0.2">
      <c r="A321" s="1" t="str">
        <f t="shared" si="6"/>
        <v>PortionClass(id : 13, name : "MANZANA, QUESO, MANZANA | rest 17 | opt EJECUTIVO", categoryId : 5, restaurantId : 17, optionId : 1),</v>
      </c>
      <c r="B321" s="1">
        <v>13</v>
      </c>
      <c r="C321" s="1" t="str">
        <f>G321&amp;" | rest "&amp;E321&amp;" | opt "&amp;VLOOKUP($F321,OptionClass!$B$2:$C$7,2,0)</f>
        <v>MANZANA, QUESO, MANZANA | rest 17 | opt EJECUTIVO</v>
      </c>
      <c r="D321" s="1">
        <v>5</v>
      </c>
      <c r="E321" s="1">
        <v>17</v>
      </c>
      <c r="F321" s="1">
        <v>1</v>
      </c>
      <c r="G321" s="1" t="s">
        <v>90</v>
      </c>
    </row>
    <row r="322" spans="1:7" x14ac:dyDescent="0.2">
      <c r="A322" s="1" t="str">
        <f t="shared" si="6"/>
        <v>PortionClass(id : 14, name : "JUGO | rest 17 | opt EJECUTIVO", categoryId : 6, restaurantId : 17, optionId : 1),</v>
      </c>
      <c r="B322" s="1">
        <v>14</v>
      </c>
      <c r="C322" s="1" t="str">
        <f>G322&amp;" | rest "&amp;E322&amp;" | opt "&amp;VLOOKUP($F322,OptionClass!$B$2:$C$7,2,0)</f>
        <v>JUGO | rest 17 | opt EJECUTIVO</v>
      </c>
      <c r="D322" s="1">
        <v>6</v>
      </c>
      <c r="E322" s="1">
        <v>17</v>
      </c>
      <c r="F322" s="1">
        <v>1</v>
      </c>
      <c r="G322" s="1" t="s">
        <v>91</v>
      </c>
    </row>
    <row r="323" spans="1:7" x14ac:dyDescent="0.2">
      <c r="A323" s="1" t="str">
        <f t="shared" si="6"/>
        <v>PortionClass(id : 15, name : "GASEOSA | rest 17 | opt EJECUTIVO", categoryId : 6, restaurantId : 17, optionId : 1),</v>
      </c>
      <c r="B323" s="1">
        <v>15</v>
      </c>
      <c r="C323" s="1" t="str">
        <f>G323&amp;" | rest "&amp;E323&amp;" | opt "&amp;VLOOKUP($F323,OptionClass!$B$2:$C$7,2,0)</f>
        <v>GASEOSA | rest 17 | opt EJECUTIVO</v>
      </c>
      <c r="D323" s="1">
        <v>6</v>
      </c>
      <c r="E323" s="1">
        <v>17</v>
      </c>
      <c r="F323" s="1">
        <v>1</v>
      </c>
      <c r="G323" s="1" t="s">
        <v>92</v>
      </c>
    </row>
    <row r="324" spans="1:7" x14ac:dyDescent="0.2">
      <c r="A324" s="1" t="str">
        <f t="shared" si="6"/>
        <v>PortionClass(id : 16, name : "AGUA | rest 17 | opt EJECUTIVO", categoryId : 6, restaurantId : 17, optionId : 1),</v>
      </c>
      <c r="B324" s="1">
        <v>16</v>
      </c>
      <c r="C324" s="1" t="str">
        <f>G324&amp;" | rest "&amp;E324&amp;" | opt "&amp;VLOOKUP($F324,OptionClass!$B$2:$C$7,2,0)</f>
        <v>AGUA | rest 17 | opt EJECUTIVO</v>
      </c>
      <c r="D324" s="1">
        <v>6</v>
      </c>
      <c r="E324" s="1">
        <v>17</v>
      </c>
      <c r="F324" s="1">
        <v>1</v>
      </c>
      <c r="G324" s="1" t="s">
        <v>93</v>
      </c>
    </row>
  </sheetData>
  <autoFilter ref="A1:F324" xr:uid="{407C868A-4ACE-1845-80EC-09E616588997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357F-01F3-4340-9DEB-BD5D8E49F125}">
  <dimension ref="A1:O51"/>
  <sheetViews>
    <sheetView workbookViewId="0">
      <selection activeCell="K4" sqref="K4"/>
    </sheetView>
  </sheetViews>
  <sheetFormatPr baseColWidth="10" defaultColWidth="74.1640625" defaultRowHeight="16" x14ac:dyDescent="0.2"/>
  <cols>
    <col min="1" max="1" width="26.6640625" style="1" customWidth="1"/>
    <col min="2" max="2" width="14.83203125" style="1" bestFit="1" customWidth="1"/>
    <col min="3" max="3" width="12.1640625" style="1" bestFit="1" customWidth="1"/>
    <col min="4" max="4" width="10.83203125" style="1" bestFit="1" customWidth="1"/>
    <col min="5" max="5" width="11.33203125" style="1" bestFit="1" customWidth="1"/>
    <col min="6" max="6" width="10.1640625" style="1" bestFit="1" customWidth="1"/>
    <col min="7" max="7" width="14.1640625" style="1" bestFit="1" customWidth="1"/>
    <col min="8" max="8" width="17.33203125" style="1" bestFit="1" customWidth="1"/>
    <col min="9" max="9" width="15.5" style="1" bestFit="1" customWidth="1"/>
    <col min="10" max="10" width="15.1640625" style="1" bestFit="1" customWidth="1"/>
    <col min="11" max="11" width="12.83203125" style="1" bestFit="1" customWidth="1"/>
    <col min="12" max="12" width="12.6640625" style="1" bestFit="1" customWidth="1"/>
    <col min="13" max="13" width="12.1640625" style="1" bestFit="1" customWidth="1"/>
    <col min="14" max="14" width="16" style="1" bestFit="1" customWidth="1"/>
    <col min="15" max="15" width="18" style="1" bestFit="1" customWidth="1"/>
    <col min="16" max="16384" width="74.1640625" style="1"/>
  </cols>
  <sheetData>
    <row r="1" spans="1:15" x14ac:dyDescent="0.2">
      <c r="A1" s="1" t="str">
        <f ca="1">"let customerList = ["&amp;_xlfn.CONCAT(A2:A307)&amp;"]"</f>
        <v>let customerList = [CustomerClass(id : 1, name : "Restaurant1", latitude : 4.732354, longitude : -74.052972, rating : "4.6", eatInOption : true, takeAwayOption : true, deliveryOption : true, chickenOption : false, beefOption : true, porkOption : true, fishOption : true, seaFoodOption : true, vegetarianOption : false),CustomerClass(id : 2, name : "Restaurant2", latitude : 4.732378, longitude : -74.052666, rating : "4.8", eatInOption : true, takeAwayOption : true, deliveryOption : true, chickenOption : false, beefOption : true, porkOption : true, fishOption : false, seaFoodOption : true, vegetarianOption : true),CustomerClass(id : 3, name : "Restaurant3", latitude : 4.732359, longitude : -74.05213, rating : "4.2", eatInOption : false, takeAwayOption : true, deliveryOption : true, chickenOption : true, beefOption : false, porkOption : false, fishOption : true, seaFoodOption : true, vegetarianOption : true),CustomerClass(id : 4, name : "Restaurant4", latitude : 4.732225, longitude : -74.051781, rating : "4.9", eatInOption : true, takeAwayOption : false, deliveryOption : false, chickenOption : false, beefOption : false, porkOption : true, fishOption : false, seaFoodOption : true, vegetarianOption : true),CustomerClass(id : 5, name : "Restaurant5", latitude : 4.732567, longitude : -74.051566, rating : "4.7", eatInOption : true, takeAwayOption : false, deliveryOption : false, chickenOption : false, beefOption : false, porkOption : false, fishOption : true, seaFoodOption : true, vegetarianOption : false),CustomerClass(id : 6, name : "Restaurant6", latitude : 4.732909, longitude : -74.050922, rating : "4.5", eatInOption : false, takeAwayOption : true, deliveryOption : false, chickenOption : false, beefOption : true, porkOption : false, fishOption : true, seaFoodOption : false, vegetarianOption : true),CustomerClass(id : 7, name : "Restaurant7", latitude : 4.732126, longitude : -74.05082, rating : "4.1", eatInOption : true, takeAwayOption : true, deliveryOption : true, chickenOption : false, beefOption : true, porkOption : false, fishOption : false, seaFoodOption : true, vegetarianOption : true),CustomerClass(id : 8, name : "Restaurant8", latitude : 4.73135512383998, longitude : -74.0509736537933, rating : "4.5", eatInOption : false, takeAwayOption : true, deliveryOption : true, chickenOption : false, beefOption : true, porkOption : false, fishOption : true, seaFoodOption : false, vegetarianOption : false),CustomerClass(id : 9, name : "Restaurant9", latitude : 4.73070289466974, longitude : -74.0507537126541, rating : "4.1", eatInOption : false, takeAwayOption : false, deliveryOption : true, chickenOption : true, beefOption : true, porkOption : false, fishOption : false, seaFoodOption : false, vegetarianOption : true),CustomerClass(id : 10, name : "Restaurant10", latitude : 4.73097020178103, longitude : -74.0522235631942, rating : "4.8", eatInOption : true, takeAwayOption : true, deliveryOption : true, chickenOption : true, beefOption : false, porkOption : false, fishOption : true, seaFoodOption : true, vegetarianOption : true),CustomerClass(id : 11, name : "Restaurant11", latitude : 4.73129631631704, longitude : -74.0536612272262, rating : "4", eatInOption : true, takeAwayOption : true, deliveryOption : false, chickenOption : true, beefOption : false, porkOption : false, fishOption : false, seaFoodOption : false, vegetarianOption : true),CustomerClass(id : 12, name : "Restaurant12", latitude : 4.73191112199172, longitude : -74.0536451339721, rating : "4.1", eatInOption : true, takeAwayOption : true, deliveryOption : false, chickenOption : false, beefOption : true, porkOption : false, fishOption : true, seaFoodOption : true, vegetarianOption : false),CustomerClass(id : 13, name : "Restaurant13", latitude : 4.73268631097707, longitude : -74.0536451339721, rating : "4.7", eatInOption : true, takeAwayOption : true, deliveryOption : false, chickenOption : true, beefOption : true, porkOption : false, fishOption : false, seaFoodOption : false, vegetarianOption : false),CustomerClass(id : 14, name : "Restaurant14", latitude : 4.73346684521605, longitude : -74.0539991855621, rating : "4.6", eatInOption : true, takeAwayOption : true, deliveryOption : false, chickenOption : true, beefOption : true, porkOption : false, fishOption : true, seaFoodOption : true, vegetarianOption : true),CustomerClass(id : 15, name : "Restaurant15", latitude : 4.73340803787255, longitude : -74.0530121326446, rating : "4.2", eatInOption : false, takeAwayOption : false, deliveryOption : false, chickenOption : false, beefOption : true, porkOption : false, fishOption : true, seaFoodOption : true, vegetarianOption : true),CustomerClass(id : 16, name : "Restaurant16", latitude : 4.73405491837619, longitude : -74.0526098012924, rating : "4.3", eatInOption : true, takeAwayOption : false, deliveryOption : true, chickenOption : true, beefOption : true, porkOption : false, fishOption : true, seaFoodOption : true, vegetarianOption : true),CustomerClass(id : 17, name : "Restaurant17", latitude : 4.73465902937477, longitude : -74.0524971485137, rating : "4.7", eatInOption : false, takeAwayOption : false, deliveryOption : false, chickenOption : false, beefOption : true, porkOption : false, fishOption : false, seaFoodOption : true, vegetarianOption : true),CustomerClass(id : 18, name : "Restaurant18", latitude : 4.73453072265812, longitude : -74.0511506795883, rating : "4.7", eatInOption : true, takeAwayOption : false, deliveryOption : false, chickenOption : false, beefOption : true, porkOption : true, fishOption : false, seaFoodOption : true, vegetarianOption : true),CustomerClass(id : 19, name : "Restaurant19", latitude : 4.72933962679695, longitude : -74.0510755777359, rating : "4.2", eatInOption : false, takeAwayOption : true, deliveryOption : true, chickenOption : false, beefOption : false, porkOption : false, fishOption : false, seaFoodOption : true, vegetarianOption : false),CustomerClass(id : 20, name : "Restaurant20", latitude : 4.72936101141174, longitude : -74.0517407655715, rating : "4.2", eatInOption : false, takeAwayOption : false, deliveryOption : false, chickenOption : false, beefOption : true, porkOption : false, fishOption : true, seaFoodOption : false, vegetarianOption : false),CustomerClass(id : 21, name : "Restaurant21", latitude : 4.72939843448606, longitude : -74.0526473522186, rating : "4.2", eatInOption : true, takeAwayOption : true, deliveryOption : true, chickenOption : true, beefOption : true, porkOption : true, fishOption : true, seaFoodOption : false, vegetarianOption : true),CustomerClass(id : 22, name : "Restaurant22", latitude : 4.73008274177409, longitude : -74.0536987781524, rating : "4.5", eatInOption : true, takeAwayOption : true, deliveryOption : true, chickenOption : false, beefOption : false, porkOption : true, fishOption : false, seaFoodOption : true, vegetarianOption : false),CustomerClass(id : 23, name : "Restaurant23", latitude : 4.72887985741898, longitude : -74.0538972616195, rating : "4.7", eatInOption : true, takeAwayOption : false, deliveryOption : true, chickenOption : true, beefOption : false, porkOption : false, fishOption : false, seaFoodOption : true, vegetarianOption : false),CustomerClass(id : 24, name : "Restaurant24", latitude : 4.73383572752947, longitude : -74.0496432781219, rating : "4.8", eatInOption : true, takeAwayOption : true, deliveryOption : true, chickenOption : true, beefOption : true, porkOption : false, fishOption : false, seaFoodOption : false, vegetarianOption : true),CustomerClass(id : 25, name : "Restaurant25", latitude : 4.7311359321382, longitude : -74.0494394302368, rating : "4.2", eatInOption : false, takeAwayOption : true, deliveryOption : false, chickenOption : false, beefOption : false, porkOption : false, fishOption : true, seaFoodOption : true, vegetarianOption : true),CustomerClass(id : 26, name : "Restaurant26", latitude : 4.73301242470454, longitude : -74.0489834547042, rating : "4.4", eatInOption : false, takeAwayOption : true, deliveryOption : false, chickenOption : true, beefOption : false, porkOption : true, fishOption : false, seaFoodOption : false, vegetarianOption : false),CustomerClass(id : 27, name : "Restaurant27", latitude : 4.72971385746065, longitude : -74.0502119064331, rating : "4.1", eatInOption : false, takeAwayOption : false, deliveryOption : false, chickenOption : false, beefOption : false, porkOption : false, fishOption : false, seaFoodOption : true, vegetarianOption : false),CustomerClass(id : 28, name : "Restaurant28", latitude : 4.72896539593102, longitude : -74.049659371376, rating : "4.4", eatInOption : true, takeAwayOption : false, deliveryOption : false, chickenOption : true, beefOption : true, porkOption : true, fishOption : true, seaFoodOption : true, vegetarianOption : true),CustomerClass(id : 29, name : "Restaurant29", latitude : 4.72741500876114, longitude : -74.0497773885726, rating : "4.2", eatInOption : true, takeAwayOption : true, deliveryOption : true, chickenOption : false, beefOption : true, porkOption : false, fishOption : false, seaFoodOption : false, vegetarianOption : true),CustomerClass(id : 30, name : "Restaurant30", latitude : 4.72747381661366, longitude : -74.0507054328918, rating : "4.8", eatInOption : false, takeAwayOption : true, deliveryOption : false, chickenOption : true, beefOption : true, porkOption : true, fishOption : false, seaFoodOption : false, vegetarianOption : false),CustomerClass(id : 31, name : "Restaurant31", latitude : 4.72837197228624, longitude : -74.0515476465225, rating : "4.7", eatInOption : true, takeAwayOption : true, deliveryOption : true, chickenOption : true, beefOption : true, porkOption : true, fishOption : false, seaFoodOption : true, vegetarianOption : false),CustomerClass(id : 32, name : "Restaurant32", latitude : 4.7275593552993, longitude : -74.0515905618667, rating : "4.6", eatInOption : true, takeAwayOption : false, deliveryOption : true, chickenOption : true, beefOption : true, porkOption : true, fishOption : false, seaFoodOption : false, vegetarianOption : false),CustomerClass(id : 33, name : "Restaurant33", latitude : 4.72723858517367, longitude : -74.052186012268, rating : "4.7", eatInOption : false, takeAwayOption : false, deliveryOption : true, chickenOption : false, beefOption : false, porkOption : false, fishOption : false, seaFoodOption : true, vegetarianOption : true),CustomerClass(id : 34, name : "Restaurant34", latitude : 4.72746312427721, longitude : -74.0531569719314, rating : "4.4", eatInOption : false, takeAwayOption : true, deliveryOption : false, chickenOption : true, beefOption : false, porkOption : false, fishOption : true, seaFoodOption : true, vegetarianOption : true),CustomerClass(id : 35, name : "Restaurant35", latitude : 4.72811001033537, longitude : -74.0530228614807, rating : "4", eatInOption : false, takeAwayOption : false, deliveryOption : false, chickenOption : false, beefOption : false, porkOption : true, fishOption : false, seaFoodOption : false, vegetarianOption : false),CustomerClass(id : 36, name : "Restaurant36", latitude : 4.72721720049334, longitude : -74.054165482521, rating : "4.6", eatInOption : true, takeAwayOption : true, deliveryOption : true, chickenOption : false, beefOption : false, porkOption : false, fishOption : false, seaFoodOption : false, vegetarianOption : false),CustomerClass(id : 37, name : "Restaurant37", latitude : 4.72862858797881, longitude : -74.0547555685043, rating : "4.5", eatInOption : true, takeAwayOption : false, deliveryOption : true, chickenOption : false, beefOption : false, porkOption : true, fishOption : false, seaFoodOption : true, vegetarianOption : false),CustomerClass(id : 38, name : "Restaurant38", latitude : 4.73199131399598, longitude : -74.0554904937744, rating : "4.5", eatInOption : false, takeAwayOption : true, deliveryOption : true, chickenOption : true, beefOption : true, porkOption : false, fishOption : false, seaFoodOption : true, vegetarianOption : false),CustomerClass(id : 39, name : "Restaurant39", latitude : 4.73311400108007, longitude : -74.0556621551513, rating : "4.5", eatInOption : true, takeAwayOption : true, deliveryOption : false, chickenOption : false, beefOption : true, porkOption : true, fishOption : false, seaFoodOption : false, vegetarianOption : true),CustomerClass(id : 40, name : "Restaurant40", latitude : 4.73480905464607, longitude : -74.0552930161356, rating : "4.9", eatInOption : true, takeAwayOption : false, deliveryOption : false, chickenOption : false, beefOption : true, porkOption : false, fishOption : false, seaFoodOption : false, vegetarianOption : false),CustomerClass(id : 41, name : "Restaurant41", latitude : 4.73550338053358, longitude : -74.0535804256796, rating : "4.6", eatInOption : false, takeAwayOption : false, deliveryOption : true, chickenOption : false, beefOption : true, porkOption : true, fishOption : false, seaFoodOption : true, vegetarianOption : true),CustomerClass(id : 8, name : "Restaurant8", latitude : 4.67814, longitude : -74.054702, rating : "4.4", eatInOption : false, takeAwayOption : true, deliveryOption : false, chickenOption : true, beefOption : false, porkOption : true, fishOption : false, seaFoodOption : true, vegetarianOption : false),CustomerClass(id : 9, name : "Restaurant9", latitude : 4.678012, longitude : -74.054412, rating : "4", eatInOption : true, takeAwayOption : false, deliveryOption : true, chickenOption : true, beefOption : false, porkOption : true, fishOption : false, seaFoodOption : false, vegetarianOption : false),CustomerClass(id : 10, name : "Restaurant10", latitude : 4.678744, longitude : -74.055775, rating : "4.7", eatInOption : true, takeAwayOption : true, deliveryOption : true, chickenOption : false, beefOption : true, porkOption : true, fishOption : true, seaFoodOption : false, vegetarianOption : true),CustomerClass(id : 11, name : "Restaurant11", latitude : 4.679011, longitude : -74.054445, rating : "4.5", eatInOption : false, takeAwayOption : false, deliveryOption : true, chickenOption : true, beefOption : true, porkOption : true, fishOption : false, seaFoodOption : false, vegetarianOption : false),CustomerClass(id : 12, name : "Restaurant12", latitude : 4.678599, longitude : -74.053764, rating : "4.9", eatInOption : false, takeAwayOption : true, deliveryOption : true, chickenOption : false, beefOption : true, porkOption : false, fishOption : false, seaFoodOption : true, vegetarianOption : true),CustomerClass(id : 13, name : "Restaurant13", latitude : 4.678027, longitude : -74.052251, rating : "4.5", eatInOption : true, takeAwayOption : false, deliveryOption : false, chickenOption : true, beefOption : false, porkOption : true, fishOption : true, seaFoodOption : true, vegetarianOption : false),CustomerClass(id : 14, name : "Restaurant14", latitude : 4.67838, longitude : -74.053007, rating : "4.2", eatInOption : true, takeAwayOption : true, deliveryOption : true, chickenOption : true, beefOption : false, porkOption : true, fishOption : true, seaFoodOption : false, vegetarianOption : false),CustomerClass(id : 15, name : "Restaurant15", latitude : 6.465048, longitude : -73.257259, rating : "4", eatInOption : false, takeAwayOption : true, deliveryOption : false, chickenOption : false, beefOption : false, porkOption : true, fishOption : false, seaFoodOption : true, vegetarianOption : false),CustomerClass(id : 16, name : "Restaurant16", latitude : 6.46777, longitude : -73.260774, rating : "4.5", eatInOption : false, takeAwayOption : true, deliveryOption : true, chickenOption : true, beefOption : false, porkOption : true, fishOption : false, seaFoodOption : true, vegetarianOption : false),]</v>
      </c>
      <c r="B1" s="1" t="s">
        <v>70</v>
      </c>
      <c r="C1" s="1" t="s">
        <v>17</v>
      </c>
      <c r="D1" s="1" t="s">
        <v>16</v>
      </c>
      <c r="E1" s="1" t="s">
        <v>18</v>
      </c>
      <c r="F1" s="1" t="s">
        <v>65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</row>
    <row r="2" spans="1:15" x14ac:dyDescent="0.2">
      <c r="A2" s="1" t="str">
        <f t="shared" ref="A2:A33" ca="1" si="0">B$1&amp;B2&amp;C$1&amp;C2&amp;D$1&amp;D2&amp;E$1&amp;E2&amp;F$1&amp;F2&amp;G$1&amp;G2&amp;H$1&amp;H2&amp;$I$1&amp;I2&amp;J$1&amp;J2&amp;K$1&amp;K2&amp;L$1&amp;L2&amp;$M$1&amp;M2&amp;N$1&amp;N2&amp;O$1&amp;O2&amp;"),"</f>
        <v>CustomerClass(id : 1, name : "Restaurant1", latitude : 4.732354, longitude : -74.052972, rating : "4.6", eatInOption : true, takeAwayOption : true, deliveryOption : true, chickenOption : false, beefOption : true, porkOption : true, fishOption : true, seaFoodOption : true, vegetarianOption : false),</v>
      </c>
      <c r="B2" s="1">
        <v>1</v>
      </c>
      <c r="C2" s="1" t="s">
        <v>0</v>
      </c>
      <c r="D2" s="1">
        <v>4.7323539999999999</v>
      </c>
      <c r="E2" s="1">
        <v>-74.052971999999997</v>
      </c>
      <c r="F2" s="2">
        <f t="shared" ref="F2:F51" ca="1" si="1">RANDBETWEEN(0,9)/10+4</f>
        <v>4.5999999999999996</v>
      </c>
      <c r="G2" s="1" t="str">
        <f t="shared" ref="G2:O30" ca="1" si="2">IF(RAND()&gt;0.5,"true","false")</f>
        <v>true</v>
      </c>
      <c r="H2" s="1" t="str">
        <f t="shared" ca="1" si="2"/>
        <v>true</v>
      </c>
      <c r="I2" s="1" t="str">
        <f t="shared" ca="1" si="2"/>
        <v>true</v>
      </c>
      <c r="J2" s="1" t="str">
        <f t="shared" ca="1" si="2"/>
        <v>false</v>
      </c>
      <c r="K2" s="1" t="str">
        <f t="shared" ca="1" si="2"/>
        <v>true</v>
      </c>
      <c r="L2" s="1" t="str">
        <f t="shared" ca="1" si="2"/>
        <v>true</v>
      </c>
      <c r="M2" s="1" t="str">
        <f t="shared" ca="1" si="2"/>
        <v>true</v>
      </c>
      <c r="N2" s="1" t="str">
        <f t="shared" ca="1" si="2"/>
        <v>true</v>
      </c>
      <c r="O2" s="1" t="str">
        <f t="shared" ca="1" si="2"/>
        <v>false</v>
      </c>
    </row>
    <row r="3" spans="1:15" x14ac:dyDescent="0.2">
      <c r="A3" s="1" t="str">
        <f t="shared" ca="1" si="0"/>
        <v>CustomerClass(id : 2, name : "Restaurant2", latitude : 4.732378, longitude : -74.052666, rating : "4.8", eatInOption : true, takeAwayOption : true, deliveryOption : true, chickenOption : false, beefOption : true, porkOption : true, fishOption : false, seaFoodOption : true, vegetarianOption : true),</v>
      </c>
      <c r="B3" s="1">
        <v>2</v>
      </c>
      <c r="C3" s="1" t="s">
        <v>1</v>
      </c>
      <c r="D3" s="1">
        <v>4.7323779999999998</v>
      </c>
      <c r="E3" s="1">
        <v>-74.052666000000002</v>
      </c>
      <c r="F3" s="2">
        <f t="shared" ca="1" si="1"/>
        <v>4.8</v>
      </c>
      <c r="G3" s="1" t="str">
        <f t="shared" ca="1" si="2"/>
        <v>true</v>
      </c>
      <c r="H3" s="1" t="str">
        <f t="shared" ca="1" si="2"/>
        <v>true</v>
      </c>
      <c r="I3" s="1" t="str">
        <f t="shared" ca="1" si="2"/>
        <v>true</v>
      </c>
      <c r="J3" s="1" t="str">
        <f t="shared" ca="1" si="2"/>
        <v>false</v>
      </c>
      <c r="K3" s="1" t="str">
        <f t="shared" ca="1" si="2"/>
        <v>true</v>
      </c>
      <c r="L3" s="1" t="str">
        <f t="shared" ca="1" si="2"/>
        <v>true</v>
      </c>
      <c r="M3" s="1" t="str">
        <f t="shared" ca="1" si="2"/>
        <v>false</v>
      </c>
      <c r="N3" s="1" t="str">
        <f t="shared" ca="1" si="2"/>
        <v>true</v>
      </c>
      <c r="O3" s="1" t="str">
        <f t="shared" ca="1" si="2"/>
        <v>true</v>
      </c>
    </row>
    <row r="4" spans="1:15" x14ac:dyDescent="0.2">
      <c r="A4" s="1" t="str">
        <f t="shared" ca="1" si="0"/>
        <v>CustomerClass(id : 3, name : "Restaurant3", latitude : 4.732359, longitude : -74.05213, rating : "4.2", eatInOption : false, takeAwayOption : true, deliveryOption : true, chickenOption : true, beefOption : false, porkOption : false, fishOption : true, seaFoodOption : true, vegetarianOption : true),</v>
      </c>
      <c r="B4" s="1">
        <v>3</v>
      </c>
      <c r="C4" s="1" t="s">
        <v>2</v>
      </c>
      <c r="D4" s="1">
        <v>4.7323589999999998</v>
      </c>
      <c r="E4" s="1">
        <v>-74.052130000000005</v>
      </c>
      <c r="F4" s="2">
        <f t="shared" ca="1" si="1"/>
        <v>4.2</v>
      </c>
      <c r="G4" s="1" t="str">
        <f t="shared" ca="1" si="2"/>
        <v>false</v>
      </c>
      <c r="H4" s="1" t="str">
        <f t="shared" ca="1" si="2"/>
        <v>true</v>
      </c>
      <c r="I4" s="1" t="str">
        <f t="shared" ca="1" si="2"/>
        <v>true</v>
      </c>
      <c r="J4" s="1" t="str">
        <f t="shared" ca="1" si="2"/>
        <v>true</v>
      </c>
      <c r="K4" s="1" t="str">
        <f t="shared" ca="1" si="2"/>
        <v>false</v>
      </c>
      <c r="L4" s="1" t="str">
        <f t="shared" ca="1" si="2"/>
        <v>false</v>
      </c>
      <c r="M4" s="1" t="str">
        <f t="shared" ca="1" si="2"/>
        <v>true</v>
      </c>
      <c r="N4" s="1" t="str">
        <f t="shared" ca="1" si="2"/>
        <v>true</v>
      </c>
      <c r="O4" s="1" t="str">
        <f t="shared" ca="1" si="2"/>
        <v>true</v>
      </c>
    </row>
    <row r="5" spans="1:15" x14ac:dyDescent="0.2">
      <c r="A5" s="1" t="str">
        <f t="shared" ca="1" si="0"/>
        <v>CustomerClass(id : 4, name : "Restaurant4", latitude : 4.732225, longitude : -74.051781, rating : "4.9", eatInOption : true, takeAwayOption : false, deliveryOption : false, chickenOption : false, beefOption : false, porkOption : true, fishOption : false, seaFoodOption : true, vegetarianOption : true),</v>
      </c>
      <c r="B5" s="1">
        <v>4</v>
      </c>
      <c r="C5" s="1" t="s">
        <v>3</v>
      </c>
      <c r="D5" s="1">
        <v>4.7322249999999997</v>
      </c>
      <c r="E5" s="1">
        <v>-74.051781000000005</v>
      </c>
      <c r="F5" s="2">
        <f t="shared" ca="1" si="1"/>
        <v>4.9000000000000004</v>
      </c>
      <c r="G5" s="1" t="str">
        <f t="shared" ca="1" si="2"/>
        <v>true</v>
      </c>
      <c r="H5" s="1" t="str">
        <f t="shared" ca="1" si="2"/>
        <v>false</v>
      </c>
      <c r="I5" s="1" t="str">
        <f t="shared" ca="1" si="2"/>
        <v>false</v>
      </c>
      <c r="J5" s="1" t="str">
        <f t="shared" ca="1" si="2"/>
        <v>false</v>
      </c>
      <c r="K5" s="1" t="str">
        <f t="shared" ca="1" si="2"/>
        <v>false</v>
      </c>
      <c r="L5" s="1" t="str">
        <f t="shared" ca="1" si="2"/>
        <v>true</v>
      </c>
      <c r="M5" s="1" t="str">
        <f t="shared" ca="1" si="2"/>
        <v>false</v>
      </c>
      <c r="N5" s="1" t="str">
        <f t="shared" ca="1" si="2"/>
        <v>true</v>
      </c>
      <c r="O5" s="1" t="str">
        <f t="shared" ca="1" si="2"/>
        <v>true</v>
      </c>
    </row>
    <row r="6" spans="1:15" x14ac:dyDescent="0.2">
      <c r="A6" s="1" t="str">
        <f t="shared" ca="1" si="0"/>
        <v>CustomerClass(id : 5, name : "Restaurant5", latitude : 4.732567, longitude : -74.051566, rating : "4.7", eatInOption : true, takeAwayOption : false, deliveryOption : false, chickenOption : false, beefOption : false, porkOption : false, fishOption : true, seaFoodOption : true, vegetarianOption : false),</v>
      </c>
      <c r="B6" s="1">
        <v>5</v>
      </c>
      <c r="C6" s="1" t="s">
        <v>4</v>
      </c>
      <c r="D6" s="1">
        <v>4.7325670000000004</v>
      </c>
      <c r="E6" s="1">
        <v>-74.051565999999994</v>
      </c>
      <c r="F6" s="2">
        <f t="shared" ca="1" si="1"/>
        <v>4.7</v>
      </c>
      <c r="G6" s="1" t="str">
        <f t="shared" ca="1" si="2"/>
        <v>true</v>
      </c>
      <c r="H6" s="1" t="str">
        <f t="shared" ca="1" si="2"/>
        <v>false</v>
      </c>
      <c r="I6" s="1" t="str">
        <f t="shared" ca="1" si="2"/>
        <v>false</v>
      </c>
      <c r="J6" s="1" t="str">
        <f t="shared" ca="1" si="2"/>
        <v>false</v>
      </c>
      <c r="K6" s="1" t="str">
        <f t="shared" ca="1" si="2"/>
        <v>false</v>
      </c>
      <c r="L6" s="1" t="str">
        <f t="shared" ca="1" si="2"/>
        <v>false</v>
      </c>
      <c r="M6" s="1" t="str">
        <f t="shared" ca="1" si="2"/>
        <v>true</v>
      </c>
      <c r="N6" s="1" t="str">
        <f t="shared" ca="1" si="2"/>
        <v>true</v>
      </c>
      <c r="O6" s="1" t="str">
        <f t="shared" ca="1" si="2"/>
        <v>false</v>
      </c>
    </row>
    <row r="7" spans="1:15" x14ac:dyDescent="0.2">
      <c r="A7" s="1" t="str">
        <f t="shared" ca="1" si="0"/>
        <v>CustomerClass(id : 6, name : "Restaurant6", latitude : 4.732909, longitude : -74.050922, rating : "4.5", eatInOption : false, takeAwayOption : true, deliveryOption : false, chickenOption : false, beefOption : true, porkOption : false, fishOption : true, seaFoodOption : false, vegetarianOption : true),</v>
      </c>
      <c r="B7" s="1">
        <v>6</v>
      </c>
      <c r="C7" s="1" t="s">
        <v>5</v>
      </c>
      <c r="D7" s="1">
        <v>4.7329090000000003</v>
      </c>
      <c r="E7" s="1">
        <v>-74.050922</v>
      </c>
      <c r="F7" s="2">
        <f t="shared" ca="1" si="1"/>
        <v>4.5</v>
      </c>
      <c r="G7" s="1" t="str">
        <f t="shared" ca="1" si="2"/>
        <v>false</v>
      </c>
      <c r="H7" s="1" t="str">
        <f t="shared" ca="1" si="2"/>
        <v>true</v>
      </c>
      <c r="I7" s="1" t="str">
        <f t="shared" ca="1" si="2"/>
        <v>false</v>
      </c>
      <c r="J7" s="1" t="str">
        <f t="shared" ca="1" si="2"/>
        <v>false</v>
      </c>
      <c r="K7" s="1" t="str">
        <f t="shared" ca="1" si="2"/>
        <v>true</v>
      </c>
      <c r="L7" s="1" t="str">
        <f t="shared" ca="1" si="2"/>
        <v>false</v>
      </c>
      <c r="M7" s="1" t="str">
        <f t="shared" ca="1" si="2"/>
        <v>true</v>
      </c>
      <c r="N7" s="1" t="str">
        <f t="shared" ca="1" si="2"/>
        <v>false</v>
      </c>
      <c r="O7" s="1" t="str">
        <f t="shared" ca="1" si="2"/>
        <v>true</v>
      </c>
    </row>
    <row r="8" spans="1:15" x14ac:dyDescent="0.2">
      <c r="A8" s="1" t="str">
        <f t="shared" ca="1" si="0"/>
        <v>CustomerClass(id : 7, name : "Restaurant7", latitude : 4.732126, longitude : -74.05082, rating : "4.1", eatInOption : true, takeAwayOption : true, deliveryOption : true, chickenOption : false, beefOption : true, porkOption : false, fishOption : false, seaFoodOption : true, vegetarianOption : true),</v>
      </c>
      <c r="B8" s="1">
        <v>7</v>
      </c>
      <c r="C8" s="1" t="s">
        <v>6</v>
      </c>
      <c r="D8" s="1">
        <v>4.7321260000000001</v>
      </c>
      <c r="E8" s="1">
        <v>-74.050820000000002</v>
      </c>
      <c r="F8" s="2">
        <f t="shared" ca="1" si="1"/>
        <v>4.0999999999999996</v>
      </c>
      <c r="G8" s="1" t="str">
        <f t="shared" ca="1" si="2"/>
        <v>true</v>
      </c>
      <c r="H8" s="1" t="str">
        <f t="shared" ca="1" si="2"/>
        <v>true</v>
      </c>
      <c r="I8" s="1" t="str">
        <f t="shared" ca="1" si="2"/>
        <v>true</v>
      </c>
      <c r="J8" s="1" t="str">
        <f t="shared" ca="1" si="2"/>
        <v>false</v>
      </c>
      <c r="K8" s="1" t="str">
        <f t="shared" ca="1" si="2"/>
        <v>true</v>
      </c>
      <c r="L8" s="1" t="str">
        <f t="shared" ca="1" si="2"/>
        <v>false</v>
      </c>
      <c r="M8" s="1" t="str">
        <f t="shared" ca="1" si="2"/>
        <v>false</v>
      </c>
      <c r="N8" s="1" t="str">
        <f t="shared" ca="1" si="2"/>
        <v>true</v>
      </c>
      <c r="O8" s="1" t="str">
        <f t="shared" ca="1" si="2"/>
        <v>true</v>
      </c>
    </row>
    <row r="9" spans="1:15" x14ac:dyDescent="0.2">
      <c r="A9" s="1" t="str">
        <f t="shared" ca="1" si="0"/>
        <v>CustomerClass(id : 8, name : "Restaurant8", latitude : 4.73135512383998, longitude : -74.0509736537933, rating : "4.5", eatInOption : false, takeAwayOption : true, deliveryOption : true, chickenOption : false, beefOption : true, porkOption : false, fishOption : true, seaFoodOption : false, vegetarianOption : false),</v>
      </c>
      <c r="B9" s="1">
        <v>8</v>
      </c>
      <c r="C9" s="1" t="s">
        <v>7</v>
      </c>
      <c r="D9" s="1">
        <v>4.7313551238399798</v>
      </c>
      <c r="E9" s="1">
        <v>-74.050973653793307</v>
      </c>
      <c r="F9" s="2">
        <f t="shared" ca="1" si="1"/>
        <v>4.5</v>
      </c>
      <c r="G9" s="1" t="str">
        <f t="shared" ca="1" si="2"/>
        <v>false</v>
      </c>
      <c r="H9" s="1" t="str">
        <f t="shared" ca="1" si="2"/>
        <v>true</v>
      </c>
      <c r="I9" s="1" t="str">
        <f t="shared" ca="1" si="2"/>
        <v>true</v>
      </c>
      <c r="J9" s="1" t="str">
        <f t="shared" ca="1" si="2"/>
        <v>false</v>
      </c>
      <c r="K9" s="1" t="str">
        <f t="shared" ca="1" si="2"/>
        <v>true</v>
      </c>
      <c r="L9" s="1" t="str">
        <f t="shared" ca="1" si="2"/>
        <v>false</v>
      </c>
      <c r="M9" s="1" t="str">
        <f t="shared" ca="1" si="2"/>
        <v>true</v>
      </c>
      <c r="N9" s="1" t="str">
        <f t="shared" ca="1" si="2"/>
        <v>false</v>
      </c>
      <c r="O9" s="1" t="str">
        <f t="shared" ca="1" si="2"/>
        <v>false</v>
      </c>
    </row>
    <row r="10" spans="1:15" x14ac:dyDescent="0.2">
      <c r="A10" s="1" t="str">
        <f t="shared" ca="1" si="0"/>
        <v>CustomerClass(id : 9, name : "Restaurant9", latitude : 4.73070289466974, longitude : -74.0507537126541, rating : "4.1", eatInOption : false, takeAwayOption : false, deliveryOption : true, chickenOption : true, beefOption : true, porkOption : false, fishOption : false, seaFoodOption : false, vegetarianOption : true),</v>
      </c>
      <c r="B10" s="1">
        <v>9</v>
      </c>
      <c r="C10" s="1" t="s">
        <v>8</v>
      </c>
      <c r="D10" s="1">
        <v>4.73070289466974</v>
      </c>
      <c r="E10" s="1">
        <v>-74.0507537126541</v>
      </c>
      <c r="F10" s="2">
        <f t="shared" ca="1" si="1"/>
        <v>4.0999999999999996</v>
      </c>
      <c r="G10" s="1" t="str">
        <f t="shared" ca="1" si="2"/>
        <v>false</v>
      </c>
      <c r="H10" s="1" t="str">
        <f t="shared" ca="1" si="2"/>
        <v>false</v>
      </c>
      <c r="I10" s="1" t="str">
        <f t="shared" ca="1" si="2"/>
        <v>true</v>
      </c>
      <c r="J10" s="1" t="str">
        <f t="shared" ca="1" si="2"/>
        <v>true</v>
      </c>
      <c r="K10" s="1" t="str">
        <f t="shared" ca="1" si="2"/>
        <v>true</v>
      </c>
      <c r="L10" s="1" t="str">
        <f t="shared" ca="1" si="2"/>
        <v>false</v>
      </c>
      <c r="M10" s="1" t="str">
        <f t="shared" ca="1" si="2"/>
        <v>false</v>
      </c>
      <c r="N10" s="1" t="str">
        <f t="shared" ca="1" si="2"/>
        <v>false</v>
      </c>
      <c r="O10" s="1" t="str">
        <f t="shared" ca="1" si="2"/>
        <v>true</v>
      </c>
    </row>
    <row r="11" spans="1:15" x14ac:dyDescent="0.2">
      <c r="A11" s="1" t="str">
        <f t="shared" ca="1" si="0"/>
        <v>CustomerClass(id : 10, name : "Restaurant10", latitude : 4.73097020178103, longitude : -74.0522235631942, rating : "4.8", eatInOption : true, takeAwayOption : true, deliveryOption : true, chickenOption : true, beefOption : false, porkOption : false, fishOption : true, seaFoodOption : true, vegetarianOption : true),</v>
      </c>
      <c r="B11" s="1">
        <v>10</v>
      </c>
      <c r="C11" s="1" t="s">
        <v>9</v>
      </c>
      <c r="D11" s="1">
        <v>4.7309702017810302</v>
      </c>
      <c r="E11" s="1">
        <v>-74.052223563194204</v>
      </c>
      <c r="F11" s="2">
        <f t="shared" ca="1" si="1"/>
        <v>4.8</v>
      </c>
      <c r="G11" s="1" t="str">
        <f t="shared" ca="1" si="2"/>
        <v>true</v>
      </c>
      <c r="H11" s="1" t="str">
        <f t="shared" ca="1" si="2"/>
        <v>true</v>
      </c>
      <c r="I11" s="1" t="str">
        <f t="shared" ca="1" si="2"/>
        <v>true</v>
      </c>
      <c r="J11" s="1" t="str">
        <f t="shared" ca="1" si="2"/>
        <v>true</v>
      </c>
      <c r="K11" s="1" t="str">
        <f t="shared" ca="1" si="2"/>
        <v>false</v>
      </c>
      <c r="L11" s="1" t="str">
        <f t="shared" ca="1" si="2"/>
        <v>false</v>
      </c>
      <c r="M11" s="1" t="str">
        <f t="shared" ca="1" si="2"/>
        <v>true</v>
      </c>
      <c r="N11" s="1" t="str">
        <f t="shared" ca="1" si="2"/>
        <v>true</v>
      </c>
      <c r="O11" s="1" t="str">
        <f t="shared" ca="1" si="2"/>
        <v>true</v>
      </c>
    </row>
    <row r="12" spans="1:15" x14ac:dyDescent="0.2">
      <c r="A12" s="1" t="str">
        <f t="shared" ca="1" si="0"/>
        <v>CustomerClass(id : 11, name : "Restaurant11", latitude : 4.73129631631704, longitude : -74.0536612272262, rating : "4", eatInOption : true, takeAwayOption : true, deliveryOption : false, chickenOption : true, beefOption : false, porkOption : false, fishOption : false, seaFoodOption : false, vegetarianOption : true),</v>
      </c>
      <c r="B12" s="1">
        <v>11</v>
      </c>
      <c r="C12" s="1" t="s">
        <v>10</v>
      </c>
      <c r="D12" s="1">
        <v>4.7312963163170396</v>
      </c>
      <c r="E12" s="1">
        <v>-74.0536612272262</v>
      </c>
      <c r="F12" s="2">
        <f t="shared" ca="1" si="1"/>
        <v>4</v>
      </c>
      <c r="G12" s="1" t="str">
        <f t="shared" ca="1" si="2"/>
        <v>true</v>
      </c>
      <c r="H12" s="1" t="str">
        <f t="shared" ca="1" si="2"/>
        <v>true</v>
      </c>
      <c r="I12" s="1" t="str">
        <f t="shared" ca="1" si="2"/>
        <v>false</v>
      </c>
      <c r="J12" s="1" t="str">
        <f t="shared" ca="1" si="2"/>
        <v>true</v>
      </c>
      <c r="K12" s="1" t="str">
        <f t="shared" ca="1" si="2"/>
        <v>false</v>
      </c>
      <c r="L12" s="1" t="str">
        <f t="shared" ca="1" si="2"/>
        <v>false</v>
      </c>
      <c r="M12" s="1" t="str">
        <f t="shared" ca="1" si="2"/>
        <v>false</v>
      </c>
      <c r="N12" s="1" t="str">
        <f t="shared" ca="1" si="2"/>
        <v>false</v>
      </c>
      <c r="O12" s="1" t="str">
        <f t="shared" ca="1" si="2"/>
        <v>true</v>
      </c>
    </row>
    <row r="13" spans="1:15" x14ac:dyDescent="0.2">
      <c r="A13" s="1" t="str">
        <f t="shared" ca="1" si="0"/>
        <v>CustomerClass(id : 12, name : "Restaurant12", latitude : 4.73191112199172, longitude : -74.0536451339721, rating : "4.1", eatInOption : true, takeAwayOption : true, deliveryOption : false, chickenOption : false, beefOption : true, porkOption : false, fishOption : true, seaFoodOption : true, vegetarianOption : false),</v>
      </c>
      <c r="B13" s="1">
        <v>12</v>
      </c>
      <c r="C13" s="1" t="s">
        <v>11</v>
      </c>
      <c r="D13" s="1">
        <v>4.73191112199172</v>
      </c>
      <c r="E13" s="1">
        <v>-74.053645133972097</v>
      </c>
      <c r="F13" s="2">
        <f t="shared" ca="1" si="1"/>
        <v>4.0999999999999996</v>
      </c>
      <c r="G13" s="1" t="str">
        <f t="shared" ca="1" si="2"/>
        <v>true</v>
      </c>
      <c r="H13" s="1" t="str">
        <f t="shared" ca="1" si="2"/>
        <v>true</v>
      </c>
      <c r="I13" s="1" t="str">
        <f t="shared" ca="1" si="2"/>
        <v>false</v>
      </c>
      <c r="J13" s="1" t="str">
        <f t="shared" ca="1" si="2"/>
        <v>false</v>
      </c>
      <c r="K13" s="1" t="str">
        <f t="shared" ca="1" si="2"/>
        <v>true</v>
      </c>
      <c r="L13" s="1" t="str">
        <f t="shared" ca="1" si="2"/>
        <v>false</v>
      </c>
      <c r="M13" s="1" t="str">
        <f t="shared" ca="1" si="2"/>
        <v>true</v>
      </c>
      <c r="N13" s="1" t="str">
        <f t="shared" ca="1" si="2"/>
        <v>true</v>
      </c>
      <c r="O13" s="1" t="str">
        <f t="shared" ca="1" si="2"/>
        <v>false</v>
      </c>
    </row>
    <row r="14" spans="1:15" x14ac:dyDescent="0.2">
      <c r="A14" s="1" t="str">
        <f t="shared" ca="1" si="0"/>
        <v>CustomerClass(id : 13, name : "Restaurant13", latitude : 4.73268631097707, longitude : -74.0536451339721, rating : "4.7", eatInOption : true, takeAwayOption : true, deliveryOption : false, chickenOption : true, beefOption : true, porkOption : false, fishOption : false, seaFoodOption : false, vegetarianOption : false),</v>
      </c>
      <c r="B14" s="1">
        <v>13</v>
      </c>
      <c r="C14" s="1" t="s">
        <v>12</v>
      </c>
      <c r="D14" s="1">
        <v>4.73268631097707</v>
      </c>
      <c r="E14" s="1">
        <v>-74.053645133972097</v>
      </c>
      <c r="F14" s="2">
        <f t="shared" ca="1" si="1"/>
        <v>4.7</v>
      </c>
      <c r="G14" s="1" t="str">
        <f t="shared" ca="1" si="2"/>
        <v>true</v>
      </c>
      <c r="H14" s="1" t="str">
        <f t="shared" ca="1" si="2"/>
        <v>true</v>
      </c>
      <c r="I14" s="1" t="str">
        <f t="shared" ca="1" si="2"/>
        <v>false</v>
      </c>
      <c r="J14" s="1" t="str">
        <f t="shared" ca="1" si="2"/>
        <v>true</v>
      </c>
      <c r="K14" s="1" t="str">
        <f t="shared" ca="1" si="2"/>
        <v>true</v>
      </c>
      <c r="L14" s="1" t="str">
        <f t="shared" ca="1" si="2"/>
        <v>false</v>
      </c>
      <c r="M14" s="1" t="str">
        <f t="shared" ca="1" si="2"/>
        <v>false</v>
      </c>
      <c r="N14" s="1" t="str">
        <f t="shared" ca="1" si="2"/>
        <v>false</v>
      </c>
      <c r="O14" s="1" t="str">
        <f t="shared" ca="1" si="2"/>
        <v>false</v>
      </c>
    </row>
    <row r="15" spans="1:15" x14ac:dyDescent="0.2">
      <c r="A15" s="1" t="str">
        <f t="shared" ca="1" si="0"/>
        <v>CustomerClass(id : 14, name : "Restaurant14", latitude : 4.73346684521605, longitude : -74.0539991855621, rating : "4.6", eatInOption : true, takeAwayOption : true, deliveryOption : false, chickenOption : true, beefOption : true, porkOption : false, fishOption : true, seaFoodOption : true, vegetarianOption : true),</v>
      </c>
      <c r="B15" s="1">
        <v>14</v>
      </c>
      <c r="C15" s="1" t="s">
        <v>13</v>
      </c>
      <c r="D15" s="1">
        <v>4.73346684521605</v>
      </c>
      <c r="E15" s="1">
        <v>-74.053999185562105</v>
      </c>
      <c r="F15" s="2">
        <f t="shared" ca="1" si="1"/>
        <v>4.5999999999999996</v>
      </c>
      <c r="G15" s="1" t="str">
        <f t="shared" ca="1" si="2"/>
        <v>true</v>
      </c>
      <c r="H15" s="1" t="str">
        <f t="shared" ca="1" si="2"/>
        <v>true</v>
      </c>
      <c r="I15" s="1" t="str">
        <f t="shared" ca="1" si="2"/>
        <v>false</v>
      </c>
      <c r="J15" s="1" t="str">
        <f t="shared" ca="1" si="2"/>
        <v>true</v>
      </c>
      <c r="K15" s="1" t="str">
        <f t="shared" ca="1" si="2"/>
        <v>true</v>
      </c>
      <c r="L15" s="1" t="str">
        <f t="shared" ca="1" si="2"/>
        <v>false</v>
      </c>
      <c r="M15" s="1" t="str">
        <f t="shared" ca="1" si="2"/>
        <v>true</v>
      </c>
      <c r="N15" s="1" t="str">
        <f t="shared" ca="1" si="2"/>
        <v>true</v>
      </c>
      <c r="O15" s="1" t="str">
        <f t="shared" ca="1" si="2"/>
        <v>true</v>
      </c>
    </row>
    <row r="16" spans="1:15" x14ac:dyDescent="0.2">
      <c r="A16" s="1" t="str">
        <f t="shared" ca="1" si="0"/>
        <v>CustomerClass(id : 15, name : "Restaurant15", latitude : 4.73340803787255, longitude : -74.0530121326446, rating : "4.2", eatInOption : false, takeAwayOption : false, deliveryOption : false, chickenOption : false, beefOption : true, porkOption : false, fishOption : true, seaFoodOption : true, vegetarianOption : true),</v>
      </c>
      <c r="B16" s="1">
        <v>15</v>
      </c>
      <c r="C16" s="1" t="s">
        <v>14</v>
      </c>
      <c r="D16" s="1">
        <v>4.7334080378725503</v>
      </c>
      <c r="E16" s="1">
        <v>-74.053012132644596</v>
      </c>
      <c r="F16" s="2">
        <f t="shared" ca="1" si="1"/>
        <v>4.2</v>
      </c>
      <c r="G16" s="1" t="str">
        <f t="shared" ca="1" si="2"/>
        <v>false</v>
      </c>
      <c r="H16" s="1" t="str">
        <f t="shared" ca="1" si="2"/>
        <v>false</v>
      </c>
      <c r="I16" s="1" t="str">
        <f t="shared" ca="1" si="2"/>
        <v>false</v>
      </c>
      <c r="J16" s="1" t="str">
        <f t="shared" ca="1" si="2"/>
        <v>false</v>
      </c>
      <c r="K16" s="1" t="str">
        <f t="shared" ca="1" si="2"/>
        <v>true</v>
      </c>
      <c r="L16" s="1" t="str">
        <f t="shared" ca="1" si="2"/>
        <v>false</v>
      </c>
      <c r="M16" s="1" t="str">
        <f t="shared" ca="1" si="2"/>
        <v>true</v>
      </c>
      <c r="N16" s="1" t="str">
        <f t="shared" ca="1" si="2"/>
        <v>true</v>
      </c>
      <c r="O16" s="1" t="str">
        <f t="shared" ca="1" si="2"/>
        <v>true</v>
      </c>
    </row>
    <row r="17" spans="1:15" x14ac:dyDescent="0.2">
      <c r="A17" s="1" t="str">
        <f t="shared" ca="1" si="0"/>
        <v>CustomerClass(id : 16, name : "Restaurant16", latitude : 4.73405491837619, longitude : -74.0526098012924, rating : "4.3", eatInOption : true, takeAwayOption : false, deliveryOption : true, chickenOption : true, beefOption : true, porkOption : false, fishOption : true, seaFoodOption : true, vegetarianOption : true),</v>
      </c>
      <c r="B17" s="1">
        <v>16</v>
      </c>
      <c r="C17" s="1" t="s">
        <v>15</v>
      </c>
      <c r="D17" s="1">
        <v>4.7340549183761897</v>
      </c>
      <c r="E17" s="1">
        <v>-74.052609801292405</v>
      </c>
      <c r="F17" s="2">
        <f t="shared" ca="1" si="1"/>
        <v>4.3</v>
      </c>
      <c r="G17" s="1" t="str">
        <f t="shared" ca="1" si="2"/>
        <v>true</v>
      </c>
      <c r="H17" s="1" t="str">
        <f t="shared" ca="1" si="2"/>
        <v>false</v>
      </c>
      <c r="I17" s="1" t="str">
        <f t="shared" ca="1" si="2"/>
        <v>true</v>
      </c>
      <c r="J17" s="1" t="str">
        <f t="shared" ca="1" si="2"/>
        <v>true</v>
      </c>
      <c r="K17" s="1" t="str">
        <f t="shared" ca="1" si="2"/>
        <v>true</v>
      </c>
      <c r="L17" s="1" t="str">
        <f t="shared" ca="1" si="2"/>
        <v>false</v>
      </c>
      <c r="M17" s="1" t="str">
        <f t="shared" ca="1" si="2"/>
        <v>true</v>
      </c>
      <c r="N17" s="1" t="str">
        <f t="shared" ca="1" si="2"/>
        <v>true</v>
      </c>
      <c r="O17" s="1" t="str">
        <f t="shared" ca="1" si="2"/>
        <v>true</v>
      </c>
    </row>
    <row r="18" spans="1:15" x14ac:dyDescent="0.2">
      <c r="A18" s="1" t="str">
        <f t="shared" ca="1" si="0"/>
        <v>CustomerClass(id : 17, name : "Restaurant17", latitude : 4.73465902937477, longitude : -74.0524971485137, rating : "4.7", eatInOption : false, takeAwayOption : false, deliveryOption : false, chickenOption : false, beefOption : true, porkOption : false, fishOption : false, seaFoodOption : true, vegetarianOption : true),</v>
      </c>
      <c r="B18" s="1">
        <v>17</v>
      </c>
      <c r="C18" s="1" t="s">
        <v>40</v>
      </c>
      <c r="D18" s="1">
        <v>4.7346590293747699</v>
      </c>
      <c r="E18" s="1">
        <v>-74.052497148513694</v>
      </c>
      <c r="F18" s="2">
        <f t="shared" ca="1" si="1"/>
        <v>4.7</v>
      </c>
      <c r="G18" s="1" t="str">
        <f t="shared" ca="1" si="2"/>
        <v>false</v>
      </c>
      <c r="H18" s="1" t="str">
        <f t="shared" ca="1" si="2"/>
        <v>false</v>
      </c>
      <c r="I18" s="1" t="str">
        <f t="shared" ca="1" si="2"/>
        <v>false</v>
      </c>
      <c r="J18" s="1" t="str">
        <f t="shared" ca="1" si="2"/>
        <v>false</v>
      </c>
      <c r="K18" s="1" t="str">
        <f t="shared" ca="1" si="2"/>
        <v>true</v>
      </c>
      <c r="L18" s="1" t="str">
        <f t="shared" ca="1" si="2"/>
        <v>false</v>
      </c>
      <c r="M18" s="1" t="str">
        <f t="shared" ca="1" si="2"/>
        <v>false</v>
      </c>
      <c r="N18" s="1" t="str">
        <f t="shared" ca="1" si="2"/>
        <v>true</v>
      </c>
      <c r="O18" s="1" t="str">
        <f t="shared" ca="1" si="2"/>
        <v>true</v>
      </c>
    </row>
    <row r="19" spans="1:15" x14ac:dyDescent="0.2">
      <c r="A19" s="1" t="str">
        <f t="shared" ca="1" si="0"/>
        <v>CustomerClass(id : 18, name : "Restaurant18", latitude : 4.73453072265812, longitude : -74.0511506795883, rating : "4.7", eatInOption : true, takeAwayOption : false, deliveryOption : false, chickenOption : false, beefOption : true, porkOption : true, fishOption : false, seaFoodOption : true, vegetarianOption : true),</v>
      </c>
      <c r="B19" s="1">
        <v>18</v>
      </c>
      <c r="C19" s="1" t="s">
        <v>41</v>
      </c>
      <c r="D19" s="1">
        <v>4.7345307226581204</v>
      </c>
      <c r="E19" s="1">
        <v>-74.051150679588304</v>
      </c>
      <c r="F19" s="2">
        <f t="shared" ca="1" si="1"/>
        <v>4.7</v>
      </c>
      <c r="G19" s="1" t="str">
        <f t="shared" ca="1" si="2"/>
        <v>true</v>
      </c>
      <c r="H19" s="1" t="str">
        <f t="shared" ca="1" si="2"/>
        <v>false</v>
      </c>
      <c r="I19" s="1" t="str">
        <f t="shared" ca="1" si="2"/>
        <v>false</v>
      </c>
      <c r="J19" s="1" t="str">
        <f t="shared" ca="1" si="2"/>
        <v>false</v>
      </c>
      <c r="K19" s="1" t="str">
        <f t="shared" ca="1" si="2"/>
        <v>true</v>
      </c>
      <c r="L19" s="1" t="str">
        <f t="shared" ca="1" si="2"/>
        <v>true</v>
      </c>
      <c r="M19" s="1" t="str">
        <f t="shared" ca="1" si="2"/>
        <v>false</v>
      </c>
      <c r="N19" s="1" t="str">
        <f t="shared" ca="1" si="2"/>
        <v>true</v>
      </c>
      <c r="O19" s="1" t="str">
        <f t="shared" ca="1" si="2"/>
        <v>true</v>
      </c>
    </row>
    <row r="20" spans="1:15" x14ac:dyDescent="0.2">
      <c r="A20" s="1" t="str">
        <f t="shared" ca="1" si="0"/>
        <v>CustomerClass(id : 19, name : "Restaurant19", latitude : 4.72933962679695, longitude : -74.0510755777359, rating : "4.2", eatInOption : false, takeAwayOption : true, deliveryOption : true, chickenOption : false, beefOption : false, porkOption : false, fishOption : false, seaFoodOption : true, vegetarianOption : false),</v>
      </c>
      <c r="B20" s="1">
        <v>19</v>
      </c>
      <c r="C20" s="1" t="s">
        <v>42</v>
      </c>
      <c r="D20" s="1">
        <v>4.7293396267969499</v>
      </c>
      <c r="E20" s="1">
        <v>-74.051075577735901</v>
      </c>
      <c r="F20" s="2">
        <f t="shared" ca="1" si="1"/>
        <v>4.2</v>
      </c>
      <c r="G20" s="1" t="str">
        <f t="shared" ca="1" si="2"/>
        <v>false</v>
      </c>
      <c r="H20" s="1" t="str">
        <f t="shared" ca="1" si="2"/>
        <v>true</v>
      </c>
      <c r="I20" s="1" t="str">
        <f t="shared" ca="1" si="2"/>
        <v>true</v>
      </c>
      <c r="J20" s="1" t="str">
        <f t="shared" ca="1" si="2"/>
        <v>false</v>
      </c>
      <c r="K20" s="1" t="str">
        <f t="shared" ca="1" si="2"/>
        <v>false</v>
      </c>
      <c r="L20" s="1" t="str">
        <f t="shared" ca="1" si="2"/>
        <v>false</v>
      </c>
      <c r="M20" s="1" t="str">
        <f t="shared" ca="1" si="2"/>
        <v>false</v>
      </c>
      <c r="N20" s="1" t="str">
        <f t="shared" ca="1" si="2"/>
        <v>true</v>
      </c>
      <c r="O20" s="1" t="str">
        <f t="shared" ca="1" si="2"/>
        <v>false</v>
      </c>
    </row>
    <row r="21" spans="1:15" x14ac:dyDescent="0.2">
      <c r="A21" s="1" t="str">
        <f t="shared" ca="1" si="0"/>
        <v>CustomerClass(id : 20, name : "Restaurant20", latitude : 4.72936101141174, longitude : -74.0517407655715, rating : "4.2", eatInOption : false, takeAwayOption : false, deliveryOption : false, chickenOption : false, beefOption : true, porkOption : false, fishOption : true, seaFoodOption : false, vegetarianOption : false),</v>
      </c>
      <c r="B21" s="1">
        <v>20</v>
      </c>
      <c r="C21" s="1" t="s">
        <v>43</v>
      </c>
      <c r="D21" s="1">
        <v>4.7293610114117399</v>
      </c>
      <c r="E21" s="1">
        <v>-74.051740765571495</v>
      </c>
      <c r="F21" s="2">
        <f t="shared" ca="1" si="1"/>
        <v>4.2</v>
      </c>
      <c r="G21" s="1" t="str">
        <f t="shared" ca="1" si="2"/>
        <v>false</v>
      </c>
      <c r="H21" s="1" t="str">
        <f t="shared" ca="1" si="2"/>
        <v>false</v>
      </c>
      <c r="I21" s="1" t="str">
        <f t="shared" ca="1" si="2"/>
        <v>false</v>
      </c>
      <c r="J21" s="1" t="str">
        <f t="shared" ca="1" si="2"/>
        <v>false</v>
      </c>
      <c r="K21" s="1" t="str">
        <f t="shared" ca="1" si="2"/>
        <v>true</v>
      </c>
      <c r="L21" s="1" t="str">
        <f t="shared" ca="1" si="2"/>
        <v>false</v>
      </c>
      <c r="M21" s="1" t="str">
        <f t="shared" ca="1" si="2"/>
        <v>true</v>
      </c>
      <c r="N21" s="1" t="str">
        <f t="shared" ca="1" si="2"/>
        <v>false</v>
      </c>
      <c r="O21" s="1" t="str">
        <f t="shared" ca="1" si="2"/>
        <v>false</v>
      </c>
    </row>
    <row r="22" spans="1:15" x14ac:dyDescent="0.2">
      <c r="A22" s="1" t="str">
        <f t="shared" ca="1" si="0"/>
        <v>CustomerClass(id : 21, name : "Restaurant21", latitude : 4.72939843448606, longitude : -74.0526473522186, rating : "4.2", eatInOption : true, takeAwayOption : true, deliveryOption : true, chickenOption : true, beefOption : true, porkOption : true, fishOption : true, seaFoodOption : false, vegetarianOption : true),</v>
      </c>
      <c r="B22" s="1">
        <v>21</v>
      </c>
      <c r="C22" s="1" t="s">
        <v>44</v>
      </c>
      <c r="D22" s="1">
        <v>4.7293984344860602</v>
      </c>
      <c r="E22" s="1">
        <v>-74.0526473522186</v>
      </c>
      <c r="F22" s="2">
        <f t="shared" ca="1" si="1"/>
        <v>4.2</v>
      </c>
      <c r="G22" s="1" t="str">
        <f t="shared" ca="1" si="2"/>
        <v>true</v>
      </c>
      <c r="H22" s="1" t="str">
        <f t="shared" ca="1" si="2"/>
        <v>true</v>
      </c>
      <c r="I22" s="1" t="str">
        <f t="shared" ca="1" si="2"/>
        <v>true</v>
      </c>
      <c r="J22" s="1" t="str">
        <f t="shared" ca="1" si="2"/>
        <v>true</v>
      </c>
      <c r="K22" s="1" t="str">
        <f t="shared" ca="1" si="2"/>
        <v>true</v>
      </c>
      <c r="L22" s="1" t="str">
        <f t="shared" ca="1" si="2"/>
        <v>true</v>
      </c>
      <c r="M22" s="1" t="str">
        <f t="shared" ca="1" si="2"/>
        <v>true</v>
      </c>
      <c r="N22" s="1" t="str">
        <f t="shared" ca="1" si="2"/>
        <v>false</v>
      </c>
      <c r="O22" s="1" t="str">
        <f t="shared" ca="1" si="2"/>
        <v>true</v>
      </c>
    </row>
    <row r="23" spans="1:15" x14ac:dyDescent="0.2">
      <c r="A23" s="1" t="str">
        <f t="shared" ca="1" si="0"/>
        <v>CustomerClass(id : 22, name : "Restaurant22", latitude : 4.73008274177409, longitude : -74.0536987781524, rating : "4.5", eatInOption : true, takeAwayOption : true, deliveryOption : true, chickenOption : false, beefOption : false, porkOption : true, fishOption : false, seaFoodOption : true, vegetarianOption : false),</v>
      </c>
      <c r="B23" s="1">
        <v>22</v>
      </c>
      <c r="C23" s="1" t="s">
        <v>45</v>
      </c>
      <c r="D23" s="1">
        <v>4.7300827417740896</v>
      </c>
      <c r="E23" s="1">
        <v>-74.053698778152395</v>
      </c>
      <c r="F23" s="2">
        <f t="shared" ca="1" si="1"/>
        <v>4.5</v>
      </c>
      <c r="G23" s="1" t="str">
        <f t="shared" ca="1" si="2"/>
        <v>true</v>
      </c>
      <c r="H23" s="1" t="str">
        <f t="shared" ca="1" si="2"/>
        <v>true</v>
      </c>
      <c r="I23" s="1" t="str">
        <f t="shared" ca="1" si="2"/>
        <v>true</v>
      </c>
      <c r="J23" s="1" t="str">
        <f t="shared" ca="1" si="2"/>
        <v>false</v>
      </c>
      <c r="K23" s="1" t="str">
        <f t="shared" ca="1" si="2"/>
        <v>false</v>
      </c>
      <c r="L23" s="1" t="str">
        <f t="shared" ca="1" si="2"/>
        <v>true</v>
      </c>
      <c r="M23" s="1" t="str">
        <f t="shared" ca="1" si="2"/>
        <v>false</v>
      </c>
      <c r="N23" s="1" t="str">
        <f t="shared" ca="1" si="2"/>
        <v>true</v>
      </c>
      <c r="O23" s="1" t="str">
        <f t="shared" ca="1" si="2"/>
        <v>false</v>
      </c>
    </row>
    <row r="24" spans="1:15" x14ac:dyDescent="0.2">
      <c r="A24" s="1" t="str">
        <f t="shared" ca="1" si="0"/>
        <v>CustomerClass(id : 23, name : "Restaurant23", latitude : 4.72887985741898, longitude : -74.0538972616195, rating : "4.7", eatInOption : true, takeAwayOption : false, deliveryOption : true, chickenOption : true, beefOption : false, porkOption : false, fishOption : false, seaFoodOption : true, vegetarianOption : false),</v>
      </c>
      <c r="B24" s="1">
        <v>23</v>
      </c>
      <c r="C24" s="1" t="s">
        <v>46</v>
      </c>
      <c r="D24" s="1">
        <v>4.7288798574189803</v>
      </c>
      <c r="E24" s="1">
        <v>-74.053897261619497</v>
      </c>
      <c r="F24" s="2">
        <f t="shared" ca="1" si="1"/>
        <v>4.7</v>
      </c>
      <c r="G24" s="1" t="str">
        <f t="shared" ca="1" si="2"/>
        <v>true</v>
      </c>
      <c r="H24" s="1" t="str">
        <f t="shared" ca="1" si="2"/>
        <v>false</v>
      </c>
      <c r="I24" s="1" t="str">
        <f t="shared" ca="1" si="2"/>
        <v>true</v>
      </c>
      <c r="J24" s="1" t="str">
        <f t="shared" ca="1" si="2"/>
        <v>true</v>
      </c>
      <c r="K24" s="1" t="str">
        <f t="shared" ca="1" si="2"/>
        <v>false</v>
      </c>
      <c r="L24" s="1" t="str">
        <f t="shared" ca="1" si="2"/>
        <v>false</v>
      </c>
      <c r="M24" s="1" t="str">
        <f t="shared" ca="1" si="2"/>
        <v>false</v>
      </c>
      <c r="N24" s="1" t="str">
        <f t="shared" ca="1" si="2"/>
        <v>true</v>
      </c>
      <c r="O24" s="1" t="str">
        <f t="shared" ca="1" si="2"/>
        <v>false</v>
      </c>
    </row>
    <row r="25" spans="1:15" x14ac:dyDescent="0.2">
      <c r="A25" s="1" t="str">
        <f t="shared" ca="1" si="0"/>
        <v>CustomerClass(id : 24, name : "Restaurant24", latitude : 4.73383572752947, longitude : -74.0496432781219, rating : "4.8", eatInOption : true, takeAwayOption : true, deliveryOption : true, chickenOption : true, beefOption : true, porkOption : false, fishOption : false, seaFoodOption : false, vegetarianOption : true),</v>
      </c>
      <c r="B25" s="1">
        <v>24</v>
      </c>
      <c r="C25" s="1" t="s">
        <v>47</v>
      </c>
      <c r="D25" s="1">
        <v>4.7338357275294696</v>
      </c>
      <c r="E25" s="1">
        <v>-74.049643278121906</v>
      </c>
      <c r="F25" s="2">
        <f t="shared" ca="1" si="1"/>
        <v>4.8</v>
      </c>
      <c r="G25" s="1" t="str">
        <f t="shared" ca="1" si="2"/>
        <v>true</v>
      </c>
      <c r="H25" s="1" t="str">
        <f t="shared" ca="1" si="2"/>
        <v>true</v>
      </c>
      <c r="I25" s="1" t="str">
        <f t="shared" ca="1" si="2"/>
        <v>true</v>
      </c>
      <c r="J25" s="1" t="str">
        <f t="shared" ca="1" si="2"/>
        <v>true</v>
      </c>
      <c r="K25" s="1" t="str">
        <f t="shared" ca="1" si="2"/>
        <v>true</v>
      </c>
      <c r="L25" s="1" t="str">
        <f t="shared" ca="1" si="2"/>
        <v>false</v>
      </c>
      <c r="M25" s="1" t="str">
        <f t="shared" ca="1" si="2"/>
        <v>false</v>
      </c>
      <c r="N25" s="1" t="str">
        <f t="shared" ca="1" si="2"/>
        <v>false</v>
      </c>
      <c r="O25" s="1" t="str">
        <f t="shared" ca="1" si="2"/>
        <v>true</v>
      </c>
    </row>
    <row r="26" spans="1:15" x14ac:dyDescent="0.2">
      <c r="A26" s="1" t="str">
        <f t="shared" ca="1" si="0"/>
        <v>CustomerClass(id : 25, name : "Restaurant25", latitude : 4.7311359321382, longitude : -74.0494394302368, rating : "4.2", eatInOption : false, takeAwayOption : true, deliveryOption : false, chickenOption : false, beefOption : false, porkOption : false, fishOption : true, seaFoodOption : true, vegetarianOption : true),</v>
      </c>
      <c r="B26" s="1">
        <v>25</v>
      </c>
      <c r="C26" s="1" t="s">
        <v>48</v>
      </c>
      <c r="D26" s="1">
        <v>4.7311359321381996</v>
      </c>
      <c r="E26" s="1">
        <v>-74.049439430236802</v>
      </c>
      <c r="F26" s="2">
        <f t="shared" ca="1" si="1"/>
        <v>4.2</v>
      </c>
      <c r="G26" s="1" t="str">
        <f t="shared" ca="1" si="2"/>
        <v>false</v>
      </c>
      <c r="H26" s="1" t="str">
        <f t="shared" ca="1" si="2"/>
        <v>true</v>
      </c>
      <c r="I26" s="1" t="str">
        <f t="shared" ca="1" si="2"/>
        <v>false</v>
      </c>
      <c r="J26" s="1" t="str">
        <f t="shared" ca="1" si="2"/>
        <v>false</v>
      </c>
      <c r="K26" s="1" t="str">
        <f t="shared" ca="1" si="2"/>
        <v>false</v>
      </c>
      <c r="L26" s="1" t="str">
        <f t="shared" ca="1" si="2"/>
        <v>false</v>
      </c>
      <c r="M26" s="1" t="str">
        <f t="shared" ca="1" si="2"/>
        <v>true</v>
      </c>
      <c r="N26" s="1" t="str">
        <f t="shared" ca="1" si="2"/>
        <v>true</v>
      </c>
      <c r="O26" s="1" t="str">
        <f t="shared" ca="1" si="2"/>
        <v>true</v>
      </c>
    </row>
    <row r="27" spans="1:15" x14ac:dyDescent="0.2">
      <c r="A27" s="1" t="str">
        <f t="shared" ca="1" si="0"/>
        <v>CustomerClass(id : 26, name : "Restaurant26", latitude : 4.73301242470454, longitude : -74.0489834547042, rating : "4.4", eatInOption : false, takeAwayOption : true, deliveryOption : false, chickenOption : true, beefOption : false, porkOption : true, fishOption : false, seaFoodOption : false, vegetarianOption : false),</v>
      </c>
      <c r="B27" s="1">
        <v>26</v>
      </c>
      <c r="C27" s="1" t="s">
        <v>49</v>
      </c>
      <c r="D27" s="1">
        <v>4.7330124247045404</v>
      </c>
      <c r="E27" s="1">
        <v>-74.048983454704199</v>
      </c>
      <c r="F27" s="2">
        <f t="shared" ca="1" si="1"/>
        <v>4.4000000000000004</v>
      </c>
      <c r="G27" s="1" t="str">
        <f t="shared" ca="1" si="2"/>
        <v>false</v>
      </c>
      <c r="H27" s="1" t="str">
        <f t="shared" ca="1" si="2"/>
        <v>true</v>
      </c>
      <c r="I27" s="1" t="str">
        <f t="shared" ca="1" si="2"/>
        <v>false</v>
      </c>
      <c r="J27" s="1" t="str">
        <f t="shared" ca="1" si="2"/>
        <v>true</v>
      </c>
      <c r="K27" s="1" t="str">
        <f t="shared" ca="1" si="2"/>
        <v>false</v>
      </c>
      <c r="L27" s="1" t="str">
        <f t="shared" ca="1" si="2"/>
        <v>true</v>
      </c>
      <c r="M27" s="1" t="str">
        <f t="shared" ca="1" si="2"/>
        <v>false</v>
      </c>
      <c r="N27" s="1" t="str">
        <f t="shared" ca="1" si="2"/>
        <v>false</v>
      </c>
      <c r="O27" s="1" t="str">
        <f t="shared" ca="1" si="2"/>
        <v>false</v>
      </c>
    </row>
    <row r="28" spans="1:15" x14ac:dyDescent="0.2">
      <c r="A28" s="1" t="str">
        <f t="shared" ca="1" si="0"/>
        <v>CustomerClass(id : 27, name : "Restaurant27", latitude : 4.72971385746065, longitude : -74.0502119064331, rating : "4.1", eatInOption : false, takeAwayOption : false, deliveryOption : false, chickenOption : false, beefOption : false, porkOption : false, fishOption : false, seaFoodOption : true, vegetarianOption : false),</v>
      </c>
      <c r="B28" s="1">
        <v>27</v>
      </c>
      <c r="C28" s="1" t="s">
        <v>50</v>
      </c>
      <c r="D28" s="1">
        <v>4.7297138574606503</v>
      </c>
      <c r="E28" s="1">
        <v>-74.050211906433105</v>
      </c>
      <c r="F28" s="2">
        <f t="shared" ca="1" si="1"/>
        <v>4.0999999999999996</v>
      </c>
      <c r="G28" s="1" t="str">
        <f t="shared" ca="1" si="2"/>
        <v>false</v>
      </c>
      <c r="H28" s="1" t="str">
        <f t="shared" ca="1" si="2"/>
        <v>false</v>
      </c>
      <c r="I28" s="1" t="str">
        <f t="shared" ca="1" si="2"/>
        <v>false</v>
      </c>
      <c r="J28" s="1" t="str">
        <f t="shared" ca="1" si="2"/>
        <v>false</v>
      </c>
      <c r="K28" s="1" t="str">
        <f t="shared" ca="1" si="2"/>
        <v>false</v>
      </c>
      <c r="L28" s="1" t="str">
        <f t="shared" ca="1" si="2"/>
        <v>false</v>
      </c>
      <c r="M28" s="1" t="str">
        <f t="shared" ca="1" si="2"/>
        <v>false</v>
      </c>
      <c r="N28" s="1" t="str">
        <f t="shared" ca="1" si="2"/>
        <v>true</v>
      </c>
      <c r="O28" s="1" t="str">
        <f t="shared" ca="1" si="2"/>
        <v>false</v>
      </c>
    </row>
    <row r="29" spans="1:15" x14ac:dyDescent="0.2">
      <c r="A29" s="1" t="str">
        <f t="shared" ca="1" si="0"/>
        <v>CustomerClass(id : 28, name : "Restaurant28", latitude : 4.72896539593102, longitude : -74.049659371376, rating : "4.4", eatInOption : true, takeAwayOption : false, deliveryOption : false, chickenOption : true, beefOption : true, porkOption : true, fishOption : true, seaFoodOption : true, vegetarianOption : true),</v>
      </c>
      <c r="B29" s="1">
        <v>28</v>
      </c>
      <c r="C29" s="1" t="s">
        <v>51</v>
      </c>
      <c r="D29" s="1">
        <v>4.7289653959310201</v>
      </c>
      <c r="E29" s="1">
        <v>-74.049659371375995</v>
      </c>
      <c r="F29" s="2">
        <f t="shared" ca="1" si="1"/>
        <v>4.4000000000000004</v>
      </c>
      <c r="G29" s="1" t="str">
        <f t="shared" ca="1" si="2"/>
        <v>true</v>
      </c>
      <c r="H29" s="1" t="str">
        <f t="shared" ca="1" si="2"/>
        <v>false</v>
      </c>
      <c r="I29" s="1" t="str">
        <f t="shared" ca="1" si="2"/>
        <v>false</v>
      </c>
      <c r="J29" s="1" t="str">
        <f t="shared" ca="1" si="2"/>
        <v>true</v>
      </c>
      <c r="K29" s="1" t="str">
        <f t="shared" ca="1" si="2"/>
        <v>true</v>
      </c>
      <c r="L29" s="1" t="str">
        <f t="shared" ca="1" si="2"/>
        <v>true</v>
      </c>
      <c r="M29" s="1" t="str">
        <f t="shared" ca="1" si="2"/>
        <v>true</v>
      </c>
      <c r="N29" s="1" t="str">
        <f t="shared" ca="1" si="2"/>
        <v>true</v>
      </c>
      <c r="O29" s="1" t="str">
        <f t="shared" ca="1" si="2"/>
        <v>true</v>
      </c>
    </row>
    <row r="30" spans="1:15" x14ac:dyDescent="0.2">
      <c r="A30" s="1" t="str">
        <f t="shared" ca="1" si="0"/>
        <v>CustomerClass(id : 29, name : "Restaurant29", latitude : 4.72741500876114, longitude : -74.0497773885726, rating : "4.2", eatInOption : true, takeAwayOption : true, deliveryOption : true, chickenOption : false, beefOption : true, porkOption : false, fishOption : false, seaFoodOption : false, vegetarianOption : true),</v>
      </c>
      <c r="B30" s="1">
        <v>29</v>
      </c>
      <c r="C30" s="1" t="s">
        <v>52</v>
      </c>
      <c r="D30" s="1">
        <v>4.72741500876114</v>
      </c>
      <c r="E30" s="1">
        <v>-74.049777388572593</v>
      </c>
      <c r="F30" s="2">
        <f t="shared" ca="1" si="1"/>
        <v>4.2</v>
      </c>
      <c r="G30" s="1" t="str">
        <f t="shared" ca="1" si="2"/>
        <v>true</v>
      </c>
      <c r="H30" s="1" t="str">
        <f t="shared" ca="1" si="2"/>
        <v>true</v>
      </c>
      <c r="I30" s="1" t="str">
        <f t="shared" ca="1" si="2"/>
        <v>true</v>
      </c>
      <c r="J30" s="1" t="str">
        <f t="shared" ref="G30:O45" ca="1" si="3">IF(RAND()&gt;0.5,"true","false")</f>
        <v>false</v>
      </c>
      <c r="K30" s="1" t="str">
        <f t="shared" ca="1" si="3"/>
        <v>true</v>
      </c>
      <c r="L30" s="1" t="str">
        <f t="shared" ca="1" si="3"/>
        <v>false</v>
      </c>
      <c r="M30" s="1" t="str">
        <f t="shared" ca="1" si="3"/>
        <v>false</v>
      </c>
      <c r="N30" s="1" t="str">
        <f t="shared" ca="1" si="3"/>
        <v>false</v>
      </c>
      <c r="O30" s="1" t="str">
        <f t="shared" ca="1" si="3"/>
        <v>true</v>
      </c>
    </row>
    <row r="31" spans="1:15" x14ac:dyDescent="0.2">
      <c r="A31" s="1" t="str">
        <f t="shared" ca="1" si="0"/>
        <v>CustomerClass(id : 30, name : "Restaurant30", latitude : 4.72747381661366, longitude : -74.0507054328918, rating : "4.8", eatInOption : false, takeAwayOption : true, deliveryOption : false, chickenOption : true, beefOption : true, porkOption : true, fishOption : false, seaFoodOption : false, vegetarianOption : false),</v>
      </c>
      <c r="B31" s="1">
        <v>30</v>
      </c>
      <c r="C31" s="1" t="s">
        <v>53</v>
      </c>
      <c r="D31" s="1">
        <v>4.7274738166136601</v>
      </c>
      <c r="E31" s="1">
        <v>-74.050705432891803</v>
      </c>
      <c r="F31" s="2">
        <f t="shared" ca="1" si="1"/>
        <v>4.8</v>
      </c>
      <c r="G31" s="1" t="str">
        <f t="shared" ca="1" si="3"/>
        <v>false</v>
      </c>
      <c r="H31" s="1" t="str">
        <f t="shared" ca="1" si="3"/>
        <v>true</v>
      </c>
      <c r="I31" s="1" t="str">
        <f t="shared" ca="1" si="3"/>
        <v>false</v>
      </c>
      <c r="J31" s="1" t="str">
        <f t="shared" ca="1" si="3"/>
        <v>true</v>
      </c>
      <c r="K31" s="1" t="str">
        <f t="shared" ca="1" si="3"/>
        <v>true</v>
      </c>
      <c r="L31" s="1" t="str">
        <f t="shared" ca="1" si="3"/>
        <v>true</v>
      </c>
      <c r="M31" s="1" t="str">
        <f t="shared" ca="1" si="3"/>
        <v>false</v>
      </c>
      <c r="N31" s="1" t="str">
        <f t="shared" ca="1" si="3"/>
        <v>false</v>
      </c>
      <c r="O31" s="1" t="str">
        <f t="shared" ca="1" si="3"/>
        <v>false</v>
      </c>
    </row>
    <row r="32" spans="1:15" x14ac:dyDescent="0.2">
      <c r="A32" s="1" t="str">
        <f t="shared" ca="1" si="0"/>
        <v>CustomerClass(id : 31, name : "Restaurant31", latitude : 4.72837197228624, longitude : -74.0515476465225, rating : "4.7", eatInOption : true, takeAwayOption : true, deliveryOption : true, chickenOption : true, beefOption : true, porkOption : true, fishOption : false, seaFoodOption : true, vegetarianOption : false),</v>
      </c>
      <c r="B32" s="1">
        <v>31</v>
      </c>
      <c r="C32" s="1" t="s">
        <v>54</v>
      </c>
      <c r="D32" s="1">
        <v>4.7283719722862401</v>
      </c>
      <c r="E32" s="1">
        <v>-74.051547646522494</v>
      </c>
      <c r="F32" s="2">
        <f t="shared" ca="1" si="1"/>
        <v>4.7</v>
      </c>
      <c r="G32" s="1" t="str">
        <f t="shared" ca="1" si="3"/>
        <v>true</v>
      </c>
      <c r="H32" s="1" t="str">
        <f t="shared" ca="1" si="3"/>
        <v>true</v>
      </c>
      <c r="I32" s="1" t="str">
        <f t="shared" ca="1" si="3"/>
        <v>true</v>
      </c>
      <c r="J32" s="1" t="str">
        <f t="shared" ca="1" si="3"/>
        <v>true</v>
      </c>
      <c r="K32" s="1" t="str">
        <f t="shared" ca="1" si="3"/>
        <v>true</v>
      </c>
      <c r="L32" s="1" t="str">
        <f t="shared" ca="1" si="3"/>
        <v>true</v>
      </c>
      <c r="M32" s="1" t="str">
        <f t="shared" ca="1" si="3"/>
        <v>false</v>
      </c>
      <c r="N32" s="1" t="str">
        <f t="shared" ca="1" si="3"/>
        <v>true</v>
      </c>
      <c r="O32" s="1" t="str">
        <f t="shared" ca="1" si="3"/>
        <v>false</v>
      </c>
    </row>
    <row r="33" spans="1:15" x14ac:dyDescent="0.2">
      <c r="A33" s="1" t="str">
        <f t="shared" ca="1" si="0"/>
        <v>CustomerClass(id : 32, name : "Restaurant32", latitude : 4.7275593552993, longitude : -74.0515905618667, rating : "4.6", eatInOption : true, takeAwayOption : false, deliveryOption : true, chickenOption : true, beefOption : true, porkOption : true, fishOption : false, seaFoodOption : false, vegetarianOption : false),</v>
      </c>
      <c r="B33" s="1">
        <v>32</v>
      </c>
      <c r="C33" s="1" t="s">
        <v>55</v>
      </c>
      <c r="D33" s="1">
        <v>4.7275593552992996</v>
      </c>
      <c r="E33" s="1">
        <v>-74.051590561866703</v>
      </c>
      <c r="F33" s="2">
        <f t="shared" ca="1" si="1"/>
        <v>4.5999999999999996</v>
      </c>
      <c r="G33" s="1" t="str">
        <f t="shared" ca="1" si="3"/>
        <v>true</v>
      </c>
      <c r="H33" s="1" t="str">
        <f t="shared" ca="1" si="3"/>
        <v>false</v>
      </c>
      <c r="I33" s="1" t="str">
        <f t="shared" ca="1" si="3"/>
        <v>true</v>
      </c>
      <c r="J33" s="1" t="str">
        <f t="shared" ca="1" si="3"/>
        <v>true</v>
      </c>
      <c r="K33" s="1" t="str">
        <f t="shared" ca="1" si="3"/>
        <v>true</v>
      </c>
      <c r="L33" s="1" t="str">
        <f t="shared" ca="1" si="3"/>
        <v>true</v>
      </c>
      <c r="M33" s="1" t="str">
        <f t="shared" ca="1" si="3"/>
        <v>false</v>
      </c>
      <c r="N33" s="1" t="str">
        <f t="shared" ca="1" si="3"/>
        <v>false</v>
      </c>
      <c r="O33" s="1" t="str">
        <f t="shared" ca="1" si="3"/>
        <v>false</v>
      </c>
    </row>
    <row r="34" spans="1:15" x14ac:dyDescent="0.2">
      <c r="A34" s="1" t="str">
        <f t="shared" ref="A34:A51" ca="1" si="4">B$1&amp;B34&amp;C$1&amp;C34&amp;D$1&amp;D34&amp;E$1&amp;E34&amp;F$1&amp;F34&amp;G$1&amp;G34&amp;H$1&amp;H34&amp;$I$1&amp;I34&amp;J$1&amp;J34&amp;K$1&amp;K34&amp;L$1&amp;L34&amp;$M$1&amp;M34&amp;N$1&amp;N34&amp;O$1&amp;O34&amp;"),"</f>
        <v>CustomerClass(id : 33, name : "Restaurant33", latitude : 4.72723858517367, longitude : -74.052186012268, rating : "4.7", eatInOption : false, takeAwayOption : false, deliveryOption : true, chickenOption : false, beefOption : false, porkOption : false, fishOption : false, seaFoodOption : true, vegetarianOption : true),</v>
      </c>
      <c r="B34" s="1">
        <v>33</v>
      </c>
      <c r="C34" s="1" t="s">
        <v>56</v>
      </c>
      <c r="D34" s="1">
        <v>4.7272385851736702</v>
      </c>
      <c r="E34" s="1">
        <v>-74.052186012267995</v>
      </c>
      <c r="F34" s="2">
        <f t="shared" ca="1" si="1"/>
        <v>4.7</v>
      </c>
      <c r="G34" s="1" t="str">
        <f t="shared" ca="1" si="3"/>
        <v>false</v>
      </c>
      <c r="H34" s="1" t="str">
        <f t="shared" ca="1" si="3"/>
        <v>false</v>
      </c>
      <c r="I34" s="1" t="str">
        <f t="shared" ca="1" si="3"/>
        <v>true</v>
      </c>
      <c r="J34" s="1" t="str">
        <f t="shared" ca="1" si="3"/>
        <v>false</v>
      </c>
      <c r="K34" s="1" t="str">
        <f t="shared" ca="1" si="3"/>
        <v>false</v>
      </c>
      <c r="L34" s="1" t="str">
        <f t="shared" ca="1" si="3"/>
        <v>false</v>
      </c>
      <c r="M34" s="1" t="str">
        <f t="shared" ca="1" si="3"/>
        <v>false</v>
      </c>
      <c r="N34" s="1" t="str">
        <f t="shared" ca="1" si="3"/>
        <v>true</v>
      </c>
      <c r="O34" s="1" t="str">
        <f t="shared" ca="1" si="3"/>
        <v>true</v>
      </c>
    </row>
    <row r="35" spans="1:15" x14ac:dyDescent="0.2">
      <c r="A35" s="1" t="str">
        <f t="shared" ca="1" si="4"/>
        <v>CustomerClass(id : 34, name : "Restaurant34", latitude : 4.72746312427721, longitude : -74.0531569719314, rating : "4.4", eatInOption : false, takeAwayOption : true, deliveryOption : false, chickenOption : true, beefOption : false, porkOption : false, fishOption : true, seaFoodOption : true, vegetarianOption : true),</v>
      </c>
      <c r="B35" s="1">
        <v>34</v>
      </c>
      <c r="C35" s="1" t="s">
        <v>57</v>
      </c>
      <c r="D35" s="1">
        <v>4.72746312427721</v>
      </c>
      <c r="E35" s="1">
        <v>-74.053156971931401</v>
      </c>
      <c r="F35" s="2">
        <f t="shared" ca="1" si="1"/>
        <v>4.4000000000000004</v>
      </c>
      <c r="G35" s="1" t="str">
        <f t="shared" ca="1" si="3"/>
        <v>false</v>
      </c>
      <c r="H35" s="1" t="str">
        <f t="shared" ca="1" si="3"/>
        <v>true</v>
      </c>
      <c r="I35" s="1" t="str">
        <f t="shared" ca="1" si="3"/>
        <v>false</v>
      </c>
      <c r="J35" s="1" t="str">
        <f t="shared" ca="1" si="3"/>
        <v>true</v>
      </c>
      <c r="K35" s="1" t="str">
        <f t="shared" ca="1" si="3"/>
        <v>false</v>
      </c>
      <c r="L35" s="1" t="str">
        <f t="shared" ca="1" si="3"/>
        <v>false</v>
      </c>
      <c r="M35" s="1" t="str">
        <f t="shared" ca="1" si="3"/>
        <v>true</v>
      </c>
      <c r="N35" s="1" t="str">
        <f t="shared" ca="1" si="3"/>
        <v>true</v>
      </c>
      <c r="O35" s="1" t="str">
        <f t="shared" ca="1" si="3"/>
        <v>true</v>
      </c>
    </row>
    <row r="36" spans="1:15" x14ac:dyDescent="0.2">
      <c r="A36" s="1" t="str">
        <f t="shared" ca="1" si="4"/>
        <v>CustomerClass(id : 35, name : "Restaurant35", latitude : 4.72811001033537, longitude : -74.0530228614807, rating : "4", eatInOption : false, takeAwayOption : false, deliveryOption : false, chickenOption : false, beefOption : false, porkOption : true, fishOption : false, seaFoodOption : false, vegetarianOption : false),</v>
      </c>
      <c r="B36" s="1">
        <v>35</v>
      </c>
      <c r="C36" s="1" t="s">
        <v>58</v>
      </c>
      <c r="D36" s="1">
        <v>4.7281100103353699</v>
      </c>
      <c r="E36" s="1">
        <v>-74.053022861480699</v>
      </c>
      <c r="F36" s="2">
        <f t="shared" ca="1" si="1"/>
        <v>4</v>
      </c>
      <c r="G36" s="1" t="str">
        <f t="shared" ca="1" si="3"/>
        <v>false</v>
      </c>
      <c r="H36" s="1" t="str">
        <f t="shared" ca="1" si="3"/>
        <v>false</v>
      </c>
      <c r="I36" s="1" t="str">
        <f t="shared" ca="1" si="3"/>
        <v>false</v>
      </c>
      <c r="J36" s="1" t="str">
        <f t="shared" ca="1" si="3"/>
        <v>false</v>
      </c>
      <c r="K36" s="1" t="str">
        <f t="shared" ca="1" si="3"/>
        <v>false</v>
      </c>
      <c r="L36" s="1" t="str">
        <f t="shared" ca="1" si="3"/>
        <v>true</v>
      </c>
      <c r="M36" s="1" t="str">
        <f t="shared" ca="1" si="3"/>
        <v>false</v>
      </c>
      <c r="N36" s="1" t="str">
        <f t="shared" ca="1" si="3"/>
        <v>false</v>
      </c>
      <c r="O36" s="1" t="str">
        <f t="shared" ca="1" si="3"/>
        <v>false</v>
      </c>
    </row>
    <row r="37" spans="1:15" x14ac:dyDescent="0.2">
      <c r="A37" s="1" t="str">
        <f t="shared" ca="1" si="4"/>
        <v>CustomerClass(id : 36, name : "Restaurant36", latitude : 4.72721720049334, longitude : -74.054165482521, rating : "4.6", eatInOption : true, takeAwayOption : true, deliveryOption : true, chickenOption : false, beefOption : false, porkOption : false, fishOption : false, seaFoodOption : false, vegetarianOption : false),</v>
      </c>
      <c r="B37" s="1">
        <v>36</v>
      </c>
      <c r="C37" s="1" t="s">
        <v>59</v>
      </c>
      <c r="D37" s="1">
        <v>4.7272172004933397</v>
      </c>
      <c r="E37" s="1">
        <v>-74.054165482521</v>
      </c>
      <c r="F37" s="2">
        <f t="shared" ca="1" si="1"/>
        <v>4.5999999999999996</v>
      </c>
      <c r="G37" s="1" t="str">
        <f t="shared" ca="1" si="3"/>
        <v>true</v>
      </c>
      <c r="H37" s="1" t="str">
        <f t="shared" ca="1" si="3"/>
        <v>true</v>
      </c>
      <c r="I37" s="1" t="str">
        <f t="shared" ca="1" si="3"/>
        <v>true</v>
      </c>
      <c r="J37" s="1" t="str">
        <f t="shared" ca="1" si="3"/>
        <v>false</v>
      </c>
      <c r="K37" s="1" t="str">
        <f t="shared" ca="1" si="3"/>
        <v>false</v>
      </c>
      <c r="L37" s="1" t="str">
        <f t="shared" ca="1" si="3"/>
        <v>false</v>
      </c>
      <c r="M37" s="1" t="str">
        <f t="shared" ca="1" si="3"/>
        <v>false</v>
      </c>
      <c r="N37" s="1" t="str">
        <f t="shared" ca="1" si="3"/>
        <v>false</v>
      </c>
      <c r="O37" s="1" t="str">
        <f t="shared" ca="1" si="3"/>
        <v>false</v>
      </c>
    </row>
    <row r="38" spans="1:15" x14ac:dyDescent="0.2">
      <c r="A38" s="1" t="str">
        <f t="shared" ca="1" si="4"/>
        <v>CustomerClass(id : 37, name : "Restaurant37", latitude : 4.72862858797881, longitude : -74.0547555685043, rating : "4.5", eatInOption : true, takeAwayOption : false, deliveryOption : true, chickenOption : false, beefOption : false, porkOption : true, fishOption : false, seaFoodOption : true, vegetarianOption : false),</v>
      </c>
      <c r="B38" s="1">
        <v>37</v>
      </c>
      <c r="C38" s="1" t="s">
        <v>60</v>
      </c>
      <c r="D38" s="1">
        <v>4.7286285879788101</v>
      </c>
      <c r="E38" s="1">
        <v>-74.054755568504305</v>
      </c>
      <c r="F38" s="2">
        <f t="shared" ca="1" si="1"/>
        <v>4.5</v>
      </c>
      <c r="G38" s="1" t="str">
        <f t="shared" ca="1" si="3"/>
        <v>true</v>
      </c>
      <c r="H38" s="1" t="str">
        <f t="shared" ca="1" si="3"/>
        <v>false</v>
      </c>
      <c r="I38" s="1" t="str">
        <f t="shared" ca="1" si="3"/>
        <v>true</v>
      </c>
      <c r="J38" s="1" t="str">
        <f t="shared" ca="1" si="3"/>
        <v>false</v>
      </c>
      <c r="K38" s="1" t="str">
        <f t="shared" ca="1" si="3"/>
        <v>false</v>
      </c>
      <c r="L38" s="1" t="str">
        <f t="shared" ca="1" si="3"/>
        <v>true</v>
      </c>
      <c r="M38" s="1" t="str">
        <f t="shared" ca="1" si="3"/>
        <v>false</v>
      </c>
      <c r="N38" s="1" t="str">
        <f t="shared" ca="1" si="3"/>
        <v>true</v>
      </c>
      <c r="O38" s="1" t="str">
        <f t="shared" ca="1" si="3"/>
        <v>false</v>
      </c>
    </row>
    <row r="39" spans="1:15" x14ac:dyDescent="0.2">
      <c r="A39" s="1" t="str">
        <f t="shared" ca="1" si="4"/>
        <v>CustomerClass(id : 38, name : "Restaurant38", latitude : 4.73199131399598, longitude : -74.0554904937744, rating : "4.5", eatInOption : false, takeAwayOption : true, deliveryOption : true, chickenOption : true, beefOption : true, porkOption : false, fishOption : false, seaFoodOption : true, vegetarianOption : false),</v>
      </c>
      <c r="B39" s="1">
        <v>38</v>
      </c>
      <c r="C39" s="1" t="s">
        <v>61</v>
      </c>
      <c r="D39" s="1">
        <v>4.7319913139959802</v>
      </c>
      <c r="E39" s="1">
        <v>-74.0554904937744</v>
      </c>
      <c r="F39" s="2">
        <f t="shared" ca="1" si="1"/>
        <v>4.5</v>
      </c>
      <c r="G39" s="1" t="str">
        <f t="shared" ca="1" si="3"/>
        <v>false</v>
      </c>
      <c r="H39" s="1" t="str">
        <f t="shared" ca="1" si="3"/>
        <v>true</v>
      </c>
      <c r="I39" s="1" t="str">
        <f t="shared" ca="1" si="3"/>
        <v>true</v>
      </c>
      <c r="J39" s="1" t="str">
        <f t="shared" ca="1" si="3"/>
        <v>true</v>
      </c>
      <c r="K39" s="1" t="str">
        <f t="shared" ca="1" si="3"/>
        <v>true</v>
      </c>
      <c r="L39" s="1" t="str">
        <f t="shared" ca="1" si="3"/>
        <v>false</v>
      </c>
      <c r="M39" s="1" t="str">
        <f t="shared" ca="1" si="3"/>
        <v>false</v>
      </c>
      <c r="N39" s="1" t="str">
        <f t="shared" ca="1" si="3"/>
        <v>true</v>
      </c>
      <c r="O39" s="1" t="str">
        <f t="shared" ca="1" si="3"/>
        <v>false</v>
      </c>
    </row>
    <row r="40" spans="1:15" x14ac:dyDescent="0.2">
      <c r="A40" s="1" t="str">
        <f t="shared" ca="1" si="4"/>
        <v>CustomerClass(id : 39, name : "Restaurant39", latitude : 4.73311400108007, longitude : -74.0556621551513, rating : "4.5", eatInOption : true, takeAwayOption : true, deliveryOption : false, chickenOption : false, beefOption : true, porkOption : true, fishOption : false, seaFoodOption : false, vegetarianOption : true),</v>
      </c>
      <c r="B40" s="1">
        <v>39</v>
      </c>
      <c r="C40" s="1" t="s">
        <v>62</v>
      </c>
      <c r="D40" s="1">
        <v>4.7331140010800699</v>
      </c>
      <c r="E40" s="1">
        <v>-74.055662155151296</v>
      </c>
      <c r="F40" s="2">
        <f t="shared" ca="1" si="1"/>
        <v>4.5</v>
      </c>
      <c r="G40" s="1" t="str">
        <f t="shared" ca="1" si="3"/>
        <v>true</v>
      </c>
      <c r="H40" s="1" t="str">
        <f t="shared" ca="1" si="3"/>
        <v>true</v>
      </c>
      <c r="I40" s="1" t="str">
        <f t="shared" ca="1" si="3"/>
        <v>false</v>
      </c>
      <c r="J40" s="1" t="str">
        <f t="shared" ca="1" si="3"/>
        <v>false</v>
      </c>
      <c r="K40" s="1" t="str">
        <f t="shared" ca="1" si="3"/>
        <v>true</v>
      </c>
      <c r="L40" s="1" t="str">
        <f t="shared" ca="1" si="3"/>
        <v>true</v>
      </c>
      <c r="M40" s="1" t="str">
        <f t="shared" ca="1" si="3"/>
        <v>false</v>
      </c>
      <c r="N40" s="1" t="str">
        <f t="shared" ca="1" si="3"/>
        <v>false</v>
      </c>
      <c r="O40" s="1" t="str">
        <f t="shared" ca="1" si="3"/>
        <v>true</v>
      </c>
    </row>
    <row r="41" spans="1:15" x14ac:dyDescent="0.2">
      <c r="A41" s="1" t="str">
        <f t="shared" ca="1" si="4"/>
        <v>CustomerClass(id : 40, name : "Restaurant40", latitude : 4.73480905464607, longitude : -74.0552930161356, rating : "4.9", eatInOption : true, takeAwayOption : false, deliveryOption : false, chickenOption : false, beefOption : true, porkOption : false, fishOption : false, seaFoodOption : false, vegetarianOption : false),</v>
      </c>
      <c r="B41" s="1">
        <v>40</v>
      </c>
      <c r="C41" s="1" t="s">
        <v>63</v>
      </c>
      <c r="D41" s="1">
        <v>4.7348090546460702</v>
      </c>
      <c r="E41" s="1">
        <v>-74.055293016135593</v>
      </c>
      <c r="F41" s="2">
        <f t="shared" ca="1" si="1"/>
        <v>4.9000000000000004</v>
      </c>
      <c r="G41" s="1" t="str">
        <f t="shared" ca="1" si="3"/>
        <v>true</v>
      </c>
      <c r="H41" s="1" t="str">
        <f t="shared" ca="1" si="3"/>
        <v>false</v>
      </c>
      <c r="I41" s="1" t="str">
        <f t="shared" ca="1" si="3"/>
        <v>false</v>
      </c>
      <c r="J41" s="1" t="str">
        <f t="shared" ca="1" si="3"/>
        <v>false</v>
      </c>
      <c r="K41" s="1" t="str">
        <f t="shared" ca="1" si="3"/>
        <v>true</v>
      </c>
      <c r="L41" s="1" t="str">
        <f t="shared" ca="1" si="3"/>
        <v>false</v>
      </c>
      <c r="M41" s="1" t="str">
        <f t="shared" ca="1" si="3"/>
        <v>false</v>
      </c>
      <c r="N41" s="1" t="str">
        <f t="shared" ca="1" si="3"/>
        <v>false</v>
      </c>
      <c r="O41" s="1" t="str">
        <f t="shared" ca="1" si="3"/>
        <v>false</v>
      </c>
    </row>
    <row r="42" spans="1:15" ht="17" thickBot="1" x14ac:dyDescent="0.25">
      <c r="A42" s="3" t="str">
        <f t="shared" ca="1" si="4"/>
        <v>CustomerClass(id : 41, name : "Restaurant41", latitude : 4.73550338053358, longitude : -74.0535804256796, rating : "4.6", eatInOption : false, takeAwayOption : false, deliveryOption : true, chickenOption : false, beefOption : true, porkOption : true, fishOption : false, seaFoodOption : true, vegetarianOption : true),</v>
      </c>
      <c r="B42" s="3">
        <v>41</v>
      </c>
      <c r="C42" s="3" t="s">
        <v>64</v>
      </c>
      <c r="D42" s="3">
        <v>4.7355033805335802</v>
      </c>
      <c r="E42" s="3">
        <v>-74.053580425679598</v>
      </c>
      <c r="F42" s="4">
        <f t="shared" ca="1" si="1"/>
        <v>4.5999999999999996</v>
      </c>
      <c r="G42" s="3" t="str">
        <f t="shared" ca="1" si="3"/>
        <v>false</v>
      </c>
      <c r="H42" s="3" t="str">
        <f t="shared" ca="1" si="3"/>
        <v>false</v>
      </c>
      <c r="I42" s="3" t="str">
        <f t="shared" ca="1" si="3"/>
        <v>true</v>
      </c>
      <c r="J42" s="3" t="str">
        <f t="shared" ca="1" si="3"/>
        <v>false</v>
      </c>
      <c r="K42" s="3" t="str">
        <f t="shared" ca="1" si="3"/>
        <v>true</v>
      </c>
      <c r="L42" s="3" t="str">
        <f t="shared" ca="1" si="3"/>
        <v>true</v>
      </c>
      <c r="M42" s="3" t="str">
        <f t="shared" ca="1" si="3"/>
        <v>false</v>
      </c>
      <c r="N42" s="3" t="str">
        <f t="shared" ca="1" si="3"/>
        <v>true</v>
      </c>
      <c r="O42" s="3" t="str">
        <f t="shared" ca="1" si="3"/>
        <v>true</v>
      </c>
    </row>
    <row r="43" spans="1:15" x14ac:dyDescent="0.2">
      <c r="A43" s="1" t="str">
        <f t="shared" ca="1" si="4"/>
        <v>CustomerClass(id : 8, name : "Restaurant8", latitude : 4.67814, longitude : -74.054702, rating : "4.4", eatInOption : false, takeAwayOption : true, deliveryOption : false, chickenOption : true, beefOption : false, porkOption : true, fishOption : false, seaFoodOption : true, vegetarianOption : false),</v>
      </c>
      <c r="B43" s="1">
        <v>8</v>
      </c>
      <c r="C43" s="1" t="s">
        <v>7</v>
      </c>
      <c r="D43" s="1">
        <v>4.67814</v>
      </c>
      <c r="E43" s="1">
        <v>-74.054702000000006</v>
      </c>
      <c r="F43" s="2">
        <f t="shared" ca="1" si="1"/>
        <v>4.4000000000000004</v>
      </c>
      <c r="G43" s="1" t="str">
        <f t="shared" ca="1" si="3"/>
        <v>false</v>
      </c>
      <c r="H43" s="1" t="str">
        <f t="shared" ca="1" si="3"/>
        <v>true</v>
      </c>
      <c r="I43" s="1" t="str">
        <f t="shared" ca="1" si="3"/>
        <v>false</v>
      </c>
      <c r="J43" s="1" t="str">
        <f t="shared" ca="1" si="3"/>
        <v>true</v>
      </c>
      <c r="K43" s="1" t="str">
        <f t="shared" ca="1" si="3"/>
        <v>false</v>
      </c>
      <c r="L43" s="1" t="str">
        <f t="shared" ca="1" si="3"/>
        <v>true</v>
      </c>
      <c r="M43" s="1" t="str">
        <f t="shared" ca="1" si="3"/>
        <v>false</v>
      </c>
      <c r="N43" s="1" t="str">
        <f t="shared" ca="1" si="3"/>
        <v>true</v>
      </c>
      <c r="O43" s="1" t="str">
        <f t="shared" ca="1" si="3"/>
        <v>false</v>
      </c>
    </row>
    <row r="44" spans="1:15" x14ac:dyDescent="0.2">
      <c r="A44" s="1" t="str">
        <f t="shared" ca="1" si="4"/>
        <v>CustomerClass(id : 9, name : "Restaurant9", latitude : 4.678012, longitude : -74.054412, rating : "4", eatInOption : true, takeAwayOption : false, deliveryOption : true, chickenOption : true, beefOption : false, porkOption : true, fishOption : false, seaFoodOption : false, vegetarianOption : false),</v>
      </c>
      <c r="B44" s="1">
        <v>9</v>
      </c>
      <c r="C44" s="1" t="s">
        <v>8</v>
      </c>
      <c r="D44" s="1">
        <v>4.6780119999999998</v>
      </c>
      <c r="E44" s="1">
        <v>-74.054411999999999</v>
      </c>
      <c r="F44" s="2">
        <f t="shared" ca="1" si="1"/>
        <v>4</v>
      </c>
      <c r="G44" s="1" t="str">
        <f t="shared" ca="1" si="3"/>
        <v>true</v>
      </c>
      <c r="H44" s="1" t="str">
        <f t="shared" ca="1" si="3"/>
        <v>false</v>
      </c>
      <c r="I44" s="1" t="str">
        <f t="shared" ca="1" si="3"/>
        <v>true</v>
      </c>
      <c r="J44" s="1" t="str">
        <f t="shared" ca="1" si="3"/>
        <v>true</v>
      </c>
      <c r="K44" s="1" t="str">
        <f t="shared" ca="1" si="3"/>
        <v>false</v>
      </c>
      <c r="L44" s="1" t="str">
        <f t="shared" ca="1" si="3"/>
        <v>true</v>
      </c>
      <c r="M44" s="1" t="str">
        <f t="shared" ca="1" si="3"/>
        <v>false</v>
      </c>
      <c r="N44" s="1" t="str">
        <f t="shared" ca="1" si="3"/>
        <v>false</v>
      </c>
      <c r="O44" s="1" t="str">
        <f t="shared" ca="1" si="3"/>
        <v>false</v>
      </c>
    </row>
    <row r="45" spans="1:15" x14ac:dyDescent="0.2">
      <c r="A45" s="1" t="str">
        <f t="shared" ca="1" si="4"/>
        <v>CustomerClass(id : 10, name : "Restaurant10", latitude : 4.678744, longitude : -74.055775, rating : "4.7", eatInOption : true, takeAwayOption : true, deliveryOption : true, chickenOption : false, beefOption : true, porkOption : true, fishOption : true, seaFoodOption : false, vegetarianOption : true),</v>
      </c>
      <c r="B45" s="1">
        <v>10</v>
      </c>
      <c r="C45" s="1" t="s">
        <v>9</v>
      </c>
      <c r="D45" s="1">
        <v>4.678744</v>
      </c>
      <c r="E45" s="1">
        <v>-74.055774999999997</v>
      </c>
      <c r="F45" s="2">
        <f t="shared" ca="1" si="1"/>
        <v>4.7</v>
      </c>
      <c r="G45" s="1" t="str">
        <f t="shared" ca="1" si="3"/>
        <v>true</v>
      </c>
      <c r="H45" s="1" t="str">
        <f t="shared" ca="1" si="3"/>
        <v>true</v>
      </c>
      <c r="I45" s="1" t="str">
        <f t="shared" ca="1" si="3"/>
        <v>true</v>
      </c>
      <c r="J45" s="1" t="str">
        <f t="shared" ca="1" si="3"/>
        <v>false</v>
      </c>
      <c r="K45" s="1" t="str">
        <f t="shared" ca="1" si="3"/>
        <v>true</v>
      </c>
      <c r="L45" s="1" t="str">
        <f t="shared" ca="1" si="3"/>
        <v>true</v>
      </c>
      <c r="M45" s="1" t="str">
        <f t="shared" ca="1" si="3"/>
        <v>true</v>
      </c>
      <c r="N45" s="1" t="str">
        <f t="shared" ca="1" si="3"/>
        <v>false</v>
      </c>
      <c r="O45" s="1" t="str">
        <f t="shared" ca="1" si="3"/>
        <v>true</v>
      </c>
    </row>
    <row r="46" spans="1:15" x14ac:dyDescent="0.2">
      <c r="A46" s="1" t="str">
        <f t="shared" ca="1" si="4"/>
        <v>CustomerClass(id : 11, name : "Restaurant11", latitude : 4.679011, longitude : -74.054445, rating : "4.5", eatInOption : false, takeAwayOption : false, deliveryOption : true, chickenOption : true, beefOption : true, porkOption : true, fishOption : false, seaFoodOption : false, vegetarianOption : false),</v>
      </c>
      <c r="B46" s="1">
        <v>11</v>
      </c>
      <c r="C46" s="1" t="s">
        <v>10</v>
      </c>
      <c r="D46" s="1">
        <v>4.679011</v>
      </c>
      <c r="E46" s="1">
        <v>-74.054445000000001</v>
      </c>
      <c r="F46" s="2">
        <f t="shared" ca="1" si="1"/>
        <v>4.5</v>
      </c>
      <c r="G46" s="1" t="str">
        <f t="shared" ref="G46:O51" ca="1" si="5">IF(RAND()&gt;0.5,"true","false")</f>
        <v>false</v>
      </c>
      <c r="H46" s="1" t="str">
        <f t="shared" ca="1" si="5"/>
        <v>false</v>
      </c>
      <c r="I46" s="1" t="str">
        <f t="shared" ca="1" si="5"/>
        <v>true</v>
      </c>
      <c r="J46" s="1" t="str">
        <f t="shared" ca="1" si="5"/>
        <v>true</v>
      </c>
      <c r="K46" s="1" t="str">
        <f t="shared" ca="1" si="5"/>
        <v>true</v>
      </c>
      <c r="L46" s="1" t="str">
        <f t="shared" ca="1" si="5"/>
        <v>true</v>
      </c>
      <c r="M46" s="1" t="str">
        <f t="shared" ca="1" si="5"/>
        <v>false</v>
      </c>
      <c r="N46" s="1" t="str">
        <f t="shared" ca="1" si="5"/>
        <v>false</v>
      </c>
      <c r="O46" s="1" t="str">
        <f t="shared" ca="1" si="5"/>
        <v>false</v>
      </c>
    </row>
    <row r="47" spans="1:15" x14ac:dyDescent="0.2">
      <c r="A47" s="1" t="str">
        <f t="shared" ca="1" si="4"/>
        <v>CustomerClass(id : 12, name : "Restaurant12", latitude : 4.678599, longitude : -74.053764, rating : "4.9", eatInOption : false, takeAwayOption : true, deliveryOption : true, chickenOption : false, beefOption : true, porkOption : false, fishOption : false, seaFoodOption : true, vegetarianOption : true),</v>
      </c>
      <c r="B47" s="1">
        <v>12</v>
      </c>
      <c r="C47" s="1" t="s">
        <v>11</v>
      </c>
      <c r="D47" s="1">
        <v>4.6785990000000002</v>
      </c>
      <c r="E47" s="1">
        <v>-74.053764000000001</v>
      </c>
      <c r="F47" s="2">
        <f t="shared" ca="1" si="1"/>
        <v>4.9000000000000004</v>
      </c>
      <c r="G47" s="1" t="str">
        <f t="shared" ca="1" si="5"/>
        <v>false</v>
      </c>
      <c r="H47" s="1" t="str">
        <f t="shared" ca="1" si="5"/>
        <v>true</v>
      </c>
      <c r="I47" s="1" t="str">
        <f t="shared" ca="1" si="5"/>
        <v>true</v>
      </c>
      <c r="J47" s="1" t="str">
        <f t="shared" ca="1" si="5"/>
        <v>false</v>
      </c>
      <c r="K47" s="1" t="str">
        <f t="shared" ca="1" si="5"/>
        <v>true</v>
      </c>
      <c r="L47" s="1" t="str">
        <f t="shared" ca="1" si="5"/>
        <v>false</v>
      </c>
      <c r="M47" s="1" t="str">
        <f t="shared" ca="1" si="5"/>
        <v>false</v>
      </c>
      <c r="N47" s="1" t="str">
        <f t="shared" ca="1" si="5"/>
        <v>true</v>
      </c>
      <c r="O47" s="1" t="str">
        <f t="shared" ca="1" si="5"/>
        <v>true</v>
      </c>
    </row>
    <row r="48" spans="1:15" x14ac:dyDescent="0.2">
      <c r="A48" s="1" t="str">
        <f t="shared" ca="1" si="4"/>
        <v>CustomerClass(id : 13, name : "Restaurant13", latitude : 4.678027, longitude : -74.052251, rating : "4.5", eatInOption : true, takeAwayOption : false, deliveryOption : false, chickenOption : true, beefOption : false, porkOption : true, fishOption : true, seaFoodOption : true, vegetarianOption : false),</v>
      </c>
      <c r="B48" s="1">
        <v>13</v>
      </c>
      <c r="C48" s="1" t="s">
        <v>12</v>
      </c>
      <c r="D48" s="1">
        <v>4.6780270000000002</v>
      </c>
      <c r="E48" s="1">
        <v>-74.052250999999998</v>
      </c>
      <c r="F48" s="2">
        <f t="shared" ca="1" si="1"/>
        <v>4.5</v>
      </c>
      <c r="G48" s="1" t="str">
        <f t="shared" ca="1" si="5"/>
        <v>true</v>
      </c>
      <c r="H48" s="1" t="str">
        <f t="shared" ca="1" si="5"/>
        <v>false</v>
      </c>
      <c r="I48" s="1" t="str">
        <f t="shared" ca="1" si="5"/>
        <v>false</v>
      </c>
      <c r="J48" s="1" t="str">
        <f t="shared" ca="1" si="5"/>
        <v>true</v>
      </c>
      <c r="K48" s="1" t="str">
        <f t="shared" ca="1" si="5"/>
        <v>false</v>
      </c>
      <c r="L48" s="1" t="str">
        <f t="shared" ca="1" si="5"/>
        <v>true</v>
      </c>
      <c r="M48" s="1" t="str">
        <f t="shared" ca="1" si="5"/>
        <v>true</v>
      </c>
      <c r="N48" s="1" t="str">
        <f t="shared" ca="1" si="5"/>
        <v>true</v>
      </c>
      <c r="O48" s="1" t="str">
        <f t="shared" ca="1" si="5"/>
        <v>false</v>
      </c>
    </row>
    <row r="49" spans="1:15" x14ac:dyDescent="0.2">
      <c r="A49" s="1" t="str">
        <f t="shared" ca="1" si="4"/>
        <v>CustomerClass(id : 14, name : "Restaurant14", latitude : 4.67838, longitude : -74.053007, rating : "4.2", eatInOption : true, takeAwayOption : true, deliveryOption : true, chickenOption : true, beefOption : false, porkOption : true, fishOption : true, seaFoodOption : false, vegetarianOption : false),</v>
      </c>
      <c r="B49" s="1">
        <v>14</v>
      </c>
      <c r="C49" s="1" t="s">
        <v>13</v>
      </c>
      <c r="D49" s="1">
        <v>4.6783799999999998</v>
      </c>
      <c r="E49" s="1">
        <v>-74.053006999999994</v>
      </c>
      <c r="F49" s="2">
        <f t="shared" ca="1" si="1"/>
        <v>4.2</v>
      </c>
      <c r="G49" s="1" t="str">
        <f t="shared" ca="1" si="5"/>
        <v>true</v>
      </c>
      <c r="H49" s="1" t="str">
        <f t="shared" ca="1" si="5"/>
        <v>true</v>
      </c>
      <c r="I49" s="1" t="str">
        <f t="shared" ca="1" si="5"/>
        <v>true</v>
      </c>
      <c r="J49" s="1" t="str">
        <f t="shared" ca="1" si="5"/>
        <v>true</v>
      </c>
      <c r="K49" s="1" t="str">
        <f t="shared" ca="1" si="5"/>
        <v>false</v>
      </c>
      <c r="L49" s="1" t="str">
        <f t="shared" ca="1" si="5"/>
        <v>true</v>
      </c>
      <c r="M49" s="1" t="str">
        <f t="shared" ca="1" si="5"/>
        <v>true</v>
      </c>
      <c r="N49" s="1" t="str">
        <f t="shared" ca="1" si="5"/>
        <v>false</v>
      </c>
      <c r="O49" s="1" t="str">
        <f t="shared" ca="1" si="5"/>
        <v>false</v>
      </c>
    </row>
    <row r="50" spans="1:15" x14ac:dyDescent="0.2">
      <c r="A50" s="1" t="str">
        <f t="shared" ca="1" si="4"/>
        <v>CustomerClass(id : 15, name : "Restaurant15", latitude : 6.465048, longitude : -73.257259, rating : "4", eatInOption : false, takeAwayOption : true, deliveryOption : false, chickenOption : false, beefOption : false, porkOption : true, fishOption : false, seaFoodOption : true, vegetarianOption : false),</v>
      </c>
      <c r="B50" s="1">
        <v>15</v>
      </c>
      <c r="C50" s="1" t="s">
        <v>14</v>
      </c>
      <c r="D50" s="1">
        <v>6.4650480000000003</v>
      </c>
      <c r="E50" s="1">
        <v>-73.257259000000005</v>
      </c>
      <c r="F50" s="2">
        <f t="shared" ca="1" si="1"/>
        <v>4</v>
      </c>
      <c r="G50" s="1" t="str">
        <f t="shared" ca="1" si="5"/>
        <v>false</v>
      </c>
      <c r="H50" s="1" t="str">
        <f t="shared" ca="1" si="5"/>
        <v>true</v>
      </c>
      <c r="I50" s="1" t="str">
        <f t="shared" ca="1" si="5"/>
        <v>false</v>
      </c>
      <c r="J50" s="1" t="str">
        <f t="shared" ca="1" si="5"/>
        <v>false</v>
      </c>
      <c r="K50" s="1" t="str">
        <f t="shared" ca="1" si="5"/>
        <v>false</v>
      </c>
      <c r="L50" s="1" t="str">
        <f t="shared" ca="1" si="5"/>
        <v>true</v>
      </c>
      <c r="M50" s="1" t="str">
        <f t="shared" ca="1" si="5"/>
        <v>false</v>
      </c>
      <c r="N50" s="1" t="str">
        <f t="shared" ca="1" si="5"/>
        <v>true</v>
      </c>
      <c r="O50" s="1" t="str">
        <f t="shared" ca="1" si="5"/>
        <v>false</v>
      </c>
    </row>
    <row r="51" spans="1:15" x14ac:dyDescent="0.2">
      <c r="A51" s="1" t="str">
        <f t="shared" ca="1" si="4"/>
        <v>CustomerClass(id : 16, name : "Restaurant16", latitude : 6.46777, longitude : -73.260774, rating : "4.5", eatInOption : false, takeAwayOption : true, deliveryOption : true, chickenOption : true, beefOption : false, porkOption : true, fishOption : false, seaFoodOption : true, vegetarianOption : false),</v>
      </c>
      <c r="B51" s="1">
        <v>16</v>
      </c>
      <c r="C51" s="1" t="s">
        <v>15</v>
      </c>
      <c r="D51" s="1">
        <v>6.4677699999999998</v>
      </c>
      <c r="E51" s="1">
        <v>-73.260773999999998</v>
      </c>
      <c r="F51" s="2">
        <f t="shared" ca="1" si="1"/>
        <v>4.5</v>
      </c>
      <c r="G51" s="1" t="str">
        <f t="shared" ca="1" si="5"/>
        <v>false</v>
      </c>
      <c r="H51" s="1" t="str">
        <f t="shared" ca="1" si="5"/>
        <v>true</v>
      </c>
      <c r="I51" s="1" t="str">
        <f t="shared" ca="1" si="5"/>
        <v>true</v>
      </c>
      <c r="J51" s="1" t="str">
        <f t="shared" ca="1" si="5"/>
        <v>true</v>
      </c>
      <c r="K51" s="1" t="str">
        <f t="shared" ca="1" si="5"/>
        <v>false</v>
      </c>
      <c r="L51" s="1" t="str">
        <f t="shared" ca="1" si="5"/>
        <v>true</v>
      </c>
      <c r="M51" s="1" t="str">
        <f t="shared" ca="1" si="5"/>
        <v>false</v>
      </c>
      <c r="N51" s="1" t="str">
        <f t="shared" ca="1" si="5"/>
        <v>true</v>
      </c>
      <c r="O51" s="1" t="str">
        <f t="shared" ca="1" si="5"/>
        <v>false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20D9-EEB1-0F43-AD8F-88337F97530F}">
  <dimension ref="A1:E7"/>
  <sheetViews>
    <sheetView workbookViewId="0">
      <selection activeCell="A18" sqref="A18"/>
    </sheetView>
  </sheetViews>
  <sheetFormatPr baseColWidth="10" defaultRowHeight="16" x14ac:dyDescent="0.2"/>
  <cols>
    <col min="1" max="1" width="85.5" style="1" bestFit="1" customWidth="1"/>
    <col min="2" max="16384" width="10.83203125" style="1"/>
  </cols>
  <sheetData>
    <row r="1" spans="1:5" x14ac:dyDescent="0.2">
      <c r="A1" s="1" t="str">
        <f ca="1">"let category = ["&amp;_xlfn.CONCAT(A2:A273)&amp;"]"</f>
        <v>let category = [CategoryClass(id : 1, name : "SOPA", minPortions : 0, maxPortions : 1),CategoryClass(id : 2, name : "PRINCIPIO", minPortions : 3, maxPortions : 3),CategoryClass(id : 3, name : "PROTEINA", minPortions : 2, maxPortions : 3),CategoryClass(id : 4, name : "CARBOHIDRATO", minPortions : 3, maxPortions : 3),CategoryClass(id : 5, name : "ENSALADA", minPortions : 0, maxPortions : 1),CategoryClass(id : 6, name : "BEBIDA", minPortions : 3, maxPortions : 3),]</v>
      </c>
      <c r="B1" s="1" t="s">
        <v>31</v>
      </c>
      <c r="C1" s="1" t="s">
        <v>17</v>
      </c>
      <c r="D1" s="1" t="s">
        <v>39</v>
      </c>
      <c r="E1" s="1" t="s">
        <v>38</v>
      </c>
    </row>
    <row r="2" spans="1:5" x14ac:dyDescent="0.2">
      <c r="A2" s="1" t="str">
        <f ca="1">B$1&amp;B2&amp;C$1&amp;C2&amp;D$1&amp;D2&amp;E$1&amp;E2&amp;"),"</f>
        <v>CategoryClass(id : 1, name : "SOPA", minPortions : 0, maxPortions : 1),</v>
      </c>
      <c r="B2" s="1">
        <v>1</v>
      </c>
      <c r="C2" s="1" t="s">
        <v>32</v>
      </c>
      <c r="D2" s="1">
        <f t="shared" ref="D2:D7" ca="1" si="0">RANDBETWEEN(0,3)</f>
        <v>0</v>
      </c>
      <c r="E2" s="1">
        <f ca="1">RANDBETWEEN(IF(D2=3,3,D2+1),3)</f>
        <v>1</v>
      </c>
    </row>
    <row r="3" spans="1:5" x14ac:dyDescent="0.2">
      <c r="A3" s="1" t="str">
        <f t="shared" ref="A3:A7" ca="1" si="1">B$1&amp;B3&amp;C$1&amp;C3&amp;D$1&amp;D3&amp;E$1&amp;E3&amp;"),"</f>
        <v>CategoryClass(id : 2, name : "PRINCIPIO", minPortions : 3, maxPortions : 3),</v>
      </c>
      <c r="B3" s="1">
        <v>2</v>
      </c>
      <c r="C3" s="1" t="s">
        <v>33</v>
      </c>
      <c r="D3" s="1">
        <f t="shared" ca="1" si="0"/>
        <v>3</v>
      </c>
      <c r="E3" s="1">
        <f t="shared" ref="E3:E7" ca="1" si="2">RANDBETWEEN(IF(D3=3,3,D3+1),3)</f>
        <v>3</v>
      </c>
    </row>
    <row r="4" spans="1:5" x14ac:dyDescent="0.2">
      <c r="A4" s="1" t="str">
        <f t="shared" ca="1" si="1"/>
        <v>CategoryClass(id : 3, name : "PROTEINA", minPortions : 2, maxPortions : 3),</v>
      </c>
      <c r="B4" s="1">
        <v>3</v>
      </c>
      <c r="C4" s="1" t="s">
        <v>34</v>
      </c>
      <c r="D4" s="1">
        <f t="shared" ca="1" si="0"/>
        <v>2</v>
      </c>
      <c r="E4" s="1">
        <f t="shared" ca="1" si="2"/>
        <v>3</v>
      </c>
    </row>
    <row r="5" spans="1:5" x14ac:dyDescent="0.2">
      <c r="A5" s="1" t="str">
        <f t="shared" ca="1" si="1"/>
        <v>CategoryClass(id : 4, name : "CARBOHIDRATO", minPortions : 3, maxPortions : 3),</v>
      </c>
      <c r="B5" s="1">
        <v>4</v>
      </c>
      <c r="C5" s="1" t="s">
        <v>35</v>
      </c>
      <c r="D5" s="1">
        <f t="shared" ca="1" si="0"/>
        <v>3</v>
      </c>
      <c r="E5" s="1">
        <f t="shared" ca="1" si="2"/>
        <v>3</v>
      </c>
    </row>
    <row r="6" spans="1:5" x14ac:dyDescent="0.2">
      <c r="A6" s="1" t="str">
        <f t="shared" ca="1" si="1"/>
        <v>CategoryClass(id : 5, name : "ENSALADA", minPortions : 0, maxPortions : 1),</v>
      </c>
      <c r="B6" s="1">
        <v>5</v>
      </c>
      <c r="C6" s="1" t="s">
        <v>36</v>
      </c>
      <c r="D6" s="1">
        <f t="shared" ca="1" si="0"/>
        <v>0</v>
      </c>
      <c r="E6" s="1">
        <f t="shared" ca="1" si="2"/>
        <v>1</v>
      </c>
    </row>
    <row r="7" spans="1:5" x14ac:dyDescent="0.2">
      <c r="A7" s="1" t="str">
        <f t="shared" ca="1" si="1"/>
        <v>CategoryClass(id : 6, name : "BEBIDA", minPortions : 3, maxPortions : 3),</v>
      </c>
      <c r="B7" s="1">
        <v>6</v>
      </c>
      <c r="C7" s="1" t="s">
        <v>37</v>
      </c>
      <c r="D7" s="1">
        <f t="shared" ca="1" si="0"/>
        <v>3</v>
      </c>
      <c r="E7" s="1">
        <f t="shared" ca="1" si="2"/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C5480-80AE-D948-A400-EC1C17B4F485}">
  <dimension ref="A1:D7"/>
  <sheetViews>
    <sheetView showGridLines="0" workbookViewId="0">
      <selection activeCell="A3" sqref="A3"/>
    </sheetView>
  </sheetViews>
  <sheetFormatPr baseColWidth="10" defaultRowHeight="16" x14ac:dyDescent="0.2"/>
  <cols>
    <col min="1" max="1" width="85.5" style="1" bestFit="1" customWidth="1"/>
    <col min="2" max="16384" width="10.83203125" style="1"/>
  </cols>
  <sheetData>
    <row r="1" spans="1:4" x14ac:dyDescent="0.2">
      <c r="A1" s="5" t="str">
        <f>"let options = ["&amp;_xlfn.CONCAT(A2:A273)&amp;"]"</f>
        <v>let options = [OptionClass(id : 1, name : "EJECUTIVO" , restaurantId : 1),OptionClass(id : 2, name : "ESPECIAL" , restaurantId : 1),OptionClass(id : 3, name : "$10.000" , restaurantId : 1),OptionClass(id : 4, name : "$15.000" , restaurantId : 1),OptionClass(id : 5, name : "$20.000" , restaurantId : 1),OptionClass(id : 6, name : "$30.000" , restaurantId : 1),]</v>
      </c>
      <c r="B1" s="1" t="s">
        <v>77</v>
      </c>
      <c r="C1" s="1" t="s">
        <v>17</v>
      </c>
      <c r="D1" s="1" t="s">
        <v>78</v>
      </c>
    </row>
    <row r="2" spans="1:4" x14ac:dyDescent="0.2">
      <c r="A2" s="1" t="str">
        <f t="shared" ref="A2:A7" si="0">B$1&amp;B2&amp;C$1&amp;C2&amp;D$1&amp;D2&amp;"),"</f>
        <v>OptionClass(id : 1, name : "EJECUTIVO" , restaurantId : 1),</v>
      </c>
      <c r="B2" s="1">
        <v>1</v>
      </c>
      <c r="C2" s="1" t="s">
        <v>71</v>
      </c>
      <c r="D2" s="1">
        <v>1</v>
      </c>
    </row>
    <row r="3" spans="1:4" x14ac:dyDescent="0.2">
      <c r="A3" s="1" t="str">
        <f t="shared" si="0"/>
        <v>OptionClass(id : 2, name : "ESPECIAL" , restaurantId : 1),</v>
      </c>
      <c r="B3" s="1">
        <v>2</v>
      </c>
      <c r="C3" s="1" t="s">
        <v>72</v>
      </c>
      <c r="D3" s="1">
        <v>1</v>
      </c>
    </row>
    <row r="4" spans="1:4" x14ac:dyDescent="0.2">
      <c r="A4" s="1" t="str">
        <f t="shared" si="0"/>
        <v>OptionClass(id : 3, name : "$10.000" , restaurantId : 1),</v>
      </c>
      <c r="B4" s="1">
        <v>3</v>
      </c>
      <c r="C4" s="1" t="s">
        <v>73</v>
      </c>
      <c r="D4" s="1">
        <v>1</v>
      </c>
    </row>
    <row r="5" spans="1:4" x14ac:dyDescent="0.2">
      <c r="A5" s="1" t="str">
        <f t="shared" si="0"/>
        <v>OptionClass(id : 4, name : "$15.000" , restaurantId : 1),</v>
      </c>
      <c r="B5" s="1">
        <v>4</v>
      </c>
      <c r="C5" s="1" t="s">
        <v>74</v>
      </c>
      <c r="D5" s="1">
        <v>1</v>
      </c>
    </row>
    <row r="6" spans="1:4" x14ac:dyDescent="0.2">
      <c r="A6" s="1" t="str">
        <f t="shared" si="0"/>
        <v>OptionClass(id : 5, name : "$20.000" , restaurantId : 1),</v>
      </c>
      <c r="B6" s="1">
        <v>5</v>
      </c>
      <c r="C6" s="1" t="s">
        <v>75</v>
      </c>
      <c r="D6" s="1">
        <v>1</v>
      </c>
    </row>
    <row r="7" spans="1:4" x14ac:dyDescent="0.2">
      <c r="A7" s="1" t="str">
        <f t="shared" si="0"/>
        <v>OptionClass(id : 6, name : "$30.000" , restaurantId : 1),</v>
      </c>
      <c r="B7" s="1">
        <v>6</v>
      </c>
      <c r="C7" s="1" t="s">
        <v>76</v>
      </c>
      <c r="D7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6ACB-4E04-674A-B6F4-A537A61BC2FE}">
  <dimension ref="A1:P51"/>
  <sheetViews>
    <sheetView workbookViewId="0">
      <selection activeCell="A2" sqref="A1:XFD1048576"/>
    </sheetView>
  </sheetViews>
  <sheetFormatPr baseColWidth="10" defaultColWidth="74.1640625" defaultRowHeight="16" x14ac:dyDescent="0.2"/>
  <cols>
    <col min="1" max="1" width="26.6640625" style="1" customWidth="1"/>
    <col min="2" max="2" width="14.83203125" style="1" bestFit="1" customWidth="1"/>
    <col min="3" max="3" width="12.1640625" style="1" bestFit="1" customWidth="1"/>
    <col min="4" max="4" width="10.83203125" style="1" bestFit="1" customWidth="1"/>
    <col min="5" max="5" width="11.33203125" style="1" bestFit="1" customWidth="1"/>
    <col min="6" max="6" width="24.33203125" style="1" bestFit="1" customWidth="1"/>
    <col min="7" max="7" width="10.1640625" style="1" bestFit="1" customWidth="1"/>
    <col min="8" max="8" width="14.1640625" style="1" bestFit="1" customWidth="1"/>
    <col min="9" max="9" width="17.33203125" style="1" bestFit="1" customWidth="1"/>
    <col min="10" max="10" width="15.5" style="1" bestFit="1" customWidth="1"/>
    <col min="11" max="11" width="15.1640625" style="1" bestFit="1" customWidth="1"/>
    <col min="12" max="12" width="12.83203125" style="1" bestFit="1" customWidth="1"/>
    <col min="13" max="13" width="12.6640625" style="1" bestFit="1" customWidth="1"/>
    <col min="14" max="14" width="12.1640625" style="1" bestFit="1" customWidth="1"/>
    <col min="15" max="15" width="16" style="1" bestFit="1" customWidth="1"/>
    <col min="16" max="16" width="18" style="1" bestFit="1" customWidth="1"/>
    <col min="17" max="16384" width="74.1640625" style="1"/>
  </cols>
  <sheetData>
    <row r="1" spans="1:16" x14ac:dyDescent="0.2">
      <c r="A1" s="1" t="str">
        <f ca="1">"let customerList = ["&amp;_xlfn.CONCAT(A2:A307)&amp;"]"</f>
        <v>let customerList = [Customer(id : 1, name : "Restaurant1", latitude : 4.732354, longitude : -74.052972, image : UIImage(named: "restaurant5")!, rating : "4.1", eatInOption : false, takeAwayOption : false, deliveryOption : true, chickenOption : false, beefOption : false, porkOption : false, fishOption : false, seaFoodOption : true, vegetarianOption : false),Customer(id : 2, name : "Restaurant2", latitude : 4.732378, longitude : -74.052666, image : UIImage(named: "restaurant7")!, rating : "4.8", eatInOption : true, takeAwayOption : false, deliveryOption : false, chickenOption : true, beefOption : true, porkOption : false, fishOption : true, seaFoodOption : false, vegetarianOption : false),Customer(id : 3, name : "Restaurant3", latitude : 4.732359, longitude : -74.05213, image : UIImage(named: "restaurant12")!, rating : "4", eatInOption : true, takeAwayOption : true, deliveryOption : true, chickenOption : true, beefOption : true, porkOption : true, fishOption : true, seaFoodOption : true, vegetarianOption : true),Customer(id : 4, name : "Restaurant4", latitude : 4.732225, longitude : -74.051781, image : UIImage(named: "restaurant7")!, rating : "4", eatInOption : false, takeAwayOption : false, deliveryOption : true, chickenOption : false, beefOption : true, porkOption : false, fishOption : false, seaFoodOption : false, vegetarianOption : false),Customer(id : 5, name : "Restaurant5", latitude : 4.732567, longitude : -74.051566, image : UIImage(named: "restaurant7")!, rating : "4.1", eatInOption : true, takeAwayOption : false, deliveryOption : false, chickenOption : false, beefOption : false, porkOption : true, fishOption : true, seaFoodOption : false, vegetarianOption : false),Customer(id : 6, name : "Restaurant6", latitude : 4.732909, longitude : -74.050922, image : UIImage(named: "restaurant11")!, rating : "4.6", eatInOption : false, takeAwayOption : true, deliveryOption : true, chickenOption : true, beefOption : false, porkOption : false, fishOption : false, seaFoodOption : false, vegetarianOption : true),Customer(id : 7, name : "Restaurant7", latitude : 4.732126, longitude : -74.05082, image : UIImage(named: "restaurant7")!, rating : "4.7", eatInOption : true, takeAwayOption : true, deliveryOption : false, chickenOption : false, beefOption : false, porkOption : false, fishOption : true, seaFoodOption : false, vegetarianOption : false),Customer(id : 8, name : "Restaurant8", latitude : 4.73135512383998, longitude : -74.0509736537933, image : UIImage(named: "restaurant14")!, rating : "4.3", eatInOption : false, takeAwayOption : false, deliveryOption : true, chickenOption : false, beefOption : false, porkOption : false, fishOption : false, seaFoodOption : true, vegetarianOption : false),Customer(id : 9, name : "Restaurant9", latitude : 4.73070289466974, longitude : -74.0507537126541, image : UIImage(named: "restaurant14")!, rating : "4.4", eatInOption : true, takeAwayOption : false, deliveryOption : false, chickenOption : false, beefOption : true, porkOption : true, fishOption : true, seaFoodOption : true, vegetarianOption : true),Customer(id : 10, name : "Restaurant10", latitude : 4.73097020178103, longitude : -74.0522235631942, image : UIImage(named: "restaurant6")!, rating : "4.6", eatInOption : true, takeAwayOption : true, deliveryOption : false, chickenOption : true, beefOption : true, porkOption : true, fishOption : true, seaFoodOption : true, vegetarianOption : true),Customer(id : 11, name : "Restaurant11", latitude : 4.73129631631704, longitude : -74.0536612272262, image : UIImage(named: "restaurant6")!, rating : "4.8", eatInOption : true, takeAwayOption : false, deliveryOption : false, chickenOption : true, beefOption : false, porkOption : true, fishOption : false, seaFoodOption : true, vegetarianOption : true),Customer(id : 12, name : "Restaurant12", latitude : 4.73191112199172, longitude : -74.0536451339721, image : UIImage(named: "restaurant1")!, rating : "4.9", eatInOption : false, takeAwayOption : true, deliveryOption : false, chickenOption : false, beefOption : false, porkOption : false, fishOption : true, seaFoodOption : true, vegetarianOption : false),Customer(id : 13, name : "Restaurant13", latitude : 4.73268631097707, longitude : -74.0536451339721, image : UIImage(named: "restaurant3")!, rating : "4", eatInOption : false, takeAwayOption : true, deliveryOption : false, chickenOption : true, beefOption : true, porkOption : false, fishOption : false, seaFoodOption : false, vegetarianOption : false),Customer(id : 14, name : "Restaurant14", latitude : 4.73346684521605, longitude : -74.0539991855621, image : UIImage(named: "restaurant7")!, rating : "4.6", eatInOption : true, takeAwayOption : true, deliveryOption : true, chickenOption : false, beefOption : false, porkOption : true, fishOption : true, seaFoodOption : false, vegetarianOption : false),Customer(id : 15, name : "Restaurant15", latitude : 4.73340803787255, longitude : -74.0530121326446, image : UIImage(named: "restaurant3")!, rating : "4.6", eatInOption : true, takeAwayOption : false, deliveryOption : false, chickenOption : false, beefOption : true, porkOption : false, fishOption : false, seaFoodOption : false, vegetarianOption : true),Customer(id : 16, name : "Restaurant16", latitude : 4.73405491837619, longitude : -74.0526098012924, image : UIImage(named: "restaurant15")!, rating : "4.3", eatInOption : false, takeAwayOption : true, deliveryOption : false, chickenOption : true, beefOption : true, porkOption : true, fishOption : false, seaFoodOption : true, vegetarianOption : false),Customer(id : 17, name : "Restaurant17", latitude : 4.73465902937477, longitude : -74.0524971485137, image : UIImage(named: "restaurant12")!, rating : "4.9", eatInOption : false, takeAwayOption : true, deliveryOption : false, chickenOption : false, beefOption : true, porkOption : true, fishOption : false, seaFoodOption : true, vegetarianOption : true),Customer(id : 18, name : "Restaurant18", latitude : 4.73453072265812, longitude : -74.0511506795883, image : UIImage(named: "restaurant16")!, rating : "4.3", eatInOption : true, takeAwayOption : false, deliveryOption : true, chickenOption : false, beefOption : true, porkOption : false, fishOption : true, seaFoodOption : false, vegetarianOption : true),Customer(id : 19, name : "Restaurant19", latitude : 4.72933962679695, longitude : -74.0510755777359, image : UIImage(named: "restaurant2")!, rating : "4.2", eatInOption : false, takeAwayOption : true, deliveryOption : false, chickenOption : false, beefOption : true, porkOption : true, fishOption : false, seaFoodOption : true, vegetarianOption : true),Customer(id : 20, name : "Restaurant20", latitude : 4.72936101141174, longitude : -74.0517407655715, image : UIImage(named: "restaurant11")!, rating : "4.2", eatInOption : true, takeAwayOption : true, deliveryOption : true, chickenOption : true, beefOption : false, porkOption : true, fishOption : true, seaFoodOption : false, vegetarianOption : false),Customer(id : 21, name : "Restaurant21", latitude : 4.72939843448606, longitude : -74.0526473522186, image : UIImage(named: "restaurant1")!, rating : "4", eatInOption : false, takeAwayOption : false, deliveryOption : true, chickenOption : false, beefOption : true, porkOption : true, fishOption : true, seaFoodOption : true, vegetarianOption : true),Customer(id : 22, name : "Restaurant22", latitude : 4.73008274177409, longitude : -74.0536987781524, image : UIImage(named: "restaurant10")!, rating : "4.4", eatInOption : true, takeAwayOption : false, deliveryOption : true, chickenOption : true, beefOption : false, porkOption : true, fishOption : true, seaFoodOption : false, vegetarianOption : true),Customer(id : 23, name : "Restaurant23", latitude : 4.72887985741898, longitude : -74.0538972616195, image : UIImage(named: "restaurant1")!, rating : "4.2", eatInOption : true, takeAwayOption : true, deliveryOption : false, chickenOption : true, beefOption : false, porkOption : true, fishOption : false, seaFoodOption : false, vegetarianOption : false),Customer(id : 24, name : "Restaurant24", latitude : 4.73383572752947, longitude : -74.0496432781219, image : UIImage(named: "restaurant16")!, rating : "4.2", eatInOption : true, takeAwayOption : false, deliveryOption : false, chickenOption : false, beefOption : true, porkOption : false, fishOption : false, seaFoodOption : true, vegetarianOption : true),Customer(id : 25, name : "Restaurant25", latitude : 4.7311359321382, longitude : -74.0494394302368, image : UIImage(named: "restaurant7")!, rating : "4.1", eatInOption : true, takeAwayOption : false, deliveryOption : true, chickenOption : true, beefOption : true, porkOption : false, fishOption : true, seaFoodOption : true, vegetarianOption : true),Customer(id : 26, name : "Restaurant26", latitude : 4.73301242470454, longitude : -74.0489834547042, image : UIImage(named: "restaurant13")!, rating : "4.7", eatInOption : true, takeAwayOption : true, deliveryOption : true, chickenOption : false, beefOption : false, porkOption : true, fishOption : true, seaFoodOption : true, vegetarianOption : false),Customer(id : 27, name : "Restaurant27", latitude : 4.72971385746065, longitude : -74.0502119064331, image : UIImage(named: "restaurant3")!, rating : "4.2", eatInOption : true, takeAwayOption : false, deliveryOption : true, chickenOption : true, beefOption : false, porkOption : false, fishOption : true, seaFoodOption : false, vegetarianOption : true),Customer(id : 28, name : "Restaurant28", latitude : 4.72896539593102, longitude : -74.049659371376, image : UIImage(named: "restaurant11")!, rating : "4.1", eatInOption : false, takeAwayOption : true, deliveryOption : false, chickenOption : false, beefOption : false, porkOption : false, fishOption : false, seaFoodOption : false, vegetarianOption : true),Customer(id : 29, name : "Restaurant29", latitude : 4.72741500876114, longitude : -74.0497773885726, image : UIImage(named: "restaurant1")!, rating : "4", eatInOption : true, takeAwayOption : true, deliveryOption : false, chickenOption : true, beefOption : true, porkOption : true, fishOption : false, seaFoodOption : false, vegetarianOption : true),Customer(id : 30, name : "Restaurant30", latitude : 4.72747381661366, longitude : -74.0507054328918, image : UIImage(named: "restaurant8")!, rating : "4.9", eatInOption : true, takeAwayOption : true, deliveryOption : false, chickenOption : false, beefOption : true, porkOption : false, fishOption : false, seaFoodOption : true, vegetarianOption : true),Customer(id : 31, name : "Restaurant31", latitude : 4.72837197228624, longitude : -74.0515476465225, image : UIImage(named: "restaurant15")!, rating : "4.8", eatInOption : false, takeAwayOption : true, deliveryOption : false, chickenOption : false, beefOption : false, porkOption : false, fishOption : true, seaFoodOption : false, vegetarianOption : true),Customer(id : 32, name : "Restaurant32", latitude : 4.7275593552993, longitude : -74.0515905618667, image : UIImage(named: "restaurant14")!, rating : "4.6", eatInOption : false, takeAwayOption : true, deliveryOption : true, chickenOption : false, beefOption : true, porkOption : true, fishOption : false, seaFoodOption : false, vegetarianOption : false),Customer(id : 33, name : "Restaurant33", latitude : 4.72723858517367, longitude : -74.052186012268, image : UIImage(named: "restaurant13")!, rating : "4.8", eatInOption : true, takeAwayOption : true, deliveryOption : false, chickenOption : true, beefOption : false, porkOption : true, fishOption : true, seaFoodOption : false, vegetarianOption : false),Customer(id : 34, name : "Restaurant34", latitude : 4.72746312427721, longitude : -74.0531569719314, image : UIImage(named: "restaurant11")!, rating : "4.3", eatInOption : true, takeAwayOption : false, deliveryOption : false, chickenOption : false, beefOption : true, porkOption : false, fishOption : true, seaFoodOption : false, vegetarianOption : true),Customer(id : 35, name : "Restaurant35", latitude : 4.72811001033537, longitude : -74.0530228614807, image : UIImage(named: "restaurant8")!, rating : "4.4", eatInOption : true, takeAwayOption : false, deliveryOption : true, chickenOption : true, beefOption : false, porkOption : true, fishOption : true, seaFoodOption : true, vegetarianOption : false),Customer(id : 36, name : "Restaurant36", latitude : 4.72721720049334, longitude : -74.054165482521, image : UIImage(named: "restaurant7")!, rating : "4.2", eatInOption : true, takeAwayOption : true, deliveryOption : false, chickenOption : false, beefOption : false, porkOption : true, fishOption : false, seaFoodOption : true, vegetarianOption : true),Customer(id : 37, name : "Restaurant37", latitude : 4.72862858797881, longitude : -74.0547555685043, image : UIImage(named: "restaurant3")!, rating : "4.1", eatInOption : false, takeAwayOption : true, deliveryOption : false, chickenOption : false, beefOption : true, porkOption : false, fishOption : false, seaFoodOption : false, vegetarianOption : false),Customer(id : 38, name : "Restaurant38", latitude : 4.73199131399598, longitude : -74.0554904937744, image : UIImage(named: "restaurant7")!, rating : "4.5", eatInOption : true, takeAwayOption : false, deliveryOption : true, chickenOption : true, beefOption : false, porkOption : true, fishOption : true, seaFoodOption : false, vegetarianOption : false),Customer(id : 39, name : "Restaurant39", latitude : 4.73311400108007, longitude : -74.0556621551513, image : UIImage(named: "restaurant7")!, rating : "4.3", eatInOption : false, takeAwayOption : true, deliveryOption : true, chickenOption : true, beefOption : false, porkOption : false, fishOption : true, seaFoodOption : false, vegetarianOption : false),Customer(id : 40, name : "Restaurant40", latitude : 4.73480905464607, longitude : -74.0552930161356, image : UIImage(named: "restaurant10")!, rating : "4.3", eatInOption : false, takeAwayOption : true, deliveryOption : true, chickenOption : true, beefOption : true, porkOption : false, fishOption : true, seaFoodOption : false, vegetarianOption : false),Customer(id : 41, name : "Restaurant41", latitude : 4.73550338053358, longitude : -74.0535804256796, image : UIImage(named: "restaurant3")!, rating : "4.9", eatInOption : true, takeAwayOption : true, deliveryOption : true, chickenOption : false, beefOption : true, porkOption : true, fishOption : false, seaFoodOption : true, vegetarianOption : true),Customer(id : 8, name : "Restaurant8", latitude : 4.67814, longitude : -74.054702, image : UIImage(named: "restaurant12")!, rating : "4.2", eatInOption : false, takeAwayOption : false, deliveryOption : true, chickenOption : false, beefOption : true, porkOption : true, fishOption : false, seaFoodOption : false, vegetarianOption : true),Customer(id : 9, name : "Restaurant9", latitude : 4.678012, longitude : -74.054412, image : UIImage(named: "restaurant7")!, rating : "4.7", eatInOption : false, takeAwayOption : false, deliveryOption : false, chickenOption : false, beefOption : false, porkOption : true, fishOption : true, seaFoodOption : false, vegetarianOption : false),Customer(id : 10, name : "Restaurant10", latitude : 4.678744, longitude : -74.055775, image : UIImage(named: "restaurant11")!, rating : "4.5", eatInOption : true, takeAwayOption : true, deliveryOption : true, chickenOption : false, beefOption : false, porkOption : false, fishOption : true, seaFoodOption : false, vegetarianOption : true),Customer(id : 11, name : "Restaurant11", latitude : 4.679011, longitude : -74.054445, image : UIImage(named: "restaurant6")!, rating : "4.9", eatInOption : false, takeAwayOption : false, deliveryOption : false, chickenOption : false, beefOption : true, porkOption : true, fishOption : false, seaFoodOption : false, vegetarianOption : false),Customer(id : 12, name : "Restaurant12", latitude : 4.678599, longitude : -74.053764, image : UIImage(named: "restaurant10")!, rating : "4.2", eatInOption : true, takeAwayOption : false, deliveryOption : false, chickenOption : true, beefOption : false, porkOption : true, fishOption : false, seaFoodOption : false, vegetarianOption : false),Customer(id : 13, name : "Restaurant13", latitude : 4.678027, longitude : -74.052251, image : UIImage(named: "restaurant4")!, rating : "4.4", eatInOption : false, takeAwayOption : true, deliveryOption : false, chickenOption : false, beefOption : true, porkOption : true, fishOption : false, seaFoodOption : false, vegetarianOption : true),Customer(id : 14, name : "Restaurant14", latitude : 4.67838, longitude : -74.053007, image : UIImage(named: "restaurant4")!, rating : "4.2", eatInOption : false, takeAwayOption : false, deliveryOption : true, chickenOption : false, beefOption : false, porkOption : true, fishOption : false, seaFoodOption : false, vegetarianOption : true),Customer(id : 15, name : "Restaurant15", latitude : 6.465048, longitude : -73.257259, image : UIImage(named: "restaurant7")!, rating : "4.4", eatInOption : false, takeAwayOption : false, deliveryOption : true, chickenOption : true, beefOption : true, porkOption : true, fishOption : true, seaFoodOption : true, vegetarianOption : true),Customer(id : 16, name : "Restaurant16", latitude : 6.46777, longitude : -73.260774, image : UIImage(named: "restaurant15")!, rating : "4.2", eatInOption : true, takeAwayOption : false, deliveryOption : false, chickenOption : false, beefOption : false, porkOption : false, fishOption : false, seaFoodOption : true, vegetarianOption : false),]</v>
      </c>
      <c r="B1" s="1" t="s">
        <v>29</v>
      </c>
      <c r="C1" s="1" t="s">
        <v>17</v>
      </c>
      <c r="D1" s="1" t="s">
        <v>16</v>
      </c>
      <c r="E1" s="1" t="s">
        <v>18</v>
      </c>
      <c r="F1" s="1" t="s">
        <v>19</v>
      </c>
      <c r="G1" s="1" t="s">
        <v>30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 x14ac:dyDescent="0.2">
      <c r="A2" s="1" t="str">
        <f t="shared" ref="A2:A51" ca="1" si="0">B$1&amp;B2&amp;C$1&amp;C2&amp;D$1&amp;D2&amp;E$1&amp;E2&amp;F$1&amp;F2&amp;G$1&amp;G2&amp;H$1&amp;H2&amp;I$1&amp;I2&amp;$J$1&amp;J2&amp;K$1&amp;K2&amp;L$1&amp;L2&amp;M$1&amp;M2&amp;$N$1&amp;N2&amp;O$1&amp;O2&amp;P$1&amp;P2&amp;"),"</f>
        <v>Customer(id : 1, name : "Restaurant1", latitude : 4.732354, longitude : -74.052972, image : UIImage(named: "restaurant5")!, rating : "4.1", eatInOption : false, takeAwayOption : false, deliveryOption : true, chickenOption : false, beefOption : false, porkOption : false, fishOption : false, seaFoodOption : true, vegetarianOption : false),</v>
      </c>
      <c r="B2" s="1">
        <v>1</v>
      </c>
      <c r="C2" s="1" t="s">
        <v>0</v>
      </c>
      <c r="D2" s="1">
        <v>4.7323539999999999</v>
      </c>
      <c r="E2" s="1">
        <v>-74.052971999999997</v>
      </c>
      <c r="F2" s="1" t="str">
        <f t="shared" ref="F2:F33" ca="1" si="1">"restaurant"&amp;RANDBETWEEN(1,16)</f>
        <v>restaurant5</v>
      </c>
      <c r="G2" s="2">
        <f t="shared" ref="G2:G51" ca="1" si="2">RANDBETWEEN(0,9)/10+4</f>
        <v>4.0999999999999996</v>
      </c>
      <c r="H2" s="1" t="str">
        <f t="shared" ref="H2:P45" ca="1" si="3">IF(RAND()&gt;0.5,"true","false")</f>
        <v>false</v>
      </c>
      <c r="I2" s="1" t="str">
        <f t="shared" ca="1" si="3"/>
        <v>false</v>
      </c>
      <c r="J2" s="1" t="str">
        <f t="shared" ca="1" si="3"/>
        <v>true</v>
      </c>
      <c r="K2" s="1" t="str">
        <f t="shared" ca="1" si="3"/>
        <v>false</v>
      </c>
      <c r="L2" s="1" t="str">
        <f t="shared" ca="1" si="3"/>
        <v>false</v>
      </c>
      <c r="M2" s="1" t="str">
        <f t="shared" ca="1" si="3"/>
        <v>false</v>
      </c>
      <c r="N2" s="1" t="str">
        <f t="shared" ca="1" si="3"/>
        <v>false</v>
      </c>
      <c r="O2" s="1" t="str">
        <f t="shared" ca="1" si="3"/>
        <v>true</v>
      </c>
      <c r="P2" s="1" t="str">
        <f t="shared" ca="1" si="3"/>
        <v>false</v>
      </c>
    </row>
    <row r="3" spans="1:16" x14ac:dyDescent="0.2">
      <c r="A3" s="1" t="str">
        <f t="shared" ca="1" si="0"/>
        <v>Customer(id : 2, name : "Restaurant2", latitude : 4.732378, longitude : -74.052666, image : UIImage(named: "restaurant7")!, rating : "4.8", eatInOption : true, takeAwayOption : false, deliveryOption : false, chickenOption : true, beefOption : true, porkOption : false, fishOption : true, seaFoodOption : false, vegetarianOption : false),</v>
      </c>
      <c r="B3" s="1">
        <v>2</v>
      </c>
      <c r="C3" s="1" t="s">
        <v>1</v>
      </c>
      <c r="D3" s="1">
        <v>4.7323779999999998</v>
      </c>
      <c r="E3" s="1">
        <v>-74.052666000000002</v>
      </c>
      <c r="F3" s="1" t="str">
        <f t="shared" ca="1" si="1"/>
        <v>restaurant7</v>
      </c>
      <c r="G3" s="2">
        <f t="shared" ca="1" si="2"/>
        <v>4.8</v>
      </c>
      <c r="H3" s="1" t="str">
        <f t="shared" ca="1" si="3"/>
        <v>true</v>
      </c>
      <c r="I3" s="1" t="str">
        <f t="shared" ca="1" si="3"/>
        <v>false</v>
      </c>
      <c r="J3" s="1" t="str">
        <f t="shared" ca="1" si="3"/>
        <v>false</v>
      </c>
      <c r="K3" s="1" t="str">
        <f t="shared" ca="1" si="3"/>
        <v>true</v>
      </c>
      <c r="L3" s="1" t="str">
        <f t="shared" ca="1" si="3"/>
        <v>true</v>
      </c>
      <c r="M3" s="1" t="str">
        <f t="shared" ca="1" si="3"/>
        <v>false</v>
      </c>
      <c r="N3" s="1" t="str">
        <f t="shared" ca="1" si="3"/>
        <v>true</v>
      </c>
      <c r="O3" s="1" t="str">
        <f t="shared" ca="1" si="3"/>
        <v>false</v>
      </c>
      <c r="P3" s="1" t="str">
        <f t="shared" ca="1" si="3"/>
        <v>false</v>
      </c>
    </row>
    <row r="4" spans="1:16" x14ac:dyDescent="0.2">
      <c r="A4" s="1" t="str">
        <f t="shared" ca="1" si="0"/>
        <v>Customer(id : 3, name : "Restaurant3", latitude : 4.732359, longitude : -74.05213, image : UIImage(named: "restaurant12")!, rating : "4", eatInOption : true, takeAwayOption : true, deliveryOption : true, chickenOption : true, beefOption : true, porkOption : true, fishOption : true, seaFoodOption : true, vegetarianOption : true),</v>
      </c>
      <c r="B4" s="1">
        <v>3</v>
      </c>
      <c r="C4" s="1" t="s">
        <v>2</v>
      </c>
      <c r="D4" s="1">
        <v>4.7323589999999998</v>
      </c>
      <c r="E4" s="1">
        <v>-74.052130000000005</v>
      </c>
      <c r="F4" s="1" t="str">
        <f t="shared" ca="1" si="1"/>
        <v>restaurant12</v>
      </c>
      <c r="G4" s="2">
        <f t="shared" ca="1" si="2"/>
        <v>4</v>
      </c>
      <c r="H4" s="1" t="str">
        <f t="shared" ca="1" si="3"/>
        <v>true</v>
      </c>
      <c r="I4" s="1" t="str">
        <f t="shared" ca="1" si="3"/>
        <v>true</v>
      </c>
      <c r="J4" s="1" t="str">
        <f t="shared" ca="1" si="3"/>
        <v>true</v>
      </c>
      <c r="K4" s="1" t="str">
        <f t="shared" ca="1" si="3"/>
        <v>true</v>
      </c>
      <c r="L4" s="1" t="str">
        <f t="shared" ca="1" si="3"/>
        <v>true</v>
      </c>
      <c r="M4" s="1" t="str">
        <f t="shared" ca="1" si="3"/>
        <v>true</v>
      </c>
      <c r="N4" s="1" t="str">
        <f t="shared" ca="1" si="3"/>
        <v>true</v>
      </c>
      <c r="O4" s="1" t="str">
        <f t="shared" ca="1" si="3"/>
        <v>true</v>
      </c>
      <c r="P4" s="1" t="str">
        <f t="shared" ca="1" si="3"/>
        <v>true</v>
      </c>
    </row>
    <row r="5" spans="1:16" x14ac:dyDescent="0.2">
      <c r="A5" s="1" t="str">
        <f t="shared" ca="1" si="0"/>
        <v>Customer(id : 4, name : "Restaurant4", latitude : 4.732225, longitude : -74.051781, image : UIImage(named: "restaurant7")!, rating : "4", eatInOption : false, takeAwayOption : false, deliveryOption : true, chickenOption : false, beefOption : true, porkOption : false, fishOption : false, seaFoodOption : false, vegetarianOption : false),</v>
      </c>
      <c r="B5" s="1">
        <v>4</v>
      </c>
      <c r="C5" s="1" t="s">
        <v>3</v>
      </c>
      <c r="D5" s="1">
        <v>4.7322249999999997</v>
      </c>
      <c r="E5" s="1">
        <v>-74.051781000000005</v>
      </c>
      <c r="F5" s="1" t="str">
        <f t="shared" ca="1" si="1"/>
        <v>restaurant7</v>
      </c>
      <c r="G5" s="2">
        <f t="shared" ca="1" si="2"/>
        <v>4</v>
      </c>
      <c r="H5" s="1" t="str">
        <f t="shared" ca="1" si="3"/>
        <v>false</v>
      </c>
      <c r="I5" s="1" t="str">
        <f t="shared" ca="1" si="3"/>
        <v>false</v>
      </c>
      <c r="J5" s="1" t="str">
        <f t="shared" ca="1" si="3"/>
        <v>true</v>
      </c>
      <c r="K5" s="1" t="str">
        <f t="shared" ca="1" si="3"/>
        <v>false</v>
      </c>
      <c r="L5" s="1" t="str">
        <f t="shared" ca="1" si="3"/>
        <v>true</v>
      </c>
      <c r="M5" s="1" t="str">
        <f t="shared" ca="1" si="3"/>
        <v>false</v>
      </c>
      <c r="N5" s="1" t="str">
        <f t="shared" ca="1" si="3"/>
        <v>false</v>
      </c>
      <c r="O5" s="1" t="str">
        <f t="shared" ca="1" si="3"/>
        <v>false</v>
      </c>
      <c r="P5" s="1" t="str">
        <f t="shared" ca="1" si="3"/>
        <v>false</v>
      </c>
    </row>
    <row r="6" spans="1:16" x14ac:dyDescent="0.2">
      <c r="A6" s="1" t="str">
        <f t="shared" ca="1" si="0"/>
        <v>Customer(id : 5, name : "Restaurant5", latitude : 4.732567, longitude : -74.051566, image : UIImage(named: "restaurant7")!, rating : "4.1", eatInOption : true, takeAwayOption : false, deliveryOption : false, chickenOption : false, beefOption : false, porkOption : true, fishOption : true, seaFoodOption : false, vegetarianOption : false),</v>
      </c>
      <c r="B6" s="1">
        <v>5</v>
      </c>
      <c r="C6" s="1" t="s">
        <v>4</v>
      </c>
      <c r="D6" s="1">
        <v>4.7325670000000004</v>
      </c>
      <c r="E6" s="1">
        <v>-74.051565999999994</v>
      </c>
      <c r="F6" s="1" t="str">
        <f t="shared" ca="1" si="1"/>
        <v>restaurant7</v>
      </c>
      <c r="G6" s="2">
        <f t="shared" ca="1" si="2"/>
        <v>4.0999999999999996</v>
      </c>
      <c r="H6" s="1" t="str">
        <f t="shared" ca="1" si="3"/>
        <v>true</v>
      </c>
      <c r="I6" s="1" t="str">
        <f t="shared" ca="1" si="3"/>
        <v>false</v>
      </c>
      <c r="J6" s="1" t="str">
        <f t="shared" ca="1" si="3"/>
        <v>false</v>
      </c>
      <c r="K6" s="1" t="str">
        <f t="shared" ca="1" si="3"/>
        <v>false</v>
      </c>
      <c r="L6" s="1" t="str">
        <f t="shared" ca="1" si="3"/>
        <v>false</v>
      </c>
      <c r="M6" s="1" t="str">
        <f t="shared" ca="1" si="3"/>
        <v>true</v>
      </c>
      <c r="N6" s="1" t="str">
        <f t="shared" ca="1" si="3"/>
        <v>true</v>
      </c>
      <c r="O6" s="1" t="str">
        <f t="shared" ca="1" si="3"/>
        <v>false</v>
      </c>
      <c r="P6" s="1" t="str">
        <f t="shared" ca="1" si="3"/>
        <v>false</v>
      </c>
    </row>
    <row r="7" spans="1:16" x14ac:dyDescent="0.2">
      <c r="A7" s="1" t="str">
        <f t="shared" ca="1" si="0"/>
        <v>Customer(id : 6, name : "Restaurant6", latitude : 4.732909, longitude : -74.050922, image : UIImage(named: "restaurant11")!, rating : "4.6", eatInOption : false, takeAwayOption : true, deliveryOption : true, chickenOption : true, beefOption : false, porkOption : false, fishOption : false, seaFoodOption : false, vegetarianOption : true),</v>
      </c>
      <c r="B7" s="1">
        <v>6</v>
      </c>
      <c r="C7" s="1" t="s">
        <v>5</v>
      </c>
      <c r="D7" s="1">
        <v>4.7329090000000003</v>
      </c>
      <c r="E7" s="1">
        <v>-74.050922</v>
      </c>
      <c r="F7" s="1" t="str">
        <f t="shared" ca="1" si="1"/>
        <v>restaurant11</v>
      </c>
      <c r="G7" s="2">
        <f t="shared" ca="1" si="2"/>
        <v>4.5999999999999996</v>
      </c>
      <c r="H7" s="1" t="str">
        <f t="shared" ca="1" si="3"/>
        <v>false</v>
      </c>
      <c r="I7" s="1" t="str">
        <f t="shared" ca="1" si="3"/>
        <v>true</v>
      </c>
      <c r="J7" s="1" t="str">
        <f t="shared" ca="1" si="3"/>
        <v>true</v>
      </c>
      <c r="K7" s="1" t="str">
        <f t="shared" ca="1" si="3"/>
        <v>true</v>
      </c>
      <c r="L7" s="1" t="str">
        <f t="shared" ca="1" si="3"/>
        <v>false</v>
      </c>
      <c r="M7" s="1" t="str">
        <f t="shared" ca="1" si="3"/>
        <v>false</v>
      </c>
      <c r="N7" s="1" t="str">
        <f t="shared" ca="1" si="3"/>
        <v>false</v>
      </c>
      <c r="O7" s="1" t="str">
        <f t="shared" ca="1" si="3"/>
        <v>false</v>
      </c>
      <c r="P7" s="1" t="str">
        <f t="shared" ca="1" si="3"/>
        <v>true</v>
      </c>
    </row>
    <row r="8" spans="1:16" x14ac:dyDescent="0.2">
      <c r="A8" s="1" t="str">
        <f t="shared" ca="1" si="0"/>
        <v>Customer(id : 7, name : "Restaurant7", latitude : 4.732126, longitude : -74.05082, image : UIImage(named: "restaurant7")!, rating : "4.7", eatInOption : true, takeAwayOption : true, deliveryOption : false, chickenOption : false, beefOption : false, porkOption : false, fishOption : true, seaFoodOption : false, vegetarianOption : false),</v>
      </c>
      <c r="B8" s="1">
        <v>7</v>
      </c>
      <c r="C8" s="1" t="s">
        <v>6</v>
      </c>
      <c r="D8" s="1">
        <v>4.7321260000000001</v>
      </c>
      <c r="E8" s="1">
        <v>-74.050820000000002</v>
      </c>
      <c r="F8" s="1" t="str">
        <f t="shared" ca="1" si="1"/>
        <v>restaurant7</v>
      </c>
      <c r="G8" s="2">
        <f t="shared" ca="1" si="2"/>
        <v>4.7</v>
      </c>
      <c r="H8" s="1" t="str">
        <f t="shared" ca="1" si="3"/>
        <v>true</v>
      </c>
      <c r="I8" s="1" t="str">
        <f t="shared" ca="1" si="3"/>
        <v>true</v>
      </c>
      <c r="J8" s="1" t="str">
        <f t="shared" ca="1" si="3"/>
        <v>false</v>
      </c>
      <c r="K8" s="1" t="str">
        <f t="shared" ca="1" si="3"/>
        <v>false</v>
      </c>
      <c r="L8" s="1" t="str">
        <f t="shared" ca="1" si="3"/>
        <v>false</v>
      </c>
      <c r="M8" s="1" t="str">
        <f t="shared" ca="1" si="3"/>
        <v>false</v>
      </c>
      <c r="N8" s="1" t="str">
        <f t="shared" ca="1" si="3"/>
        <v>true</v>
      </c>
      <c r="O8" s="1" t="str">
        <f t="shared" ca="1" si="3"/>
        <v>false</v>
      </c>
      <c r="P8" s="1" t="str">
        <f t="shared" ca="1" si="3"/>
        <v>false</v>
      </c>
    </row>
    <row r="9" spans="1:16" x14ac:dyDescent="0.2">
      <c r="A9" s="1" t="str">
        <f t="shared" ca="1" si="0"/>
        <v>Customer(id : 8, name : "Restaurant8", latitude : 4.73135512383998, longitude : -74.0509736537933, image : UIImage(named: "restaurant14")!, rating : "4.3", eatInOption : false, takeAwayOption : false, deliveryOption : true, chickenOption : false, beefOption : false, porkOption : false, fishOption : false, seaFoodOption : true, vegetarianOption : false),</v>
      </c>
      <c r="B9" s="1">
        <v>8</v>
      </c>
      <c r="C9" s="1" t="s">
        <v>7</v>
      </c>
      <c r="D9" s="1">
        <v>4.7313551238399798</v>
      </c>
      <c r="E9" s="1">
        <v>-74.050973653793307</v>
      </c>
      <c r="F9" s="1" t="str">
        <f t="shared" ca="1" si="1"/>
        <v>restaurant14</v>
      </c>
      <c r="G9" s="2">
        <f t="shared" ca="1" si="2"/>
        <v>4.3</v>
      </c>
      <c r="H9" s="1" t="str">
        <f t="shared" ca="1" si="3"/>
        <v>false</v>
      </c>
      <c r="I9" s="1" t="str">
        <f t="shared" ca="1" si="3"/>
        <v>false</v>
      </c>
      <c r="J9" s="1" t="str">
        <f t="shared" ca="1" si="3"/>
        <v>true</v>
      </c>
      <c r="K9" s="1" t="str">
        <f t="shared" ca="1" si="3"/>
        <v>false</v>
      </c>
      <c r="L9" s="1" t="str">
        <f t="shared" ca="1" si="3"/>
        <v>false</v>
      </c>
      <c r="M9" s="1" t="str">
        <f t="shared" ca="1" si="3"/>
        <v>false</v>
      </c>
      <c r="N9" s="1" t="str">
        <f t="shared" ca="1" si="3"/>
        <v>false</v>
      </c>
      <c r="O9" s="1" t="str">
        <f t="shared" ca="1" si="3"/>
        <v>true</v>
      </c>
      <c r="P9" s="1" t="str">
        <f t="shared" ca="1" si="3"/>
        <v>false</v>
      </c>
    </row>
    <row r="10" spans="1:16" x14ac:dyDescent="0.2">
      <c r="A10" s="1" t="str">
        <f t="shared" ca="1" si="0"/>
        <v>Customer(id : 9, name : "Restaurant9", latitude : 4.73070289466974, longitude : -74.0507537126541, image : UIImage(named: "restaurant14")!, rating : "4.4", eatInOption : true, takeAwayOption : false, deliveryOption : false, chickenOption : false, beefOption : true, porkOption : true, fishOption : true, seaFoodOption : true, vegetarianOption : true),</v>
      </c>
      <c r="B10" s="1">
        <v>9</v>
      </c>
      <c r="C10" s="1" t="s">
        <v>8</v>
      </c>
      <c r="D10" s="1">
        <v>4.73070289466974</v>
      </c>
      <c r="E10" s="1">
        <v>-74.0507537126541</v>
      </c>
      <c r="F10" s="1" t="str">
        <f t="shared" ca="1" si="1"/>
        <v>restaurant14</v>
      </c>
      <c r="G10" s="2">
        <f t="shared" ca="1" si="2"/>
        <v>4.4000000000000004</v>
      </c>
      <c r="H10" s="1" t="str">
        <f t="shared" ca="1" si="3"/>
        <v>true</v>
      </c>
      <c r="I10" s="1" t="str">
        <f t="shared" ca="1" si="3"/>
        <v>false</v>
      </c>
      <c r="J10" s="1" t="str">
        <f t="shared" ca="1" si="3"/>
        <v>false</v>
      </c>
      <c r="K10" s="1" t="str">
        <f t="shared" ca="1" si="3"/>
        <v>false</v>
      </c>
      <c r="L10" s="1" t="str">
        <f t="shared" ca="1" si="3"/>
        <v>true</v>
      </c>
      <c r="M10" s="1" t="str">
        <f t="shared" ca="1" si="3"/>
        <v>true</v>
      </c>
      <c r="N10" s="1" t="str">
        <f t="shared" ca="1" si="3"/>
        <v>true</v>
      </c>
      <c r="O10" s="1" t="str">
        <f t="shared" ca="1" si="3"/>
        <v>true</v>
      </c>
      <c r="P10" s="1" t="str">
        <f t="shared" ca="1" si="3"/>
        <v>true</v>
      </c>
    </row>
    <row r="11" spans="1:16" x14ac:dyDescent="0.2">
      <c r="A11" s="1" t="str">
        <f t="shared" ca="1" si="0"/>
        <v>Customer(id : 10, name : "Restaurant10", latitude : 4.73097020178103, longitude : -74.0522235631942, image : UIImage(named: "restaurant6")!, rating : "4.6", eatInOption : true, takeAwayOption : true, deliveryOption : false, chickenOption : true, beefOption : true, porkOption : true, fishOption : true, seaFoodOption : true, vegetarianOption : true),</v>
      </c>
      <c r="B11" s="1">
        <v>10</v>
      </c>
      <c r="C11" s="1" t="s">
        <v>9</v>
      </c>
      <c r="D11" s="1">
        <v>4.7309702017810302</v>
      </c>
      <c r="E11" s="1">
        <v>-74.052223563194204</v>
      </c>
      <c r="F11" s="1" t="str">
        <f t="shared" ca="1" si="1"/>
        <v>restaurant6</v>
      </c>
      <c r="G11" s="2">
        <f t="shared" ca="1" si="2"/>
        <v>4.5999999999999996</v>
      </c>
      <c r="H11" s="1" t="str">
        <f t="shared" ca="1" si="3"/>
        <v>true</v>
      </c>
      <c r="I11" s="1" t="str">
        <f t="shared" ca="1" si="3"/>
        <v>true</v>
      </c>
      <c r="J11" s="1" t="str">
        <f t="shared" ca="1" si="3"/>
        <v>false</v>
      </c>
      <c r="K11" s="1" t="str">
        <f t="shared" ca="1" si="3"/>
        <v>true</v>
      </c>
      <c r="L11" s="1" t="str">
        <f t="shared" ca="1" si="3"/>
        <v>true</v>
      </c>
      <c r="M11" s="1" t="str">
        <f t="shared" ca="1" si="3"/>
        <v>true</v>
      </c>
      <c r="N11" s="1" t="str">
        <f t="shared" ca="1" si="3"/>
        <v>true</v>
      </c>
      <c r="O11" s="1" t="str">
        <f t="shared" ca="1" si="3"/>
        <v>true</v>
      </c>
      <c r="P11" s="1" t="str">
        <f t="shared" ca="1" si="3"/>
        <v>true</v>
      </c>
    </row>
    <row r="12" spans="1:16" x14ac:dyDescent="0.2">
      <c r="A12" s="1" t="str">
        <f t="shared" ca="1" si="0"/>
        <v>Customer(id : 11, name : "Restaurant11", latitude : 4.73129631631704, longitude : -74.0536612272262, image : UIImage(named: "restaurant6")!, rating : "4.8", eatInOption : true, takeAwayOption : false, deliveryOption : false, chickenOption : true, beefOption : false, porkOption : true, fishOption : false, seaFoodOption : true, vegetarianOption : true),</v>
      </c>
      <c r="B12" s="1">
        <v>11</v>
      </c>
      <c r="C12" s="1" t="s">
        <v>10</v>
      </c>
      <c r="D12" s="1">
        <v>4.7312963163170396</v>
      </c>
      <c r="E12" s="1">
        <v>-74.0536612272262</v>
      </c>
      <c r="F12" s="1" t="str">
        <f t="shared" ca="1" si="1"/>
        <v>restaurant6</v>
      </c>
      <c r="G12" s="2">
        <f t="shared" ca="1" si="2"/>
        <v>4.8</v>
      </c>
      <c r="H12" s="1" t="str">
        <f t="shared" ca="1" si="3"/>
        <v>true</v>
      </c>
      <c r="I12" s="1" t="str">
        <f t="shared" ca="1" si="3"/>
        <v>false</v>
      </c>
      <c r="J12" s="1" t="str">
        <f t="shared" ca="1" si="3"/>
        <v>false</v>
      </c>
      <c r="K12" s="1" t="str">
        <f t="shared" ca="1" si="3"/>
        <v>true</v>
      </c>
      <c r="L12" s="1" t="str">
        <f t="shared" ca="1" si="3"/>
        <v>false</v>
      </c>
      <c r="M12" s="1" t="str">
        <f t="shared" ca="1" si="3"/>
        <v>true</v>
      </c>
      <c r="N12" s="1" t="str">
        <f t="shared" ca="1" si="3"/>
        <v>false</v>
      </c>
      <c r="O12" s="1" t="str">
        <f t="shared" ca="1" si="3"/>
        <v>true</v>
      </c>
      <c r="P12" s="1" t="str">
        <f t="shared" ca="1" si="3"/>
        <v>true</v>
      </c>
    </row>
    <row r="13" spans="1:16" x14ac:dyDescent="0.2">
      <c r="A13" s="1" t="str">
        <f t="shared" ca="1" si="0"/>
        <v>Customer(id : 12, name : "Restaurant12", latitude : 4.73191112199172, longitude : -74.0536451339721, image : UIImage(named: "restaurant1")!, rating : "4.9", eatInOption : false, takeAwayOption : true, deliveryOption : false, chickenOption : false, beefOption : false, porkOption : false, fishOption : true, seaFoodOption : true, vegetarianOption : false),</v>
      </c>
      <c r="B13" s="1">
        <v>12</v>
      </c>
      <c r="C13" s="1" t="s">
        <v>11</v>
      </c>
      <c r="D13" s="1">
        <v>4.73191112199172</v>
      </c>
      <c r="E13" s="1">
        <v>-74.053645133972097</v>
      </c>
      <c r="F13" s="1" t="str">
        <f t="shared" ca="1" si="1"/>
        <v>restaurant1</v>
      </c>
      <c r="G13" s="2">
        <f t="shared" ca="1" si="2"/>
        <v>4.9000000000000004</v>
      </c>
      <c r="H13" s="1" t="str">
        <f t="shared" ca="1" si="3"/>
        <v>false</v>
      </c>
      <c r="I13" s="1" t="str">
        <f t="shared" ca="1" si="3"/>
        <v>true</v>
      </c>
      <c r="J13" s="1" t="str">
        <f t="shared" ca="1" si="3"/>
        <v>false</v>
      </c>
      <c r="K13" s="1" t="str">
        <f t="shared" ca="1" si="3"/>
        <v>false</v>
      </c>
      <c r="L13" s="1" t="str">
        <f t="shared" ca="1" si="3"/>
        <v>false</v>
      </c>
      <c r="M13" s="1" t="str">
        <f t="shared" ca="1" si="3"/>
        <v>false</v>
      </c>
      <c r="N13" s="1" t="str">
        <f t="shared" ca="1" si="3"/>
        <v>true</v>
      </c>
      <c r="O13" s="1" t="str">
        <f t="shared" ca="1" si="3"/>
        <v>true</v>
      </c>
      <c r="P13" s="1" t="str">
        <f t="shared" ca="1" si="3"/>
        <v>false</v>
      </c>
    </row>
    <row r="14" spans="1:16" x14ac:dyDescent="0.2">
      <c r="A14" s="1" t="str">
        <f t="shared" ca="1" si="0"/>
        <v>Customer(id : 13, name : "Restaurant13", latitude : 4.73268631097707, longitude : -74.0536451339721, image : UIImage(named: "restaurant3")!, rating : "4", eatInOption : false, takeAwayOption : true, deliveryOption : false, chickenOption : true, beefOption : true, porkOption : false, fishOption : false, seaFoodOption : false, vegetarianOption : false),</v>
      </c>
      <c r="B14" s="1">
        <v>13</v>
      </c>
      <c r="C14" s="1" t="s">
        <v>12</v>
      </c>
      <c r="D14" s="1">
        <v>4.73268631097707</v>
      </c>
      <c r="E14" s="1">
        <v>-74.053645133972097</v>
      </c>
      <c r="F14" s="1" t="str">
        <f t="shared" ca="1" si="1"/>
        <v>restaurant3</v>
      </c>
      <c r="G14" s="2">
        <f t="shared" ca="1" si="2"/>
        <v>4</v>
      </c>
      <c r="H14" s="1" t="str">
        <f t="shared" ca="1" si="3"/>
        <v>false</v>
      </c>
      <c r="I14" s="1" t="str">
        <f t="shared" ca="1" si="3"/>
        <v>true</v>
      </c>
      <c r="J14" s="1" t="str">
        <f t="shared" ca="1" si="3"/>
        <v>false</v>
      </c>
      <c r="K14" s="1" t="str">
        <f t="shared" ca="1" si="3"/>
        <v>true</v>
      </c>
      <c r="L14" s="1" t="str">
        <f t="shared" ca="1" si="3"/>
        <v>true</v>
      </c>
      <c r="M14" s="1" t="str">
        <f t="shared" ca="1" si="3"/>
        <v>false</v>
      </c>
      <c r="N14" s="1" t="str">
        <f t="shared" ca="1" si="3"/>
        <v>false</v>
      </c>
      <c r="O14" s="1" t="str">
        <f t="shared" ca="1" si="3"/>
        <v>false</v>
      </c>
      <c r="P14" s="1" t="str">
        <f t="shared" ca="1" si="3"/>
        <v>false</v>
      </c>
    </row>
    <row r="15" spans="1:16" x14ac:dyDescent="0.2">
      <c r="A15" s="1" t="str">
        <f t="shared" ca="1" si="0"/>
        <v>Customer(id : 14, name : "Restaurant14", latitude : 4.73346684521605, longitude : -74.0539991855621, image : UIImage(named: "restaurant7")!, rating : "4.6", eatInOption : true, takeAwayOption : true, deliveryOption : true, chickenOption : false, beefOption : false, porkOption : true, fishOption : true, seaFoodOption : false, vegetarianOption : false),</v>
      </c>
      <c r="B15" s="1">
        <v>14</v>
      </c>
      <c r="C15" s="1" t="s">
        <v>13</v>
      </c>
      <c r="D15" s="1">
        <v>4.73346684521605</v>
      </c>
      <c r="E15" s="1">
        <v>-74.053999185562105</v>
      </c>
      <c r="F15" s="1" t="str">
        <f t="shared" ca="1" si="1"/>
        <v>restaurant7</v>
      </c>
      <c r="G15" s="2">
        <f t="shared" ca="1" si="2"/>
        <v>4.5999999999999996</v>
      </c>
      <c r="H15" s="1" t="str">
        <f t="shared" ca="1" si="3"/>
        <v>true</v>
      </c>
      <c r="I15" s="1" t="str">
        <f t="shared" ca="1" si="3"/>
        <v>true</v>
      </c>
      <c r="J15" s="1" t="str">
        <f t="shared" ca="1" si="3"/>
        <v>true</v>
      </c>
      <c r="K15" s="1" t="str">
        <f t="shared" ca="1" si="3"/>
        <v>false</v>
      </c>
      <c r="L15" s="1" t="str">
        <f t="shared" ca="1" si="3"/>
        <v>false</v>
      </c>
      <c r="M15" s="1" t="str">
        <f t="shared" ca="1" si="3"/>
        <v>true</v>
      </c>
      <c r="N15" s="1" t="str">
        <f t="shared" ca="1" si="3"/>
        <v>true</v>
      </c>
      <c r="O15" s="1" t="str">
        <f t="shared" ca="1" si="3"/>
        <v>false</v>
      </c>
      <c r="P15" s="1" t="str">
        <f t="shared" ca="1" si="3"/>
        <v>false</v>
      </c>
    </row>
    <row r="16" spans="1:16" x14ac:dyDescent="0.2">
      <c r="A16" s="1" t="str">
        <f t="shared" ca="1" si="0"/>
        <v>Customer(id : 15, name : "Restaurant15", latitude : 4.73340803787255, longitude : -74.0530121326446, image : UIImage(named: "restaurant3")!, rating : "4.6", eatInOption : true, takeAwayOption : false, deliveryOption : false, chickenOption : false, beefOption : true, porkOption : false, fishOption : false, seaFoodOption : false, vegetarianOption : true),</v>
      </c>
      <c r="B16" s="1">
        <v>15</v>
      </c>
      <c r="C16" s="1" t="s">
        <v>14</v>
      </c>
      <c r="D16" s="1">
        <v>4.7334080378725503</v>
      </c>
      <c r="E16" s="1">
        <v>-74.053012132644596</v>
      </c>
      <c r="F16" s="1" t="str">
        <f t="shared" ca="1" si="1"/>
        <v>restaurant3</v>
      </c>
      <c r="G16" s="2">
        <f t="shared" ca="1" si="2"/>
        <v>4.5999999999999996</v>
      </c>
      <c r="H16" s="1" t="str">
        <f t="shared" ca="1" si="3"/>
        <v>true</v>
      </c>
      <c r="I16" s="1" t="str">
        <f t="shared" ca="1" si="3"/>
        <v>false</v>
      </c>
      <c r="J16" s="1" t="str">
        <f t="shared" ca="1" si="3"/>
        <v>false</v>
      </c>
      <c r="K16" s="1" t="str">
        <f t="shared" ca="1" si="3"/>
        <v>false</v>
      </c>
      <c r="L16" s="1" t="str">
        <f t="shared" ca="1" si="3"/>
        <v>true</v>
      </c>
      <c r="M16" s="1" t="str">
        <f t="shared" ca="1" si="3"/>
        <v>false</v>
      </c>
      <c r="N16" s="1" t="str">
        <f t="shared" ca="1" si="3"/>
        <v>false</v>
      </c>
      <c r="O16" s="1" t="str">
        <f t="shared" ca="1" si="3"/>
        <v>false</v>
      </c>
      <c r="P16" s="1" t="str">
        <f t="shared" ca="1" si="3"/>
        <v>true</v>
      </c>
    </row>
    <row r="17" spans="1:16" x14ac:dyDescent="0.2">
      <c r="A17" s="1" t="str">
        <f t="shared" ca="1" si="0"/>
        <v>Customer(id : 16, name : "Restaurant16", latitude : 4.73405491837619, longitude : -74.0526098012924, image : UIImage(named: "restaurant15")!, rating : "4.3", eatInOption : false, takeAwayOption : true, deliveryOption : false, chickenOption : true, beefOption : true, porkOption : true, fishOption : false, seaFoodOption : true, vegetarianOption : false),</v>
      </c>
      <c r="B17" s="1">
        <v>16</v>
      </c>
      <c r="C17" s="1" t="s">
        <v>15</v>
      </c>
      <c r="D17" s="1">
        <v>4.7340549183761897</v>
      </c>
      <c r="E17" s="1">
        <v>-74.052609801292405</v>
      </c>
      <c r="F17" s="1" t="str">
        <f t="shared" ca="1" si="1"/>
        <v>restaurant15</v>
      </c>
      <c r="G17" s="2">
        <f t="shared" ca="1" si="2"/>
        <v>4.3</v>
      </c>
      <c r="H17" s="1" t="str">
        <f t="shared" ca="1" si="3"/>
        <v>false</v>
      </c>
      <c r="I17" s="1" t="str">
        <f t="shared" ca="1" si="3"/>
        <v>true</v>
      </c>
      <c r="J17" s="1" t="str">
        <f t="shared" ca="1" si="3"/>
        <v>false</v>
      </c>
      <c r="K17" s="1" t="str">
        <f t="shared" ca="1" si="3"/>
        <v>true</v>
      </c>
      <c r="L17" s="1" t="str">
        <f t="shared" ca="1" si="3"/>
        <v>true</v>
      </c>
      <c r="M17" s="1" t="str">
        <f t="shared" ca="1" si="3"/>
        <v>true</v>
      </c>
      <c r="N17" s="1" t="str">
        <f t="shared" ca="1" si="3"/>
        <v>false</v>
      </c>
      <c r="O17" s="1" t="str">
        <f t="shared" ca="1" si="3"/>
        <v>true</v>
      </c>
      <c r="P17" s="1" t="str">
        <f t="shared" ca="1" si="3"/>
        <v>false</v>
      </c>
    </row>
    <row r="18" spans="1:16" x14ac:dyDescent="0.2">
      <c r="A18" s="1" t="str">
        <f t="shared" ca="1" si="0"/>
        <v>Customer(id : 17, name : "Restaurant17", latitude : 4.73465902937477, longitude : -74.0524971485137, image : UIImage(named: "restaurant12")!, rating : "4.9", eatInOption : false, takeAwayOption : true, deliveryOption : false, chickenOption : false, beefOption : true, porkOption : true, fishOption : false, seaFoodOption : true, vegetarianOption : true),</v>
      </c>
      <c r="B18" s="1">
        <v>17</v>
      </c>
      <c r="C18" s="1" t="s">
        <v>40</v>
      </c>
      <c r="D18" s="1">
        <v>4.7346590293747699</v>
      </c>
      <c r="E18" s="1">
        <v>-74.052497148513694</v>
      </c>
      <c r="F18" s="1" t="str">
        <f t="shared" ca="1" si="1"/>
        <v>restaurant12</v>
      </c>
      <c r="G18" s="2">
        <f t="shared" ca="1" si="2"/>
        <v>4.9000000000000004</v>
      </c>
      <c r="H18" s="1" t="str">
        <f t="shared" ca="1" si="3"/>
        <v>false</v>
      </c>
      <c r="I18" s="1" t="str">
        <f t="shared" ca="1" si="3"/>
        <v>true</v>
      </c>
      <c r="J18" s="1" t="str">
        <f t="shared" ca="1" si="3"/>
        <v>false</v>
      </c>
      <c r="K18" s="1" t="str">
        <f t="shared" ca="1" si="3"/>
        <v>false</v>
      </c>
      <c r="L18" s="1" t="str">
        <f t="shared" ca="1" si="3"/>
        <v>true</v>
      </c>
      <c r="M18" s="1" t="str">
        <f t="shared" ca="1" si="3"/>
        <v>true</v>
      </c>
      <c r="N18" s="1" t="str">
        <f t="shared" ca="1" si="3"/>
        <v>false</v>
      </c>
      <c r="O18" s="1" t="str">
        <f t="shared" ca="1" si="3"/>
        <v>true</v>
      </c>
      <c r="P18" s="1" t="str">
        <f t="shared" ca="1" si="3"/>
        <v>true</v>
      </c>
    </row>
    <row r="19" spans="1:16" x14ac:dyDescent="0.2">
      <c r="A19" s="1" t="str">
        <f t="shared" ca="1" si="0"/>
        <v>Customer(id : 18, name : "Restaurant18", latitude : 4.73453072265812, longitude : -74.0511506795883, image : UIImage(named: "restaurant16")!, rating : "4.3", eatInOption : true, takeAwayOption : false, deliveryOption : true, chickenOption : false, beefOption : true, porkOption : false, fishOption : true, seaFoodOption : false, vegetarianOption : true),</v>
      </c>
      <c r="B19" s="1">
        <v>18</v>
      </c>
      <c r="C19" s="1" t="s">
        <v>41</v>
      </c>
      <c r="D19" s="1">
        <v>4.7345307226581204</v>
      </c>
      <c r="E19" s="1">
        <v>-74.051150679588304</v>
      </c>
      <c r="F19" s="1" t="str">
        <f t="shared" ca="1" si="1"/>
        <v>restaurant16</v>
      </c>
      <c r="G19" s="2">
        <f t="shared" ca="1" si="2"/>
        <v>4.3</v>
      </c>
      <c r="H19" s="1" t="str">
        <f t="shared" ca="1" si="3"/>
        <v>true</v>
      </c>
      <c r="I19" s="1" t="str">
        <f t="shared" ca="1" si="3"/>
        <v>false</v>
      </c>
      <c r="J19" s="1" t="str">
        <f t="shared" ca="1" si="3"/>
        <v>true</v>
      </c>
      <c r="K19" s="1" t="str">
        <f t="shared" ca="1" si="3"/>
        <v>false</v>
      </c>
      <c r="L19" s="1" t="str">
        <f t="shared" ca="1" si="3"/>
        <v>true</v>
      </c>
      <c r="M19" s="1" t="str">
        <f t="shared" ca="1" si="3"/>
        <v>false</v>
      </c>
      <c r="N19" s="1" t="str">
        <f t="shared" ca="1" si="3"/>
        <v>true</v>
      </c>
      <c r="O19" s="1" t="str">
        <f t="shared" ca="1" si="3"/>
        <v>false</v>
      </c>
      <c r="P19" s="1" t="str">
        <f t="shared" ca="1" si="3"/>
        <v>true</v>
      </c>
    </row>
    <row r="20" spans="1:16" x14ac:dyDescent="0.2">
      <c r="A20" s="1" t="str">
        <f t="shared" ca="1" si="0"/>
        <v>Customer(id : 19, name : "Restaurant19", latitude : 4.72933962679695, longitude : -74.0510755777359, image : UIImage(named: "restaurant2")!, rating : "4.2", eatInOption : false, takeAwayOption : true, deliveryOption : false, chickenOption : false, beefOption : true, porkOption : true, fishOption : false, seaFoodOption : true, vegetarianOption : true),</v>
      </c>
      <c r="B20" s="1">
        <v>19</v>
      </c>
      <c r="C20" s="1" t="s">
        <v>42</v>
      </c>
      <c r="D20" s="1">
        <v>4.7293396267969499</v>
      </c>
      <c r="E20" s="1">
        <v>-74.051075577735901</v>
      </c>
      <c r="F20" s="1" t="str">
        <f t="shared" ca="1" si="1"/>
        <v>restaurant2</v>
      </c>
      <c r="G20" s="2">
        <f t="shared" ca="1" si="2"/>
        <v>4.2</v>
      </c>
      <c r="H20" s="1" t="str">
        <f t="shared" ca="1" si="3"/>
        <v>false</v>
      </c>
      <c r="I20" s="1" t="str">
        <f t="shared" ca="1" si="3"/>
        <v>true</v>
      </c>
      <c r="J20" s="1" t="str">
        <f t="shared" ca="1" si="3"/>
        <v>false</v>
      </c>
      <c r="K20" s="1" t="str">
        <f t="shared" ca="1" si="3"/>
        <v>false</v>
      </c>
      <c r="L20" s="1" t="str">
        <f t="shared" ca="1" si="3"/>
        <v>true</v>
      </c>
      <c r="M20" s="1" t="str">
        <f t="shared" ca="1" si="3"/>
        <v>true</v>
      </c>
      <c r="N20" s="1" t="str">
        <f t="shared" ca="1" si="3"/>
        <v>false</v>
      </c>
      <c r="O20" s="1" t="str">
        <f t="shared" ca="1" si="3"/>
        <v>true</v>
      </c>
      <c r="P20" s="1" t="str">
        <f t="shared" ca="1" si="3"/>
        <v>true</v>
      </c>
    </row>
    <row r="21" spans="1:16" x14ac:dyDescent="0.2">
      <c r="A21" s="1" t="str">
        <f t="shared" ca="1" si="0"/>
        <v>Customer(id : 20, name : "Restaurant20", latitude : 4.72936101141174, longitude : -74.0517407655715, image : UIImage(named: "restaurant11")!, rating : "4.2", eatInOption : true, takeAwayOption : true, deliveryOption : true, chickenOption : true, beefOption : false, porkOption : true, fishOption : true, seaFoodOption : false, vegetarianOption : false),</v>
      </c>
      <c r="B21" s="1">
        <v>20</v>
      </c>
      <c r="C21" s="1" t="s">
        <v>43</v>
      </c>
      <c r="D21" s="1">
        <v>4.7293610114117399</v>
      </c>
      <c r="E21" s="1">
        <v>-74.051740765571495</v>
      </c>
      <c r="F21" s="1" t="str">
        <f t="shared" ca="1" si="1"/>
        <v>restaurant11</v>
      </c>
      <c r="G21" s="2">
        <f t="shared" ca="1" si="2"/>
        <v>4.2</v>
      </c>
      <c r="H21" s="1" t="str">
        <f t="shared" ca="1" si="3"/>
        <v>true</v>
      </c>
      <c r="I21" s="1" t="str">
        <f t="shared" ca="1" si="3"/>
        <v>true</v>
      </c>
      <c r="J21" s="1" t="str">
        <f t="shared" ca="1" si="3"/>
        <v>true</v>
      </c>
      <c r="K21" s="1" t="str">
        <f t="shared" ca="1" si="3"/>
        <v>true</v>
      </c>
      <c r="L21" s="1" t="str">
        <f t="shared" ca="1" si="3"/>
        <v>false</v>
      </c>
      <c r="M21" s="1" t="str">
        <f t="shared" ca="1" si="3"/>
        <v>true</v>
      </c>
      <c r="N21" s="1" t="str">
        <f t="shared" ca="1" si="3"/>
        <v>true</v>
      </c>
      <c r="O21" s="1" t="str">
        <f t="shared" ca="1" si="3"/>
        <v>false</v>
      </c>
      <c r="P21" s="1" t="str">
        <f t="shared" ca="1" si="3"/>
        <v>false</v>
      </c>
    </row>
    <row r="22" spans="1:16" x14ac:dyDescent="0.2">
      <c r="A22" s="1" t="str">
        <f t="shared" ca="1" si="0"/>
        <v>Customer(id : 21, name : "Restaurant21", latitude : 4.72939843448606, longitude : -74.0526473522186, image : UIImage(named: "restaurant1")!, rating : "4", eatInOption : false, takeAwayOption : false, deliveryOption : true, chickenOption : false, beefOption : true, porkOption : true, fishOption : true, seaFoodOption : true, vegetarianOption : true),</v>
      </c>
      <c r="B22" s="1">
        <v>21</v>
      </c>
      <c r="C22" s="1" t="s">
        <v>44</v>
      </c>
      <c r="D22" s="1">
        <v>4.7293984344860602</v>
      </c>
      <c r="E22" s="1">
        <v>-74.0526473522186</v>
      </c>
      <c r="F22" s="1" t="str">
        <f t="shared" ca="1" si="1"/>
        <v>restaurant1</v>
      </c>
      <c r="G22" s="2">
        <f t="shared" ca="1" si="2"/>
        <v>4</v>
      </c>
      <c r="H22" s="1" t="str">
        <f t="shared" ca="1" si="3"/>
        <v>false</v>
      </c>
      <c r="I22" s="1" t="str">
        <f t="shared" ca="1" si="3"/>
        <v>false</v>
      </c>
      <c r="J22" s="1" t="str">
        <f t="shared" ca="1" si="3"/>
        <v>true</v>
      </c>
      <c r="K22" s="1" t="str">
        <f t="shared" ca="1" si="3"/>
        <v>false</v>
      </c>
      <c r="L22" s="1" t="str">
        <f t="shared" ca="1" si="3"/>
        <v>true</v>
      </c>
      <c r="M22" s="1" t="str">
        <f t="shared" ca="1" si="3"/>
        <v>true</v>
      </c>
      <c r="N22" s="1" t="str">
        <f t="shared" ca="1" si="3"/>
        <v>true</v>
      </c>
      <c r="O22" s="1" t="str">
        <f t="shared" ca="1" si="3"/>
        <v>true</v>
      </c>
      <c r="P22" s="1" t="str">
        <f t="shared" ca="1" si="3"/>
        <v>true</v>
      </c>
    </row>
    <row r="23" spans="1:16" x14ac:dyDescent="0.2">
      <c r="A23" s="1" t="str">
        <f t="shared" ca="1" si="0"/>
        <v>Customer(id : 22, name : "Restaurant22", latitude : 4.73008274177409, longitude : -74.0536987781524, image : UIImage(named: "restaurant10")!, rating : "4.4", eatInOption : true, takeAwayOption : false, deliveryOption : true, chickenOption : true, beefOption : false, porkOption : true, fishOption : true, seaFoodOption : false, vegetarianOption : true),</v>
      </c>
      <c r="B23" s="1">
        <v>22</v>
      </c>
      <c r="C23" s="1" t="s">
        <v>45</v>
      </c>
      <c r="D23" s="1">
        <v>4.7300827417740896</v>
      </c>
      <c r="E23" s="1">
        <v>-74.053698778152395</v>
      </c>
      <c r="F23" s="1" t="str">
        <f t="shared" ca="1" si="1"/>
        <v>restaurant10</v>
      </c>
      <c r="G23" s="2">
        <f t="shared" ca="1" si="2"/>
        <v>4.4000000000000004</v>
      </c>
      <c r="H23" s="1" t="str">
        <f t="shared" ca="1" si="3"/>
        <v>true</v>
      </c>
      <c r="I23" s="1" t="str">
        <f t="shared" ca="1" si="3"/>
        <v>false</v>
      </c>
      <c r="J23" s="1" t="str">
        <f t="shared" ca="1" si="3"/>
        <v>true</v>
      </c>
      <c r="K23" s="1" t="str">
        <f t="shared" ca="1" si="3"/>
        <v>true</v>
      </c>
      <c r="L23" s="1" t="str">
        <f t="shared" ca="1" si="3"/>
        <v>false</v>
      </c>
      <c r="M23" s="1" t="str">
        <f t="shared" ca="1" si="3"/>
        <v>true</v>
      </c>
      <c r="N23" s="1" t="str">
        <f t="shared" ca="1" si="3"/>
        <v>true</v>
      </c>
      <c r="O23" s="1" t="str">
        <f t="shared" ca="1" si="3"/>
        <v>false</v>
      </c>
      <c r="P23" s="1" t="str">
        <f t="shared" ca="1" si="3"/>
        <v>true</v>
      </c>
    </row>
    <row r="24" spans="1:16" x14ac:dyDescent="0.2">
      <c r="A24" s="1" t="str">
        <f t="shared" ca="1" si="0"/>
        <v>Customer(id : 23, name : "Restaurant23", latitude : 4.72887985741898, longitude : -74.0538972616195, image : UIImage(named: "restaurant1")!, rating : "4.2", eatInOption : true, takeAwayOption : true, deliveryOption : false, chickenOption : true, beefOption : false, porkOption : true, fishOption : false, seaFoodOption : false, vegetarianOption : false),</v>
      </c>
      <c r="B24" s="1">
        <v>23</v>
      </c>
      <c r="C24" s="1" t="s">
        <v>46</v>
      </c>
      <c r="D24" s="1">
        <v>4.7288798574189803</v>
      </c>
      <c r="E24" s="1">
        <v>-74.053897261619497</v>
      </c>
      <c r="F24" s="1" t="str">
        <f t="shared" ca="1" si="1"/>
        <v>restaurant1</v>
      </c>
      <c r="G24" s="2">
        <f t="shared" ca="1" si="2"/>
        <v>4.2</v>
      </c>
      <c r="H24" s="1" t="str">
        <f t="shared" ca="1" si="3"/>
        <v>true</v>
      </c>
      <c r="I24" s="1" t="str">
        <f t="shared" ca="1" si="3"/>
        <v>true</v>
      </c>
      <c r="J24" s="1" t="str">
        <f t="shared" ca="1" si="3"/>
        <v>false</v>
      </c>
      <c r="K24" s="1" t="str">
        <f t="shared" ca="1" si="3"/>
        <v>true</v>
      </c>
      <c r="L24" s="1" t="str">
        <f t="shared" ca="1" si="3"/>
        <v>false</v>
      </c>
      <c r="M24" s="1" t="str">
        <f t="shared" ca="1" si="3"/>
        <v>true</v>
      </c>
      <c r="N24" s="1" t="str">
        <f t="shared" ca="1" si="3"/>
        <v>false</v>
      </c>
      <c r="O24" s="1" t="str">
        <f t="shared" ca="1" si="3"/>
        <v>false</v>
      </c>
      <c r="P24" s="1" t="str">
        <f t="shared" ca="1" si="3"/>
        <v>false</v>
      </c>
    </row>
    <row r="25" spans="1:16" x14ac:dyDescent="0.2">
      <c r="A25" s="1" t="str">
        <f t="shared" ca="1" si="0"/>
        <v>Customer(id : 24, name : "Restaurant24", latitude : 4.73383572752947, longitude : -74.0496432781219, image : UIImage(named: "restaurant16")!, rating : "4.2", eatInOption : true, takeAwayOption : false, deliveryOption : false, chickenOption : false, beefOption : true, porkOption : false, fishOption : false, seaFoodOption : true, vegetarianOption : true),</v>
      </c>
      <c r="B25" s="1">
        <v>24</v>
      </c>
      <c r="C25" s="1" t="s">
        <v>47</v>
      </c>
      <c r="D25" s="1">
        <v>4.7338357275294696</v>
      </c>
      <c r="E25" s="1">
        <v>-74.049643278121906</v>
      </c>
      <c r="F25" s="1" t="str">
        <f t="shared" ca="1" si="1"/>
        <v>restaurant16</v>
      </c>
      <c r="G25" s="2">
        <f t="shared" ca="1" si="2"/>
        <v>4.2</v>
      </c>
      <c r="H25" s="1" t="str">
        <f t="shared" ca="1" si="3"/>
        <v>true</v>
      </c>
      <c r="I25" s="1" t="str">
        <f t="shared" ca="1" si="3"/>
        <v>false</v>
      </c>
      <c r="J25" s="1" t="str">
        <f t="shared" ca="1" si="3"/>
        <v>false</v>
      </c>
      <c r="K25" s="1" t="str">
        <f t="shared" ca="1" si="3"/>
        <v>false</v>
      </c>
      <c r="L25" s="1" t="str">
        <f t="shared" ca="1" si="3"/>
        <v>true</v>
      </c>
      <c r="M25" s="1" t="str">
        <f t="shared" ca="1" si="3"/>
        <v>false</v>
      </c>
      <c r="N25" s="1" t="str">
        <f t="shared" ca="1" si="3"/>
        <v>false</v>
      </c>
      <c r="O25" s="1" t="str">
        <f t="shared" ca="1" si="3"/>
        <v>true</v>
      </c>
      <c r="P25" s="1" t="str">
        <f t="shared" ca="1" si="3"/>
        <v>true</v>
      </c>
    </row>
    <row r="26" spans="1:16" x14ac:dyDescent="0.2">
      <c r="A26" s="1" t="str">
        <f t="shared" ca="1" si="0"/>
        <v>Customer(id : 25, name : "Restaurant25", latitude : 4.7311359321382, longitude : -74.0494394302368, image : UIImage(named: "restaurant7")!, rating : "4.1", eatInOption : true, takeAwayOption : false, deliveryOption : true, chickenOption : true, beefOption : true, porkOption : false, fishOption : true, seaFoodOption : true, vegetarianOption : true),</v>
      </c>
      <c r="B26" s="1">
        <v>25</v>
      </c>
      <c r="C26" s="1" t="s">
        <v>48</v>
      </c>
      <c r="D26" s="1">
        <v>4.7311359321381996</v>
      </c>
      <c r="E26" s="1">
        <v>-74.049439430236802</v>
      </c>
      <c r="F26" s="1" t="str">
        <f t="shared" ca="1" si="1"/>
        <v>restaurant7</v>
      </c>
      <c r="G26" s="2">
        <f t="shared" ca="1" si="2"/>
        <v>4.0999999999999996</v>
      </c>
      <c r="H26" s="1" t="str">
        <f t="shared" ca="1" si="3"/>
        <v>true</v>
      </c>
      <c r="I26" s="1" t="str">
        <f t="shared" ca="1" si="3"/>
        <v>false</v>
      </c>
      <c r="J26" s="1" t="str">
        <f t="shared" ca="1" si="3"/>
        <v>true</v>
      </c>
      <c r="K26" s="1" t="str">
        <f t="shared" ca="1" si="3"/>
        <v>true</v>
      </c>
      <c r="L26" s="1" t="str">
        <f t="shared" ca="1" si="3"/>
        <v>true</v>
      </c>
      <c r="M26" s="1" t="str">
        <f t="shared" ca="1" si="3"/>
        <v>false</v>
      </c>
      <c r="N26" s="1" t="str">
        <f t="shared" ca="1" si="3"/>
        <v>true</v>
      </c>
      <c r="O26" s="1" t="str">
        <f t="shared" ca="1" si="3"/>
        <v>true</v>
      </c>
      <c r="P26" s="1" t="str">
        <f t="shared" ca="1" si="3"/>
        <v>true</v>
      </c>
    </row>
    <row r="27" spans="1:16" x14ac:dyDescent="0.2">
      <c r="A27" s="1" t="str">
        <f t="shared" ca="1" si="0"/>
        <v>Customer(id : 26, name : "Restaurant26", latitude : 4.73301242470454, longitude : -74.0489834547042, image : UIImage(named: "restaurant13")!, rating : "4.7", eatInOption : true, takeAwayOption : true, deliveryOption : true, chickenOption : false, beefOption : false, porkOption : true, fishOption : true, seaFoodOption : true, vegetarianOption : false),</v>
      </c>
      <c r="B27" s="1">
        <v>26</v>
      </c>
      <c r="C27" s="1" t="s">
        <v>49</v>
      </c>
      <c r="D27" s="1">
        <v>4.7330124247045404</v>
      </c>
      <c r="E27" s="1">
        <v>-74.048983454704199</v>
      </c>
      <c r="F27" s="1" t="str">
        <f t="shared" ca="1" si="1"/>
        <v>restaurant13</v>
      </c>
      <c r="G27" s="2">
        <f t="shared" ca="1" si="2"/>
        <v>4.7</v>
      </c>
      <c r="H27" s="1" t="str">
        <f t="shared" ca="1" si="3"/>
        <v>true</v>
      </c>
      <c r="I27" s="1" t="str">
        <f t="shared" ca="1" si="3"/>
        <v>true</v>
      </c>
      <c r="J27" s="1" t="str">
        <f t="shared" ca="1" si="3"/>
        <v>true</v>
      </c>
      <c r="K27" s="1" t="str">
        <f t="shared" ref="H27:P42" ca="1" si="4">IF(RAND()&gt;0.5,"true","false")</f>
        <v>false</v>
      </c>
      <c r="L27" s="1" t="str">
        <f t="shared" ca="1" si="4"/>
        <v>false</v>
      </c>
      <c r="M27" s="1" t="str">
        <f t="shared" ca="1" si="4"/>
        <v>true</v>
      </c>
      <c r="N27" s="1" t="str">
        <f t="shared" ca="1" si="4"/>
        <v>true</v>
      </c>
      <c r="O27" s="1" t="str">
        <f t="shared" ca="1" si="4"/>
        <v>true</v>
      </c>
      <c r="P27" s="1" t="str">
        <f t="shared" ca="1" si="4"/>
        <v>false</v>
      </c>
    </row>
    <row r="28" spans="1:16" x14ac:dyDescent="0.2">
      <c r="A28" s="1" t="str">
        <f t="shared" ca="1" si="0"/>
        <v>Customer(id : 27, name : "Restaurant27", latitude : 4.72971385746065, longitude : -74.0502119064331, image : UIImage(named: "restaurant3")!, rating : "4.2", eatInOption : true, takeAwayOption : false, deliveryOption : true, chickenOption : true, beefOption : false, porkOption : false, fishOption : true, seaFoodOption : false, vegetarianOption : true),</v>
      </c>
      <c r="B28" s="1">
        <v>27</v>
      </c>
      <c r="C28" s="1" t="s">
        <v>50</v>
      </c>
      <c r="D28" s="1">
        <v>4.7297138574606503</v>
      </c>
      <c r="E28" s="1">
        <v>-74.050211906433105</v>
      </c>
      <c r="F28" s="1" t="str">
        <f t="shared" ca="1" si="1"/>
        <v>restaurant3</v>
      </c>
      <c r="G28" s="2">
        <f t="shared" ca="1" si="2"/>
        <v>4.2</v>
      </c>
      <c r="H28" s="1" t="str">
        <f t="shared" ca="1" si="4"/>
        <v>true</v>
      </c>
      <c r="I28" s="1" t="str">
        <f t="shared" ca="1" si="4"/>
        <v>false</v>
      </c>
      <c r="J28" s="1" t="str">
        <f t="shared" ca="1" si="4"/>
        <v>true</v>
      </c>
      <c r="K28" s="1" t="str">
        <f t="shared" ca="1" si="4"/>
        <v>true</v>
      </c>
      <c r="L28" s="1" t="str">
        <f t="shared" ca="1" si="4"/>
        <v>false</v>
      </c>
      <c r="M28" s="1" t="str">
        <f t="shared" ca="1" si="4"/>
        <v>false</v>
      </c>
      <c r="N28" s="1" t="str">
        <f t="shared" ca="1" si="4"/>
        <v>true</v>
      </c>
      <c r="O28" s="1" t="str">
        <f t="shared" ca="1" si="4"/>
        <v>false</v>
      </c>
      <c r="P28" s="1" t="str">
        <f t="shared" ca="1" si="4"/>
        <v>true</v>
      </c>
    </row>
    <row r="29" spans="1:16" x14ac:dyDescent="0.2">
      <c r="A29" s="1" t="str">
        <f t="shared" ca="1" si="0"/>
        <v>Customer(id : 28, name : "Restaurant28", latitude : 4.72896539593102, longitude : -74.049659371376, image : UIImage(named: "restaurant11")!, rating : "4.1", eatInOption : false, takeAwayOption : true, deliveryOption : false, chickenOption : false, beefOption : false, porkOption : false, fishOption : false, seaFoodOption : false, vegetarianOption : true),</v>
      </c>
      <c r="B29" s="1">
        <v>28</v>
      </c>
      <c r="C29" s="1" t="s">
        <v>51</v>
      </c>
      <c r="D29" s="1">
        <v>4.7289653959310201</v>
      </c>
      <c r="E29" s="1">
        <v>-74.049659371375995</v>
      </c>
      <c r="F29" s="1" t="str">
        <f t="shared" ca="1" si="1"/>
        <v>restaurant11</v>
      </c>
      <c r="G29" s="2">
        <f t="shared" ca="1" si="2"/>
        <v>4.0999999999999996</v>
      </c>
      <c r="H29" s="1" t="str">
        <f t="shared" ca="1" si="4"/>
        <v>false</v>
      </c>
      <c r="I29" s="1" t="str">
        <f t="shared" ca="1" si="4"/>
        <v>true</v>
      </c>
      <c r="J29" s="1" t="str">
        <f t="shared" ca="1" si="4"/>
        <v>false</v>
      </c>
      <c r="K29" s="1" t="str">
        <f t="shared" ca="1" si="4"/>
        <v>false</v>
      </c>
      <c r="L29" s="1" t="str">
        <f t="shared" ca="1" si="4"/>
        <v>false</v>
      </c>
      <c r="M29" s="1" t="str">
        <f t="shared" ca="1" si="4"/>
        <v>false</v>
      </c>
      <c r="N29" s="1" t="str">
        <f t="shared" ca="1" si="4"/>
        <v>false</v>
      </c>
      <c r="O29" s="1" t="str">
        <f t="shared" ca="1" si="4"/>
        <v>false</v>
      </c>
      <c r="P29" s="1" t="str">
        <f t="shared" ca="1" si="4"/>
        <v>true</v>
      </c>
    </row>
    <row r="30" spans="1:16" x14ac:dyDescent="0.2">
      <c r="A30" s="1" t="str">
        <f t="shared" ca="1" si="0"/>
        <v>Customer(id : 29, name : "Restaurant29", latitude : 4.72741500876114, longitude : -74.0497773885726, image : UIImage(named: "restaurant1")!, rating : "4", eatInOption : true, takeAwayOption : true, deliveryOption : false, chickenOption : true, beefOption : true, porkOption : true, fishOption : false, seaFoodOption : false, vegetarianOption : true),</v>
      </c>
      <c r="B30" s="1">
        <v>29</v>
      </c>
      <c r="C30" s="1" t="s">
        <v>52</v>
      </c>
      <c r="D30" s="1">
        <v>4.72741500876114</v>
      </c>
      <c r="E30" s="1">
        <v>-74.049777388572593</v>
      </c>
      <c r="F30" s="1" t="str">
        <f t="shared" ca="1" si="1"/>
        <v>restaurant1</v>
      </c>
      <c r="G30" s="2">
        <f t="shared" ca="1" si="2"/>
        <v>4</v>
      </c>
      <c r="H30" s="1" t="str">
        <f t="shared" ca="1" si="4"/>
        <v>true</v>
      </c>
      <c r="I30" s="1" t="str">
        <f t="shared" ca="1" si="4"/>
        <v>true</v>
      </c>
      <c r="J30" s="1" t="str">
        <f t="shared" ca="1" si="4"/>
        <v>false</v>
      </c>
      <c r="K30" s="1" t="str">
        <f t="shared" ca="1" si="4"/>
        <v>true</v>
      </c>
      <c r="L30" s="1" t="str">
        <f t="shared" ca="1" si="4"/>
        <v>true</v>
      </c>
      <c r="M30" s="1" t="str">
        <f t="shared" ca="1" si="4"/>
        <v>true</v>
      </c>
      <c r="N30" s="1" t="str">
        <f t="shared" ca="1" si="4"/>
        <v>false</v>
      </c>
      <c r="O30" s="1" t="str">
        <f t="shared" ca="1" si="4"/>
        <v>false</v>
      </c>
      <c r="P30" s="1" t="str">
        <f t="shared" ca="1" si="4"/>
        <v>true</v>
      </c>
    </row>
    <row r="31" spans="1:16" x14ac:dyDescent="0.2">
      <c r="A31" s="1" t="str">
        <f t="shared" ca="1" si="0"/>
        <v>Customer(id : 30, name : "Restaurant30", latitude : 4.72747381661366, longitude : -74.0507054328918, image : UIImage(named: "restaurant8")!, rating : "4.9", eatInOption : true, takeAwayOption : true, deliveryOption : false, chickenOption : false, beefOption : true, porkOption : false, fishOption : false, seaFoodOption : true, vegetarianOption : true),</v>
      </c>
      <c r="B31" s="1">
        <v>30</v>
      </c>
      <c r="C31" s="1" t="s">
        <v>53</v>
      </c>
      <c r="D31" s="1">
        <v>4.7274738166136601</v>
      </c>
      <c r="E31" s="1">
        <v>-74.050705432891803</v>
      </c>
      <c r="F31" s="1" t="str">
        <f t="shared" ca="1" si="1"/>
        <v>restaurant8</v>
      </c>
      <c r="G31" s="2">
        <f t="shared" ca="1" si="2"/>
        <v>4.9000000000000004</v>
      </c>
      <c r="H31" s="1" t="str">
        <f t="shared" ca="1" si="4"/>
        <v>true</v>
      </c>
      <c r="I31" s="1" t="str">
        <f t="shared" ca="1" si="4"/>
        <v>true</v>
      </c>
      <c r="J31" s="1" t="str">
        <f t="shared" ca="1" si="4"/>
        <v>false</v>
      </c>
      <c r="K31" s="1" t="str">
        <f t="shared" ca="1" si="4"/>
        <v>false</v>
      </c>
      <c r="L31" s="1" t="str">
        <f t="shared" ca="1" si="4"/>
        <v>true</v>
      </c>
      <c r="M31" s="1" t="str">
        <f t="shared" ca="1" si="4"/>
        <v>false</v>
      </c>
      <c r="N31" s="1" t="str">
        <f t="shared" ca="1" si="4"/>
        <v>false</v>
      </c>
      <c r="O31" s="1" t="str">
        <f t="shared" ca="1" si="4"/>
        <v>true</v>
      </c>
      <c r="P31" s="1" t="str">
        <f t="shared" ca="1" si="4"/>
        <v>true</v>
      </c>
    </row>
    <row r="32" spans="1:16" x14ac:dyDescent="0.2">
      <c r="A32" s="1" t="str">
        <f t="shared" ca="1" si="0"/>
        <v>Customer(id : 31, name : "Restaurant31", latitude : 4.72837197228624, longitude : -74.0515476465225, image : UIImage(named: "restaurant15")!, rating : "4.8", eatInOption : false, takeAwayOption : true, deliveryOption : false, chickenOption : false, beefOption : false, porkOption : false, fishOption : true, seaFoodOption : false, vegetarianOption : true),</v>
      </c>
      <c r="B32" s="1">
        <v>31</v>
      </c>
      <c r="C32" s="1" t="s">
        <v>54</v>
      </c>
      <c r="D32" s="1">
        <v>4.7283719722862401</v>
      </c>
      <c r="E32" s="1">
        <v>-74.051547646522494</v>
      </c>
      <c r="F32" s="1" t="str">
        <f t="shared" ca="1" si="1"/>
        <v>restaurant15</v>
      </c>
      <c r="G32" s="2">
        <f t="shared" ca="1" si="2"/>
        <v>4.8</v>
      </c>
      <c r="H32" s="1" t="str">
        <f t="shared" ca="1" si="4"/>
        <v>false</v>
      </c>
      <c r="I32" s="1" t="str">
        <f t="shared" ca="1" si="4"/>
        <v>true</v>
      </c>
      <c r="J32" s="1" t="str">
        <f t="shared" ca="1" si="4"/>
        <v>false</v>
      </c>
      <c r="K32" s="1" t="str">
        <f t="shared" ca="1" si="4"/>
        <v>false</v>
      </c>
      <c r="L32" s="1" t="str">
        <f t="shared" ca="1" si="4"/>
        <v>false</v>
      </c>
      <c r="M32" s="1" t="str">
        <f t="shared" ca="1" si="4"/>
        <v>false</v>
      </c>
      <c r="N32" s="1" t="str">
        <f t="shared" ca="1" si="4"/>
        <v>true</v>
      </c>
      <c r="O32" s="1" t="str">
        <f t="shared" ca="1" si="4"/>
        <v>false</v>
      </c>
      <c r="P32" s="1" t="str">
        <f t="shared" ca="1" si="4"/>
        <v>true</v>
      </c>
    </row>
    <row r="33" spans="1:16" x14ac:dyDescent="0.2">
      <c r="A33" s="1" t="str">
        <f t="shared" ca="1" si="0"/>
        <v>Customer(id : 32, name : "Restaurant32", latitude : 4.7275593552993, longitude : -74.0515905618667, image : UIImage(named: "restaurant14")!, rating : "4.6", eatInOption : false, takeAwayOption : true, deliveryOption : true, chickenOption : false, beefOption : true, porkOption : true, fishOption : false, seaFoodOption : false, vegetarianOption : false),</v>
      </c>
      <c r="B33" s="1">
        <v>32</v>
      </c>
      <c r="C33" s="1" t="s">
        <v>55</v>
      </c>
      <c r="D33" s="1">
        <v>4.7275593552992996</v>
      </c>
      <c r="E33" s="1">
        <v>-74.051590561866703</v>
      </c>
      <c r="F33" s="1" t="str">
        <f t="shared" ca="1" si="1"/>
        <v>restaurant14</v>
      </c>
      <c r="G33" s="2">
        <f t="shared" ca="1" si="2"/>
        <v>4.5999999999999996</v>
      </c>
      <c r="H33" s="1" t="str">
        <f t="shared" ca="1" si="4"/>
        <v>false</v>
      </c>
      <c r="I33" s="1" t="str">
        <f t="shared" ca="1" si="4"/>
        <v>true</v>
      </c>
      <c r="J33" s="1" t="str">
        <f t="shared" ca="1" si="4"/>
        <v>true</v>
      </c>
      <c r="K33" s="1" t="str">
        <f t="shared" ca="1" si="4"/>
        <v>false</v>
      </c>
      <c r="L33" s="1" t="str">
        <f t="shared" ca="1" si="4"/>
        <v>true</v>
      </c>
      <c r="M33" s="1" t="str">
        <f t="shared" ca="1" si="4"/>
        <v>true</v>
      </c>
      <c r="N33" s="1" t="str">
        <f t="shared" ca="1" si="4"/>
        <v>false</v>
      </c>
      <c r="O33" s="1" t="str">
        <f t="shared" ca="1" si="4"/>
        <v>false</v>
      </c>
      <c r="P33" s="1" t="str">
        <f t="shared" ca="1" si="4"/>
        <v>false</v>
      </c>
    </row>
    <row r="34" spans="1:16" x14ac:dyDescent="0.2">
      <c r="A34" s="1" t="str">
        <f t="shared" ca="1" si="0"/>
        <v>Customer(id : 33, name : "Restaurant33", latitude : 4.72723858517367, longitude : -74.052186012268, image : UIImage(named: "restaurant13")!, rating : "4.8", eatInOption : true, takeAwayOption : true, deliveryOption : false, chickenOption : true, beefOption : false, porkOption : true, fishOption : true, seaFoodOption : false, vegetarianOption : false),</v>
      </c>
      <c r="B34" s="1">
        <v>33</v>
      </c>
      <c r="C34" s="1" t="s">
        <v>56</v>
      </c>
      <c r="D34" s="1">
        <v>4.7272385851736702</v>
      </c>
      <c r="E34" s="1">
        <v>-74.052186012267995</v>
      </c>
      <c r="F34" s="1" t="str">
        <f t="shared" ref="F34:F51" ca="1" si="5">"restaurant"&amp;RANDBETWEEN(1,16)</f>
        <v>restaurant13</v>
      </c>
      <c r="G34" s="2">
        <f t="shared" ca="1" si="2"/>
        <v>4.8</v>
      </c>
      <c r="H34" s="1" t="str">
        <f t="shared" ca="1" si="4"/>
        <v>true</v>
      </c>
      <c r="I34" s="1" t="str">
        <f t="shared" ca="1" si="4"/>
        <v>true</v>
      </c>
      <c r="J34" s="1" t="str">
        <f t="shared" ca="1" si="4"/>
        <v>false</v>
      </c>
      <c r="K34" s="1" t="str">
        <f t="shared" ca="1" si="4"/>
        <v>true</v>
      </c>
      <c r="L34" s="1" t="str">
        <f t="shared" ca="1" si="4"/>
        <v>false</v>
      </c>
      <c r="M34" s="1" t="str">
        <f t="shared" ca="1" si="4"/>
        <v>true</v>
      </c>
      <c r="N34" s="1" t="str">
        <f t="shared" ca="1" si="4"/>
        <v>true</v>
      </c>
      <c r="O34" s="1" t="str">
        <f t="shared" ca="1" si="4"/>
        <v>false</v>
      </c>
      <c r="P34" s="1" t="str">
        <f t="shared" ca="1" si="4"/>
        <v>false</v>
      </c>
    </row>
    <row r="35" spans="1:16" x14ac:dyDescent="0.2">
      <c r="A35" s="1" t="str">
        <f t="shared" ca="1" si="0"/>
        <v>Customer(id : 34, name : "Restaurant34", latitude : 4.72746312427721, longitude : -74.0531569719314, image : UIImage(named: "restaurant11")!, rating : "4.3", eatInOption : true, takeAwayOption : false, deliveryOption : false, chickenOption : false, beefOption : true, porkOption : false, fishOption : true, seaFoodOption : false, vegetarianOption : true),</v>
      </c>
      <c r="B35" s="1">
        <v>34</v>
      </c>
      <c r="C35" s="1" t="s">
        <v>57</v>
      </c>
      <c r="D35" s="1">
        <v>4.72746312427721</v>
      </c>
      <c r="E35" s="1">
        <v>-74.053156971931401</v>
      </c>
      <c r="F35" s="1" t="str">
        <f t="shared" ca="1" si="5"/>
        <v>restaurant11</v>
      </c>
      <c r="G35" s="2">
        <f t="shared" ca="1" si="2"/>
        <v>4.3</v>
      </c>
      <c r="H35" s="1" t="str">
        <f t="shared" ca="1" si="4"/>
        <v>true</v>
      </c>
      <c r="I35" s="1" t="str">
        <f t="shared" ca="1" si="4"/>
        <v>false</v>
      </c>
      <c r="J35" s="1" t="str">
        <f t="shared" ca="1" si="4"/>
        <v>false</v>
      </c>
      <c r="K35" s="1" t="str">
        <f t="shared" ca="1" si="4"/>
        <v>false</v>
      </c>
      <c r="L35" s="1" t="str">
        <f t="shared" ca="1" si="4"/>
        <v>true</v>
      </c>
      <c r="M35" s="1" t="str">
        <f t="shared" ca="1" si="4"/>
        <v>false</v>
      </c>
      <c r="N35" s="1" t="str">
        <f t="shared" ca="1" si="4"/>
        <v>true</v>
      </c>
      <c r="O35" s="1" t="str">
        <f t="shared" ca="1" si="4"/>
        <v>false</v>
      </c>
      <c r="P35" s="1" t="str">
        <f t="shared" ca="1" si="4"/>
        <v>true</v>
      </c>
    </row>
    <row r="36" spans="1:16" x14ac:dyDescent="0.2">
      <c r="A36" s="1" t="str">
        <f t="shared" ca="1" si="0"/>
        <v>Customer(id : 35, name : "Restaurant35", latitude : 4.72811001033537, longitude : -74.0530228614807, image : UIImage(named: "restaurant8")!, rating : "4.4", eatInOption : true, takeAwayOption : false, deliveryOption : true, chickenOption : true, beefOption : false, porkOption : true, fishOption : true, seaFoodOption : true, vegetarianOption : false),</v>
      </c>
      <c r="B36" s="1">
        <v>35</v>
      </c>
      <c r="C36" s="1" t="s">
        <v>58</v>
      </c>
      <c r="D36" s="1">
        <v>4.7281100103353699</v>
      </c>
      <c r="E36" s="1">
        <v>-74.053022861480699</v>
      </c>
      <c r="F36" s="1" t="str">
        <f t="shared" ca="1" si="5"/>
        <v>restaurant8</v>
      </c>
      <c r="G36" s="2">
        <f t="shared" ca="1" si="2"/>
        <v>4.4000000000000004</v>
      </c>
      <c r="H36" s="1" t="str">
        <f t="shared" ca="1" si="4"/>
        <v>true</v>
      </c>
      <c r="I36" s="1" t="str">
        <f t="shared" ca="1" si="4"/>
        <v>false</v>
      </c>
      <c r="J36" s="1" t="str">
        <f t="shared" ca="1" si="4"/>
        <v>true</v>
      </c>
      <c r="K36" s="1" t="str">
        <f t="shared" ca="1" si="4"/>
        <v>true</v>
      </c>
      <c r="L36" s="1" t="str">
        <f t="shared" ca="1" si="4"/>
        <v>false</v>
      </c>
      <c r="M36" s="1" t="str">
        <f t="shared" ca="1" si="4"/>
        <v>true</v>
      </c>
      <c r="N36" s="1" t="str">
        <f t="shared" ca="1" si="4"/>
        <v>true</v>
      </c>
      <c r="O36" s="1" t="str">
        <f t="shared" ca="1" si="4"/>
        <v>true</v>
      </c>
      <c r="P36" s="1" t="str">
        <f t="shared" ca="1" si="4"/>
        <v>false</v>
      </c>
    </row>
    <row r="37" spans="1:16" x14ac:dyDescent="0.2">
      <c r="A37" s="1" t="str">
        <f t="shared" ca="1" si="0"/>
        <v>Customer(id : 36, name : "Restaurant36", latitude : 4.72721720049334, longitude : -74.054165482521, image : UIImage(named: "restaurant7")!, rating : "4.2", eatInOption : true, takeAwayOption : true, deliveryOption : false, chickenOption : false, beefOption : false, porkOption : true, fishOption : false, seaFoodOption : true, vegetarianOption : true),</v>
      </c>
      <c r="B37" s="1">
        <v>36</v>
      </c>
      <c r="C37" s="1" t="s">
        <v>59</v>
      </c>
      <c r="D37" s="1">
        <v>4.7272172004933397</v>
      </c>
      <c r="E37" s="1">
        <v>-74.054165482521</v>
      </c>
      <c r="F37" s="1" t="str">
        <f t="shared" ca="1" si="5"/>
        <v>restaurant7</v>
      </c>
      <c r="G37" s="2">
        <f t="shared" ca="1" si="2"/>
        <v>4.2</v>
      </c>
      <c r="H37" s="1" t="str">
        <f t="shared" ca="1" si="4"/>
        <v>true</v>
      </c>
      <c r="I37" s="1" t="str">
        <f t="shared" ca="1" si="4"/>
        <v>true</v>
      </c>
      <c r="J37" s="1" t="str">
        <f t="shared" ca="1" si="4"/>
        <v>false</v>
      </c>
      <c r="K37" s="1" t="str">
        <f t="shared" ca="1" si="4"/>
        <v>false</v>
      </c>
      <c r="L37" s="1" t="str">
        <f t="shared" ca="1" si="4"/>
        <v>false</v>
      </c>
      <c r="M37" s="1" t="str">
        <f t="shared" ca="1" si="4"/>
        <v>true</v>
      </c>
      <c r="N37" s="1" t="str">
        <f t="shared" ca="1" si="4"/>
        <v>false</v>
      </c>
      <c r="O37" s="1" t="str">
        <f t="shared" ca="1" si="4"/>
        <v>true</v>
      </c>
      <c r="P37" s="1" t="str">
        <f t="shared" ca="1" si="4"/>
        <v>true</v>
      </c>
    </row>
    <row r="38" spans="1:16" x14ac:dyDescent="0.2">
      <c r="A38" s="1" t="str">
        <f t="shared" ca="1" si="0"/>
        <v>Customer(id : 37, name : "Restaurant37", latitude : 4.72862858797881, longitude : -74.0547555685043, image : UIImage(named: "restaurant3")!, rating : "4.1", eatInOption : false, takeAwayOption : true, deliveryOption : false, chickenOption : false, beefOption : true, porkOption : false, fishOption : false, seaFoodOption : false, vegetarianOption : false),</v>
      </c>
      <c r="B38" s="1">
        <v>37</v>
      </c>
      <c r="C38" s="1" t="s">
        <v>60</v>
      </c>
      <c r="D38" s="1">
        <v>4.7286285879788101</v>
      </c>
      <c r="E38" s="1">
        <v>-74.054755568504305</v>
      </c>
      <c r="F38" s="1" t="str">
        <f t="shared" ca="1" si="5"/>
        <v>restaurant3</v>
      </c>
      <c r="G38" s="2">
        <f t="shared" ca="1" si="2"/>
        <v>4.0999999999999996</v>
      </c>
      <c r="H38" s="1" t="str">
        <f t="shared" ca="1" si="4"/>
        <v>false</v>
      </c>
      <c r="I38" s="1" t="str">
        <f t="shared" ca="1" si="4"/>
        <v>true</v>
      </c>
      <c r="J38" s="1" t="str">
        <f t="shared" ca="1" si="4"/>
        <v>false</v>
      </c>
      <c r="K38" s="1" t="str">
        <f t="shared" ca="1" si="4"/>
        <v>false</v>
      </c>
      <c r="L38" s="1" t="str">
        <f t="shared" ca="1" si="4"/>
        <v>true</v>
      </c>
      <c r="M38" s="1" t="str">
        <f t="shared" ca="1" si="4"/>
        <v>false</v>
      </c>
      <c r="N38" s="1" t="str">
        <f t="shared" ca="1" si="4"/>
        <v>false</v>
      </c>
      <c r="O38" s="1" t="str">
        <f t="shared" ca="1" si="4"/>
        <v>false</v>
      </c>
      <c r="P38" s="1" t="str">
        <f t="shared" ca="1" si="4"/>
        <v>false</v>
      </c>
    </row>
    <row r="39" spans="1:16" x14ac:dyDescent="0.2">
      <c r="A39" s="1" t="str">
        <f t="shared" ca="1" si="0"/>
        <v>Customer(id : 38, name : "Restaurant38", latitude : 4.73199131399598, longitude : -74.0554904937744, image : UIImage(named: "restaurant7")!, rating : "4.5", eatInOption : true, takeAwayOption : false, deliveryOption : true, chickenOption : true, beefOption : false, porkOption : true, fishOption : true, seaFoodOption : false, vegetarianOption : false),</v>
      </c>
      <c r="B39" s="1">
        <v>38</v>
      </c>
      <c r="C39" s="1" t="s">
        <v>61</v>
      </c>
      <c r="D39" s="1">
        <v>4.7319913139959802</v>
      </c>
      <c r="E39" s="1">
        <v>-74.0554904937744</v>
      </c>
      <c r="F39" s="1" t="str">
        <f t="shared" ca="1" si="5"/>
        <v>restaurant7</v>
      </c>
      <c r="G39" s="2">
        <f t="shared" ca="1" si="2"/>
        <v>4.5</v>
      </c>
      <c r="H39" s="1" t="str">
        <f t="shared" ca="1" si="4"/>
        <v>true</v>
      </c>
      <c r="I39" s="1" t="str">
        <f t="shared" ca="1" si="4"/>
        <v>false</v>
      </c>
      <c r="J39" s="1" t="str">
        <f t="shared" ca="1" si="4"/>
        <v>true</v>
      </c>
      <c r="K39" s="1" t="str">
        <f t="shared" ca="1" si="4"/>
        <v>true</v>
      </c>
      <c r="L39" s="1" t="str">
        <f t="shared" ca="1" si="4"/>
        <v>false</v>
      </c>
      <c r="M39" s="1" t="str">
        <f t="shared" ca="1" si="4"/>
        <v>true</v>
      </c>
      <c r="N39" s="1" t="str">
        <f t="shared" ca="1" si="4"/>
        <v>true</v>
      </c>
      <c r="O39" s="1" t="str">
        <f t="shared" ca="1" si="4"/>
        <v>false</v>
      </c>
      <c r="P39" s="1" t="str">
        <f t="shared" ca="1" si="4"/>
        <v>false</v>
      </c>
    </row>
    <row r="40" spans="1:16" x14ac:dyDescent="0.2">
      <c r="A40" s="1" t="str">
        <f t="shared" ca="1" si="0"/>
        <v>Customer(id : 39, name : "Restaurant39", latitude : 4.73311400108007, longitude : -74.0556621551513, image : UIImage(named: "restaurant7")!, rating : "4.3", eatInOption : false, takeAwayOption : true, deliveryOption : true, chickenOption : true, beefOption : false, porkOption : false, fishOption : true, seaFoodOption : false, vegetarianOption : false),</v>
      </c>
      <c r="B40" s="1">
        <v>39</v>
      </c>
      <c r="C40" s="1" t="s">
        <v>62</v>
      </c>
      <c r="D40" s="1">
        <v>4.7331140010800699</v>
      </c>
      <c r="E40" s="1">
        <v>-74.055662155151296</v>
      </c>
      <c r="F40" s="1" t="str">
        <f t="shared" ca="1" si="5"/>
        <v>restaurant7</v>
      </c>
      <c r="G40" s="2">
        <f t="shared" ca="1" si="2"/>
        <v>4.3</v>
      </c>
      <c r="H40" s="1" t="str">
        <f t="shared" ca="1" si="4"/>
        <v>false</v>
      </c>
      <c r="I40" s="1" t="str">
        <f t="shared" ca="1" si="4"/>
        <v>true</v>
      </c>
      <c r="J40" s="1" t="str">
        <f t="shared" ca="1" si="4"/>
        <v>true</v>
      </c>
      <c r="K40" s="1" t="str">
        <f t="shared" ca="1" si="4"/>
        <v>true</v>
      </c>
      <c r="L40" s="1" t="str">
        <f t="shared" ca="1" si="4"/>
        <v>false</v>
      </c>
      <c r="M40" s="1" t="str">
        <f t="shared" ca="1" si="4"/>
        <v>false</v>
      </c>
      <c r="N40" s="1" t="str">
        <f t="shared" ca="1" si="4"/>
        <v>true</v>
      </c>
      <c r="O40" s="1" t="str">
        <f t="shared" ca="1" si="4"/>
        <v>false</v>
      </c>
      <c r="P40" s="1" t="str">
        <f t="shared" ca="1" si="4"/>
        <v>false</v>
      </c>
    </row>
    <row r="41" spans="1:16" x14ac:dyDescent="0.2">
      <c r="A41" s="1" t="str">
        <f t="shared" ca="1" si="0"/>
        <v>Customer(id : 40, name : "Restaurant40", latitude : 4.73480905464607, longitude : -74.0552930161356, image : UIImage(named: "restaurant10")!, rating : "4.3", eatInOption : false, takeAwayOption : true, deliveryOption : true, chickenOption : true, beefOption : true, porkOption : false, fishOption : true, seaFoodOption : false, vegetarianOption : false),</v>
      </c>
      <c r="B41" s="1">
        <v>40</v>
      </c>
      <c r="C41" s="1" t="s">
        <v>63</v>
      </c>
      <c r="D41" s="1">
        <v>4.7348090546460702</v>
      </c>
      <c r="E41" s="1">
        <v>-74.055293016135593</v>
      </c>
      <c r="F41" s="1" t="str">
        <f t="shared" ca="1" si="5"/>
        <v>restaurant10</v>
      </c>
      <c r="G41" s="2">
        <f t="shared" ca="1" si="2"/>
        <v>4.3</v>
      </c>
      <c r="H41" s="1" t="str">
        <f t="shared" ca="1" si="4"/>
        <v>false</v>
      </c>
      <c r="I41" s="1" t="str">
        <f t="shared" ca="1" si="4"/>
        <v>true</v>
      </c>
      <c r="J41" s="1" t="str">
        <f t="shared" ca="1" si="4"/>
        <v>true</v>
      </c>
      <c r="K41" s="1" t="str">
        <f t="shared" ca="1" si="4"/>
        <v>true</v>
      </c>
      <c r="L41" s="1" t="str">
        <f t="shared" ca="1" si="4"/>
        <v>true</v>
      </c>
      <c r="M41" s="1" t="str">
        <f t="shared" ca="1" si="4"/>
        <v>false</v>
      </c>
      <c r="N41" s="1" t="str">
        <f t="shared" ca="1" si="4"/>
        <v>true</v>
      </c>
      <c r="O41" s="1" t="str">
        <f t="shared" ca="1" si="4"/>
        <v>false</v>
      </c>
      <c r="P41" s="1" t="str">
        <f t="shared" ca="1" si="4"/>
        <v>false</v>
      </c>
    </row>
    <row r="42" spans="1:16" ht="17" thickBot="1" x14ac:dyDescent="0.25">
      <c r="A42" s="3" t="str">
        <f t="shared" ca="1" si="0"/>
        <v>Customer(id : 41, name : "Restaurant41", latitude : 4.73550338053358, longitude : -74.0535804256796, image : UIImage(named: "restaurant3")!, rating : "4.9", eatInOption : true, takeAwayOption : true, deliveryOption : true, chickenOption : false, beefOption : true, porkOption : true, fishOption : false, seaFoodOption : true, vegetarianOption : true),</v>
      </c>
      <c r="B42" s="3">
        <v>41</v>
      </c>
      <c r="C42" s="3" t="s">
        <v>64</v>
      </c>
      <c r="D42" s="3">
        <v>4.7355033805335802</v>
      </c>
      <c r="E42" s="3">
        <v>-74.053580425679598</v>
      </c>
      <c r="F42" s="3" t="str">
        <f t="shared" ca="1" si="5"/>
        <v>restaurant3</v>
      </c>
      <c r="G42" s="4">
        <f t="shared" ca="1" si="2"/>
        <v>4.9000000000000004</v>
      </c>
      <c r="H42" s="3" t="str">
        <f t="shared" ca="1" si="4"/>
        <v>true</v>
      </c>
      <c r="I42" s="3" t="str">
        <f t="shared" ca="1" si="4"/>
        <v>true</v>
      </c>
      <c r="J42" s="3" t="str">
        <f t="shared" ca="1" si="4"/>
        <v>true</v>
      </c>
      <c r="K42" s="3" t="str">
        <f t="shared" ca="1" si="4"/>
        <v>false</v>
      </c>
      <c r="L42" s="3" t="str">
        <f t="shared" ca="1" si="4"/>
        <v>true</v>
      </c>
      <c r="M42" s="3" t="str">
        <f t="shared" ca="1" si="4"/>
        <v>true</v>
      </c>
      <c r="N42" s="3" t="str">
        <f t="shared" ca="1" si="4"/>
        <v>false</v>
      </c>
      <c r="O42" s="3" t="str">
        <f t="shared" ca="1" si="4"/>
        <v>true</v>
      </c>
      <c r="P42" s="3" t="str">
        <f t="shared" ca="1" si="4"/>
        <v>true</v>
      </c>
    </row>
    <row r="43" spans="1:16" x14ac:dyDescent="0.2">
      <c r="A43" s="1" t="str">
        <f t="shared" ca="1" si="0"/>
        <v>Customer(id : 8, name : "Restaurant8", latitude : 4.67814, longitude : -74.054702, image : UIImage(named: "restaurant12")!, rating : "4.2", eatInOption : false, takeAwayOption : false, deliveryOption : true, chickenOption : false, beefOption : true, porkOption : true, fishOption : false, seaFoodOption : false, vegetarianOption : true),</v>
      </c>
      <c r="B43" s="1">
        <v>8</v>
      </c>
      <c r="C43" s="1" t="s">
        <v>7</v>
      </c>
      <c r="D43" s="1">
        <v>4.67814</v>
      </c>
      <c r="E43" s="1">
        <v>-74.054702000000006</v>
      </c>
      <c r="F43" s="1" t="str">
        <f t="shared" ca="1" si="5"/>
        <v>restaurant12</v>
      </c>
      <c r="G43" s="2">
        <f t="shared" ca="1" si="2"/>
        <v>4.2</v>
      </c>
      <c r="H43" s="1" t="str">
        <f t="shared" ca="1" si="3"/>
        <v>false</v>
      </c>
      <c r="I43" s="1" t="str">
        <f t="shared" ca="1" si="3"/>
        <v>false</v>
      </c>
      <c r="J43" s="1" t="str">
        <f t="shared" ca="1" si="3"/>
        <v>true</v>
      </c>
      <c r="K43" s="1" t="str">
        <f t="shared" ca="1" si="3"/>
        <v>false</v>
      </c>
      <c r="L43" s="1" t="str">
        <f t="shared" ca="1" si="3"/>
        <v>true</v>
      </c>
      <c r="M43" s="1" t="str">
        <f t="shared" ca="1" si="3"/>
        <v>true</v>
      </c>
      <c r="N43" s="1" t="str">
        <f t="shared" ca="1" si="3"/>
        <v>false</v>
      </c>
      <c r="O43" s="1" t="str">
        <f t="shared" ca="1" si="3"/>
        <v>false</v>
      </c>
      <c r="P43" s="1" t="str">
        <f t="shared" ca="1" si="3"/>
        <v>true</v>
      </c>
    </row>
    <row r="44" spans="1:16" x14ac:dyDescent="0.2">
      <c r="A44" s="1" t="str">
        <f t="shared" ca="1" si="0"/>
        <v>Customer(id : 9, name : "Restaurant9", latitude : 4.678012, longitude : -74.054412, image : UIImage(named: "restaurant7")!, rating : "4.7", eatInOption : false, takeAwayOption : false, deliveryOption : false, chickenOption : false, beefOption : false, porkOption : true, fishOption : true, seaFoodOption : false, vegetarianOption : false),</v>
      </c>
      <c r="B44" s="1">
        <v>9</v>
      </c>
      <c r="C44" s="1" t="s">
        <v>8</v>
      </c>
      <c r="D44" s="1">
        <v>4.6780119999999998</v>
      </c>
      <c r="E44" s="1">
        <v>-74.054411999999999</v>
      </c>
      <c r="F44" s="1" t="str">
        <f t="shared" ca="1" si="5"/>
        <v>restaurant7</v>
      </c>
      <c r="G44" s="2">
        <f t="shared" ca="1" si="2"/>
        <v>4.7</v>
      </c>
      <c r="H44" s="1" t="str">
        <f t="shared" ca="1" si="3"/>
        <v>false</v>
      </c>
      <c r="I44" s="1" t="str">
        <f t="shared" ca="1" si="3"/>
        <v>false</v>
      </c>
      <c r="J44" s="1" t="str">
        <f t="shared" ca="1" si="3"/>
        <v>false</v>
      </c>
      <c r="K44" s="1" t="str">
        <f t="shared" ca="1" si="3"/>
        <v>false</v>
      </c>
      <c r="L44" s="1" t="str">
        <f t="shared" ca="1" si="3"/>
        <v>false</v>
      </c>
      <c r="M44" s="1" t="str">
        <f t="shared" ca="1" si="3"/>
        <v>true</v>
      </c>
      <c r="N44" s="1" t="str">
        <f t="shared" ca="1" si="3"/>
        <v>true</v>
      </c>
      <c r="O44" s="1" t="str">
        <f t="shared" ca="1" si="3"/>
        <v>false</v>
      </c>
      <c r="P44" s="1" t="str">
        <f t="shared" ca="1" si="3"/>
        <v>false</v>
      </c>
    </row>
    <row r="45" spans="1:16" x14ac:dyDescent="0.2">
      <c r="A45" s="1" t="str">
        <f t="shared" ca="1" si="0"/>
        <v>Customer(id : 10, name : "Restaurant10", latitude : 4.678744, longitude : -74.055775, image : UIImage(named: "restaurant11")!, rating : "4.5", eatInOption : true, takeAwayOption : true, deliveryOption : true, chickenOption : false, beefOption : false, porkOption : false, fishOption : true, seaFoodOption : false, vegetarianOption : true),</v>
      </c>
      <c r="B45" s="1">
        <v>10</v>
      </c>
      <c r="C45" s="1" t="s">
        <v>9</v>
      </c>
      <c r="D45" s="1">
        <v>4.678744</v>
      </c>
      <c r="E45" s="1">
        <v>-74.055774999999997</v>
      </c>
      <c r="F45" s="1" t="str">
        <f t="shared" ca="1" si="5"/>
        <v>restaurant11</v>
      </c>
      <c r="G45" s="2">
        <f t="shared" ca="1" si="2"/>
        <v>4.5</v>
      </c>
      <c r="H45" s="1" t="str">
        <f t="shared" ca="1" si="3"/>
        <v>true</v>
      </c>
      <c r="I45" s="1" t="str">
        <f t="shared" ca="1" si="3"/>
        <v>true</v>
      </c>
      <c r="J45" s="1" t="str">
        <f t="shared" ca="1" si="3"/>
        <v>true</v>
      </c>
      <c r="K45" s="1" t="str">
        <f t="shared" ca="1" si="3"/>
        <v>false</v>
      </c>
      <c r="L45" s="1" t="str">
        <f t="shared" ca="1" si="3"/>
        <v>false</v>
      </c>
      <c r="M45" s="1" t="str">
        <f t="shared" ca="1" si="3"/>
        <v>false</v>
      </c>
      <c r="N45" s="1" t="str">
        <f t="shared" ca="1" si="3"/>
        <v>true</v>
      </c>
      <c r="O45" s="1" t="str">
        <f t="shared" ca="1" si="3"/>
        <v>false</v>
      </c>
      <c r="P45" s="1" t="str">
        <f t="shared" ca="1" si="3"/>
        <v>true</v>
      </c>
    </row>
    <row r="46" spans="1:16" x14ac:dyDescent="0.2">
      <c r="A46" s="1" t="str">
        <f t="shared" ca="1" si="0"/>
        <v>Customer(id : 11, name : "Restaurant11", latitude : 4.679011, longitude : -74.054445, image : UIImage(named: "restaurant6")!, rating : "4.9", eatInOption : false, takeAwayOption : false, deliveryOption : false, chickenOption : false, beefOption : true, porkOption : true, fishOption : false, seaFoodOption : false, vegetarianOption : false),</v>
      </c>
      <c r="B46" s="1">
        <v>11</v>
      </c>
      <c r="C46" s="1" t="s">
        <v>10</v>
      </c>
      <c r="D46" s="1">
        <v>4.679011</v>
      </c>
      <c r="E46" s="1">
        <v>-74.054445000000001</v>
      </c>
      <c r="F46" s="1" t="str">
        <f t="shared" ca="1" si="5"/>
        <v>restaurant6</v>
      </c>
      <c r="G46" s="2">
        <f t="shared" ca="1" si="2"/>
        <v>4.9000000000000004</v>
      </c>
      <c r="H46" s="1" t="str">
        <f t="shared" ref="H46:P51" ca="1" si="6">IF(RAND()&gt;0.5,"true","false")</f>
        <v>false</v>
      </c>
      <c r="I46" s="1" t="str">
        <f t="shared" ca="1" si="6"/>
        <v>false</v>
      </c>
      <c r="J46" s="1" t="str">
        <f t="shared" ca="1" si="6"/>
        <v>false</v>
      </c>
      <c r="K46" s="1" t="str">
        <f t="shared" ca="1" si="6"/>
        <v>false</v>
      </c>
      <c r="L46" s="1" t="str">
        <f t="shared" ca="1" si="6"/>
        <v>true</v>
      </c>
      <c r="M46" s="1" t="str">
        <f t="shared" ca="1" si="6"/>
        <v>true</v>
      </c>
      <c r="N46" s="1" t="str">
        <f t="shared" ca="1" si="6"/>
        <v>false</v>
      </c>
      <c r="O46" s="1" t="str">
        <f t="shared" ca="1" si="6"/>
        <v>false</v>
      </c>
      <c r="P46" s="1" t="str">
        <f t="shared" ca="1" si="6"/>
        <v>false</v>
      </c>
    </row>
    <row r="47" spans="1:16" x14ac:dyDescent="0.2">
      <c r="A47" s="1" t="str">
        <f t="shared" ca="1" si="0"/>
        <v>Customer(id : 12, name : "Restaurant12", latitude : 4.678599, longitude : -74.053764, image : UIImage(named: "restaurant10")!, rating : "4.2", eatInOption : true, takeAwayOption : false, deliveryOption : false, chickenOption : true, beefOption : false, porkOption : true, fishOption : false, seaFoodOption : false, vegetarianOption : false),</v>
      </c>
      <c r="B47" s="1">
        <v>12</v>
      </c>
      <c r="C47" s="1" t="s">
        <v>11</v>
      </c>
      <c r="D47" s="1">
        <v>4.6785990000000002</v>
      </c>
      <c r="E47" s="1">
        <v>-74.053764000000001</v>
      </c>
      <c r="F47" s="1" t="str">
        <f t="shared" ca="1" si="5"/>
        <v>restaurant10</v>
      </c>
      <c r="G47" s="2">
        <f t="shared" ca="1" si="2"/>
        <v>4.2</v>
      </c>
      <c r="H47" s="1" t="str">
        <f t="shared" ca="1" si="6"/>
        <v>true</v>
      </c>
      <c r="I47" s="1" t="str">
        <f t="shared" ca="1" si="6"/>
        <v>false</v>
      </c>
      <c r="J47" s="1" t="str">
        <f t="shared" ca="1" si="6"/>
        <v>false</v>
      </c>
      <c r="K47" s="1" t="str">
        <f t="shared" ca="1" si="6"/>
        <v>true</v>
      </c>
      <c r="L47" s="1" t="str">
        <f t="shared" ca="1" si="6"/>
        <v>false</v>
      </c>
      <c r="M47" s="1" t="str">
        <f t="shared" ca="1" si="6"/>
        <v>true</v>
      </c>
      <c r="N47" s="1" t="str">
        <f t="shared" ca="1" si="6"/>
        <v>false</v>
      </c>
      <c r="O47" s="1" t="str">
        <f t="shared" ca="1" si="6"/>
        <v>false</v>
      </c>
      <c r="P47" s="1" t="str">
        <f t="shared" ca="1" si="6"/>
        <v>false</v>
      </c>
    </row>
    <row r="48" spans="1:16" x14ac:dyDescent="0.2">
      <c r="A48" s="1" t="str">
        <f t="shared" ca="1" si="0"/>
        <v>Customer(id : 13, name : "Restaurant13", latitude : 4.678027, longitude : -74.052251, image : UIImage(named: "restaurant4")!, rating : "4.4", eatInOption : false, takeAwayOption : true, deliveryOption : false, chickenOption : false, beefOption : true, porkOption : true, fishOption : false, seaFoodOption : false, vegetarianOption : true),</v>
      </c>
      <c r="B48" s="1">
        <v>13</v>
      </c>
      <c r="C48" s="1" t="s">
        <v>12</v>
      </c>
      <c r="D48" s="1">
        <v>4.6780270000000002</v>
      </c>
      <c r="E48" s="1">
        <v>-74.052250999999998</v>
      </c>
      <c r="F48" s="1" t="str">
        <f t="shared" ca="1" si="5"/>
        <v>restaurant4</v>
      </c>
      <c r="G48" s="2">
        <f t="shared" ca="1" si="2"/>
        <v>4.4000000000000004</v>
      </c>
      <c r="H48" s="1" t="str">
        <f t="shared" ca="1" si="6"/>
        <v>false</v>
      </c>
      <c r="I48" s="1" t="str">
        <f t="shared" ca="1" si="6"/>
        <v>true</v>
      </c>
      <c r="J48" s="1" t="str">
        <f t="shared" ca="1" si="6"/>
        <v>false</v>
      </c>
      <c r="K48" s="1" t="str">
        <f t="shared" ca="1" si="6"/>
        <v>false</v>
      </c>
      <c r="L48" s="1" t="str">
        <f t="shared" ca="1" si="6"/>
        <v>true</v>
      </c>
      <c r="M48" s="1" t="str">
        <f t="shared" ca="1" si="6"/>
        <v>true</v>
      </c>
      <c r="N48" s="1" t="str">
        <f t="shared" ca="1" si="6"/>
        <v>false</v>
      </c>
      <c r="O48" s="1" t="str">
        <f t="shared" ca="1" si="6"/>
        <v>false</v>
      </c>
      <c r="P48" s="1" t="str">
        <f t="shared" ca="1" si="6"/>
        <v>true</v>
      </c>
    </row>
    <row r="49" spans="1:16" x14ac:dyDescent="0.2">
      <c r="A49" s="1" t="str">
        <f t="shared" ca="1" si="0"/>
        <v>Customer(id : 14, name : "Restaurant14", latitude : 4.67838, longitude : -74.053007, image : UIImage(named: "restaurant4")!, rating : "4.2", eatInOption : false, takeAwayOption : false, deliveryOption : true, chickenOption : false, beefOption : false, porkOption : true, fishOption : false, seaFoodOption : false, vegetarianOption : true),</v>
      </c>
      <c r="B49" s="1">
        <v>14</v>
      </c>
      <c r="C49" s="1" t="s">
        <v>13</v>
      </c>
      <c r="D49" s="1">
        <v>4.6783799999999998</v>
      </c>
      <c r="E49" s="1">
        <v>-74.053006999999994</v>
      </c>
      <c r="F49" s="1" t="str">
        <f t="shared" ca="1" si="5"/>
        <v>restaurant4</v>
      </c>
      <c r="G49" s="2">
        <f t="shared" ca="1" si="2"/>
        <v>4.2</v>
      </c>
      <c r="H49" s="1" t="str">
        <f t="shared" ca="1" si="6"/>
        <v>false</v>
      </c>
      <c r="I49" s="1" t="str">
        <f t="shared" ca="1" si="6"/>
        <v>false</v>
      </c>
      <c r="J49" s="1" t="str">
        <f t="shared" ca="1" si="6"/>
        <v>true</v>
      </c>
      <c r="K49" s="1" t="str">
        <f t="shared" ca="1" si="6"/>
        <v>false</v>
      </c>
      <c r="L49" s="1" t="str">
        <f t="shared" ca="1" si="6"/>
        <v>false</v>
      </c>
      <c r="M49" s="1" t="str">
        <f t="shared" ca="1" si="6"/>
        <v>true</v>
      </c>
      <c r="N49" s="1" t="str">
        <f t="shared" ca="1" si="6"/>
        <v>false</v>
      </c>
      <c r="O49" s="1" t="str">
        <f t="shared" ca="1" si="6"/>
        <v>false</v>
      </c>
      <c r="P49" s="1" t="str">
        <f t="shared" ca="1" si="6"/>
        <v>true</v>
      </c>
    </row>
    <row r="50" spans="1:16" x14ac:dyDescent="0.2">
      <c r="A50" s="1" t="str">
        <f t="shared" ca="1" si="0"/>
        <v>Customer(id : 15, name : "Restaurant15", latitude : 6.465048, longitude : -73.257259, image : UIImage(named: "restaurant7")!, rating : "4.4", eatInOption : false, takeAwayOption : false, deliveryOption : true, chickenOption : true, beefOption : true, porkOption : true, fishOption : true, seaFoodOption : true, vegetarianOption : true),</v>
      </c>
      <c r="B50" s="1">
        <v>15</v>
      </c>
      <c r="C50" s="1" t="s">
        <v>14</v>
      </c>
      <c r="D50" s="1">
        <v>6.4650480000000003</v>
      </c>
      <c r="E50" s="1">
        <v>-73.257259000000005</v>
      </c>
      <c r="F50" s="1" t="str">
        <f t="shared" ca="1" si="5"/>
        <v>restaurant7</v>
      </c>
      <c r="G50" s="2">
        <f t="shared" ca="1" si="2"/>
        <v>4.4000000000000004</v>
      </c>
      <c r="H50" s="1" t="str">
        <f t="shared" ca="1" si="6"/>
        <v>false</v>
      </c>
      <c r="I50" s="1" t="str">
        <f t="shared" ca="1" si="6"/>
        <v>false</v>
      </c>
      <c r="J50" s="1" t="str">
        <f t="shared" ca="1" si="6"/>
        <v>true</v>
      </c>
      <c r="K50" s="1" t="str">
        <f t="shared" ca="1" si="6"/>
        <v>true</v>
      </c>
      <c r="L50" s="1" t="str">
        <f t="shared" ca="1" si="6"/>
        <v>true</v>
      </c>
      <c r="M50" s="1" t="str">
        <f t="shared" ca="1" si="6"/>
        <v>true</v>
      </c>
      <c r="N50" s="1" t="str">
        <f t="shared" ca="1" si="6"/>
        <v>true</v>
      </c>
      <c r="O50" s="1" t="str">
        <f t="shared" ca="1" si="6"/>
        <v>true</v>
      </c>
      <c r="P50" s="1" t="str">
        <f t="shared" ca="1" si="6"/>
        <v>true</v>
      </c>
    </row>
    <row r="51" spans="1:16" x14ac:dyDescent="0.2">
      <c r="A51" s="1" t="str">
        <f t="shared" ca="1" si="0"/>
        <v>Customer(id : 16, name : "Restaurant16", latitude : 6.46777, longitude : -73.260774, image : UIImage(named: "restaurant15")!, rating : "4.2", eatInOption : true, takeAwayOption : false, deliveryOption : false, chickenOption : false, beefOption : false, porkOption : false, fishOption : false, seaFoodOption : true, vegetarianOption : false),</v>
      </c>
      <c r="B51" s="1">
        <v>16</v>
      </c>
      <c r="C51" s="1" t="s">
        <v>15</v>
      </c>
      <c r="D51" s="1">
        <v>6.4677699999999998</v>
      </c>
      <c r="E51" s="1">
        <v>-73.260773999999998</v>
      </c>
      <c r="F51" s="1" t="str">
        <f t="shared" ca="1" si="5"/>
        <v>restaurant15</v>
      </c>
      <c r="G51" s="2">
        <f t="shared" ca="1" si="2"/>
        <v>4.2</v>
      </c>
      <c r="H51" s="1" t="str">
        <f t="shared" ca="1" si="6"/>
        <v>true</v>
      </c>
      <c r="I51" s="1" t="str">
        <f t="shared" ca="1" si="6"/>
        <v>false</v>
      </c>
      <c r="J51" s="1" t="str">
        <f t="shared" ca="1" si="6"/>
        <v>false</v>
      </c>
      <c r="K51" s="1" t="str">
        <f t="shared" ca="1" si="6"/>
        <v>false</v>
      </c>
      <c r="L51" s="1" t="str">
        <f t="shared" ca="1" si="6"/>
        <v>false</v>
      </c>
      <c r="M51" s="1" t="str">
        <f t="shared" ca="1" si="6"/>
        <v>false</v>
      </c>
      <c r="N51" s="1" t="str">
        <f t="shared" ca="1" si="6"/>
        <v>false</v>
      </c>
      <c r="O51" s="1" t="str">
        <f t="shared" ca="1" si="6"/>
        <v>true</v>
      </c>
      <c r="P51" s="1" t="str">
        <f t="shared" ca="1" si="6"/>
        <v>false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PortionClass</vt:lpstr>
      <vt:lpstr>CustomerClass</vt:lpstr>
      <vt:lpstr>CategoryClass</vt:lpstr>
      <vt:lpstr>OptionClass</vt:lpstr>
      <vt:lpstr>CustomerClass with 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Galvis</dc:creator>
  <cp:lastModifiedBy>Microsoft Office User</cp:lastModifiedBy>
  <dcterms:created xsi:type="dcterms:W3CDTF">2018-09-05T02:24:37Z</dcterms:created>
  <dcterms:modified xsi:type="dcterms:W3CDTF">2018-09-21T21:17:35Z</dcterms:modified>
</cp:coreProperties>
</file>